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200" windowHeight="12180" activeTab="1"/>
  </bookViews>
  <sheets>
    <sheet name="№3" sheetId="5" r:id="rId1"/>
    <sheet name="№4" sheetId="2" r:id="rId2"/>
  </sheets>
  <definedNames>
    <definedName name="_xlnm.Print_Titles" localSheetId="0">№3!$12:$12</definedName>
    <definedName name="_xlnm.Print_Titles" localSheetId="1">№4!#REF!</definedName>
    <definedName name="_xlnm.Print_Area" localSheetId="0">№3!$A$1:$E$531</definedName>
    <definedName name="_xlnm.Print_Area" localSheetId="1">№4!$A$1:$H$644</definedName>
  </definedNames>
  <calcPr calcId="145621" calcMode="manual"/>
</workbook>
</file>

<file path=xl/calcChain.xml><?xml version="1.0" encoding="utf-8"?>
<calcChain xmlns="http://schemas.openxmlformats.org/spreadsheetml/2006/main">
  <c r="G251" i="2" l="1"/>
  <c r="F251" i="2"/>
  <c r="F226" i="2" l="1"/>
  <c r="F225" i="2" s="1"/>
  <c r="G223" i="2"/>
  <c r="F223" i="2"/>
  <c r="F216" i="2"/>
  <c r="F215" i="2" s="1"/>
  <c r="F214" i="2"/>
  <c r="F213" i="2" s="1"/>
  <c r="H209" i="2"/>
  <c r="H208" i="2" s="1"/>
  <c r="G208" i="2"/>
  <c r="F208" i="2"/>
  <c r="G441" i="2"/>
  <c r="F440" i="2"/>
  <c r="F439" i="2" s="1"/>
  <c r="F438" i="2"/>
  <c r="F437" i="2" s="1"/>
  <c r="F355" i="2"/>
  <c r="F354" i="2" s="1"/>
  <c r="F371" i="2"/>
  <c r="F370" i="2" s="1"/>
  <c r="F385" i="2"/>
  <c r="F384" i="2" s="1"/>
  <c r="F257" i="2"/>
  <c r="E41" i="5" l="1"/>
  <c r="E442" i="5"/>
  <c r="E512" i="5"/>
  <c r="H31" i="2"/>
  <c r="H37" i="2"/>
  <c r="H38" i="2"/>
  <c r="H44" i="2"/>
  <c r="H51" i="2"/>
  <c r="H57" i="2"/>
  <c r="H62" i="2"/>
  <c r="H68" i="2"/>
  <c r="H70" i="2"/>
  <c r="H77" i="2"/>
  <c r="H78" i="2"/>
  <c r="H80" i="2"/>
  <c r="H82" i="2"/>
  <c r="H88" i="2"/>
  <c r="H90" i="2"/>
  <c r="H95" i="2"/>
  <c r="H98" i="2"/>
  <c r="H107" i="2"/>
  <c r="H114" i="2"/>
  <c r="H120" i="2"/>
  <c r="H121" i="2"/>
  <c r="H125" i="2"/>
  <c r="H129" i="2"/>
  <c r="H135" i="2"/>
  <c r="H137" i="2"/>
  <c r="H146" i="2"/>
  <c r="H155" i="2"/>
  <c r="H161" i="2"/>
  <c r="H163" i="2"/>
  <c r="H167" i="2"/>
  <c r="H175" i="2"/>
  <c r="H177" i="2"/>
  <c r="H181" i="2"/>
  <c r="H183" i="2"/>
  <c r="H196" i="2"/>
  <c r="H198" i="2"/>
  <c r="H211" i="2"/>
  <c r="H218" i="2"/>
  <c r="H220" i="2"/>
  <c r="H222" i="2"/>
  <c r="H229" i="2"/>
  <c r="H239" i="2"/>
  <c r="H241" i="2"/>
  <c r="H243" i="2"/>
  <c r="H246" i="2"/>
  <c r="H248" i="2"/>
  <c r="H250" i="2"/>
  <c r="H254" i="2"/>
  <c r="H256" i="2"/>
  <c r="H261" i="2"/>
  <c r="H267" i="2"/>
  <c r="H281" i="2"/>
  <c r="H285" i="2"/>
  <c r="H286" i="2"/>
  <c r="H287" i="2"/>
  <c r="H294" i="2"/>
  <c r="H300" i="2"/>
  <c r="H305" i="2"/>
  <c r="H307" i="2"/>
  <c r="H312" i="2"/>
  <c r="H318" i="2"/>
  <c r="H321" i="2"/>
  <c r="H323" i="2"/>
  <c r="H335" i="2"/>
  <c r="H337" i="2"/>
  <c r="H340" i="2"/>
  <c r="H348" i="2"/>
  <c r="H357" i="2"/>
  <c r="H361" i="2"/>
  <c r="H363" i="2"/>
  <c r="H373" i="2"/>
  <c r="H375" i="2"/>
  <c r="H381" i="2"/>
  <c r="H383" i="2"/>
  <c r="H387" i="2"/>
  <c r="H389" i="2"/>
  <c r="H393" i="2"/>
  <c r="H396" i="2"/>
  <c r="H398" i="2"/>
  <c r="H400" i="2"/>
  <c r="H403" i="2"/>
  <c r="H408" i="2"/>
  <c r="H412" i="2"/>
  <c r="H418" i="2"/>
  <c r="H428" i="2"/>
  <c r="H432" i="2"/>
  <c r="H444" i="2"/>
  <c r="H447" i="2"/>
  <c r="H449" i="2"/>
  <c r="H455" i="2"/>
  <c r="H457" i="2"/>
  <c r="H459" i="2"/>
  <c r="H467" i="2"/>
  <c r="H471" i="2"/>
  <c r="H477" i="2"/>
  <c r="H478" i="2"/>
  <c r="H488" i="2"/>
  <c r="H498" i="2"/>
  <c r="H504" i="2"/>
  <c r="H506" i="2"/>
  <c r="H509" i="2"/>
  <c r="H516" i="2"/>
  <c r="H523" i="2"/>
  <c r="H527" i="2"/>
  <c r="H532" i="2"/>
  <c r="H535" i="2"/>
  <c r="H541" i="2"/>
  <c r="H544" i="2"/>
  <c r="H546" i="2"/>
  <c r="H549" i="2"/>
  <c r="H555" i="2"/>
  <c r="H558" i="2"/>
  <c r="H561" i="2"/>
  <c r="H568" i="2"/>
  <c r="H570" i="2"/>
  <c r="H574" i="2"/>
  <c r="H576" i="2"/>
  <c r="H578" i="2"/>
  <c r="H581" i="2"/>
  <c r="H585" i="2"/>
  <c r="H587" i="2"/>
  <c r="H592" i="2"/>
  <c r="H597" i="2"/>
  <c r="H598" i="2"/>
  <c r="H611" i="2"/>
  <c r="H614" i="2"/>
  <c r="H616" i="2"/>
  <c r="H623" i="2"/>
  <c r="H626" i="2"/>
  <c r="H632" i="2"/>
  <c r="H641" i="2"/>
  <c r="H642" i="2"/>
  <c r="H21" i="2"/>
  <c r="H22" i="2"/>
  <c r="H23" i="2"/>
  <c r="H371" i="2" l="1"/>
  <c r="H355" i="2" l="1"/>
  <c r="H385" i="2"/>
  <c r="F583" i="2" l="1"/>
  <c r="H583" i="2" s="1"/>
  <c r="G362" i="2"/>
  <c r="F362" i="2"/>
  <c r="F359" i="2"/>
  <c r="H359" i="2" s="1"/>
  <c r="H258" i="2"/>
  <c r="H226" i="2"/>
  <c r="H216" i="2"/>
  <c r="H214" i="2"/>
  <c r="F391" i="2"/>
  <c r="H391" i="2" s="1"/>
  <c r="F377" i="2"/>
  <c r="H377" i="2" s="1"/>
  <c r="F365" i="2"/>
  <c r="H365" i="2" s="1"/>
  <c r="F633" i="2"/>
  <c r="H633" i="2" s="1"/>
  <c r="F634" i="2"/>
  <c r="H634" i="2" s="1"/>
  <c r="H362" i="2" l="1"/>
  <c r="H438" i="2"/>
  <c r="G487" i="2"/>
  <c r="H487" i="2" s="1"/>
  <c r="F572" i="2" l="1"/>
  <c r="H572" i="2" s="1"/>
  <c r="F571" i="2"/>
  <c r="H571" i="2" s="1"/>
  <c r="H440" i="2"/>
  <c r="F460" i="2"/>
  <c r="H460" i="2" s="1"/>
  <c r="F456" i="2"/>
  <c r="H456" i="2" s="1"/>
  <c r="F263" i="2"/>
  <c r="F265" i="2"/>
  <c r="H265" i="2" s="1"/>
  <c r="G262" i="2"/>
  <c r="F262" i="2" l="1"/>
  <c r="H262" i="2" s="1"/>
  <c r="H263" i="2"/>
  <c r="F189" i="2"/>
  <c r="H189" i="2" s="1"/>
  <c r="F72" i="2"/>
  <c r="H72" i="2" s="1"/>
  <c r="F420" i="2"/>
  <c r="H420" i="2" s="1"/>
  <c r="G384" i="2" l="1"/>
  <c r="H384" i="2" s="1"/>
  <c r="G56" i="2"/>
  <c r="F56" i="2"/>
  <c r="F55" i="2" s="1"/>
  <c r="F54" i="2" s="1"/>
  <c r="F53" i="2" s="1"/>
  <c r="F52" i="2" s="1"/>
  <c r="C51" i="5" s="1"/>
  <c r="F272" i="2"/>
  <c r="H272" i="2" s="1"/>
  <c r="F45" i="2"/>
  <c r="H45" i="2" s="1"/>
  <c r="F172" i="2"/>
  <c r="H172" i="2" s="1"/>
  <c r="F165" i="2"/>
  <c r="H165" i="2" s="1"/>
  <c r="F43" i="2"/>
  <c r="H43" i="2" s="1"/>
  <c r="F170" i="2"/>
  <c r="H170" i="2" s="1"/>
  <c r="G320" i="2"/>
  <c r="F320" i="2"/>
  <c r="F328" i="2"/>
  <c r="H328" i="2" s="1"/>
  <c r="F42" i="2"/>
  <c r="H42" i="2" s="1"/>
  <c r="H320" i="2" l="1"/>
  <c r="G55" i="2"/>
  <c r="H56" i="2"/>
  <c r="F41" i="2"/>
  <c r="G260" i="2"/>
  <c r="F260" i="2"/>
  <c r="F228" i="2"/>
  <c r="G81" i="2"/>
  <c r="F81" i="2"/>
  <c r="H260" i="2" l="1"/>
  <c r="H81" i="2"/>
  <c r="G54" i="2"/>
  <c r="H55" i="2"/>
  <c r="G245" i="2"/>
  <c r="F245" i="2"/>
  <c r="G586" i="2"/>
  <c r="F586" i="2"/>
  <c r="G228" i="2"/>
  <c r="H228" i="2" s="1"/>
  <c r="F612" i="2"/>
  <c r="H612" i="2" s="1"/>
  <c r="G41" i="2"/>
  <c r="H41" i="2" s="1"/>
  <c r="F620" i="2"/>
  <c r="H620" i="2" s="1"/>
  <c r="F628" i="2"/>
  <c r="H628" i="2" s="1"/>
  <c r="G625" i="2"/>
  <c r="F625" i="2"/>
  <c r="F379" i="2"/>
  <c r="H379" i="2" s="1"/>
  <c r="G402" i="2"/>
  <c r="F402" i="2"/>
  <c r="F401" i="2" s="1"/>
  <c r="H586" i="2" l="1"/>
  <c r="H245" i="2"/>
  <c r="H625" i="2"/>
  <c r="G401" i="2"/>
  <c r="H401" i="2" s="1"/>
  <c r="H402" i="2"/>
  <c r="G53" i="2"/>
  <c r="H54" i="2"/>
  <c r="G378" i="2"/>
  <c r="F378" i="2"/>
  <c r="H378" i="2" l="1"/>
  <c r="G52" i="2"/>
  <c r="H53" i="2"/>
  <c r="F140" i="2"/>
  <c r="H140" i="2" s="1"/>
  <c r="F133" i="2"/>
  <c r="H133" i="2" s="1"/>
  <c r="F131" i="2"/>
  <c r="F552" i="2"/>
  <c r="H552" i="2" s="1"/>
  <c r="G560" i="2"/>
  <c r="F560" i="2"/>
  <c r="F559" i="2" s="1"/>
  <c r="F130" i="2" l="1"/>
  <c r="H131" i="2"/>
  <c r="G559" i="2"/>
  <c r="H559" i="2" s="1"/>
  <c r="H560" i="2"/>
  <c r="D51" i="5"/>
  <c r="E51" i="5" s="1"/>
  <c r="H52" i="2"/>
  <c r="F619" i="2"/>
  <c r="H619" i="2" s="1"/>
  <c r="F605" i="2"/>
  <c r="H605" i="2" s="1"/>
  <c r="G604" i="2" l="1"/>
  <c r="F604" i="2"/>
  <c r="F603" i="2" s="1"/>
  <c r="F602" i="2" s="1"/>
  <c r="F601" i="2" s="1"/>
  <c r="F600" i="2" s="1"/>
  <c r="G615" i="2"/>
  <c r="F615" i="2"/>
  <c r="G230" i="2"/>
  <c r="F231" i="2"/>
  <c r="H231" i="2" s="1"/>
  <c r="F203" i="2"/>
  <c r="H203" i="2" s="1"/>
  <c r="F103" i="2"/>
  <c r="H103" i="2" s="1"/>
  <c r="H604" i="2" l="1"/>
  <c r="G603" i="2"/>
  <c r="G602" i="2" s="1"/>
  <c r="H615" i="2"/>
  <c r="C487" i="5"/>
  <c r="F230" i="2"/>
  <c r="H230" i="2" s="1"/>
  <c r="G601" i="2" l="1"/>
  <c r="H602" i="2"/>
  <c r="H603" i="2"/>
  <c r="G534" i="2"/>
  <c r="F534" i="2"/>
  <c r="F533" i="2" s="1"/>
  <c r="G382" i="2"/>
  <c r="F382" i="2"/>
  <c r="F589" i="2"/>
  <c r="H589" i="2" s="1"/>
  <c r="F529" i="2"/>
  <c r="H529" i="2" s="1"/>
  <c r="F525" i="2"/>
  <c r="H525" i="2" s="1"/>
  <c r="F422" i="2"/>
  <c r="H422" i="2" s="1"/>
  <c r="F490" i="2"/>
  <c r="H490" i="2" s="1"/>
  <c r="F485" i="2"/>
  <c r="H485" i="2" s="1"/>
  <c r="F233" i="2"/>
  <c r="H233" i="2" s="1"/>
  <c r="G339" i="2"/>
  <c r="F339" i="2"/>
  <c r="F338" i="2" s="1"/>
  <c r="G266" i="2"/>
  <c r="F266" i="2"/>
  <c r="H266" i="2" l="1"/>
  <c r="H382" i="2"/>
  <c r="G600" i="2"/>
  <c r="H601" i="2"/>
  <c r="G533" i="2"/>
  <c r="H533" i="2" s="1"/>
  <c r="H534" i="2"/>
  <c r="G338" i="2"/>
  <c r="H338" i="2" s="1"/>
  <c r="H339" i="2"/>
  <c r="F153" i="2"/>
  <c r="H153" i="2" s="1"/>
  <c r="F84" i="2"/>
  <c r="H84" i="2" s="1"/>
  <c r="G584" i="2"/>
  <c r="H584" i="2" s="1"/>
  <c r="F584" i="2"/>
  <c r="D487" i="5" l="1"/>
  <c r="E487" i="5" s="1"/>
  <c r="H600" i="2"/>
  <c r="F275" i="2"/>
  <c r="H275" i="2" s="1"/>
  <c r="G437" i="2"/>
  <c r="H437" i="2" s="1"/>
  <c r="G370" i="2"/>
  <c r="G354" i="2"/>
  <c r="H370" i="2" l="1"/>
  <c r="H354" i="2"/>
  <c r="G284" i="2"/>
  <c r="F284" i="2"/>
  <c r="G392" i="2"/>
  <c r="H392" i="2" s="1"/>
  <c r="F392" i="2"/>
  <c r="H284" i="2" l="1"/>
  <c r="G508" i="2"/>
  <c r="F508" i="2"/>
  <c r="F507" i="2" s="1"/>
  <c r="G507" i="2" l="1"/>
  <c r="H507" i="2" s="1"/>
  <c r="H508" i="2"/>
  <c r="G113" i="2"/>
  <c r="F113" i="2"/>
  <c r="G283" i="2"/>
  <c r="F283" i="2"/>
  <c r="F282" i="2" s="1"/>
  <c r="H113" i="2" l="1"/>
  <c r="G282" i="2"/>
  <c r="H282" i="2" s="1"/>
  <c r="H283" i="2"/>
  <c r="F358" i="2"/>
  <c r="G358" i="2"/>
  <c r="H358" i="2" l="1"/>
  <c r="G640" i="2"/>
  <c r="H640" i="2" s="1"/>
  <c r="F640" i="2"/>
  <c r="G627" i="2"/>
  <c r="F627" i="2"/>
  <c r="F624" i="2" s="1"/>
  <c r="G596" i="2"/>
  <c r="F596" i="2"/>
  <c r="G575" i="2"/>
  <c r="F575" i="2"/>
  <c r="G526" i="2"/>
  <c r="F526" i="2"/>
  <c r="G417" i="2"/>
  <c r="G380" i="2"/>
  <c r="G386" i="2"/>
  <c r="G225" i="2"/>
  <c r="G119" i="2"/>
  <c r="F119" i="2"/>
  <c r="F118" i="2" s="1"/>
  <c r="F117" i="2" s="1"/>
  <c r="G83" i="2"/>
  <c r="H83" i="2" s="1"/>
  <c r="F83" i="2"/>
  <c r="F210" i="2"/>
  <c r="F207" i="2" s="1"/>
  <c r="F557" i="2"/>
  <c r="G557" i="2"/>
  <c r="H596" i="2" l="1"/>
  <c r="H526" i="2"/>
  <c r="H575" i="2"/>
  <c r="H225" i="2"/>
  <c r="G624" i="2"/>
  <c r="H624" i="2" s="1"/>
  <c r="H627" i="2"/>
  <c r="H557" i="2"/>
  <c r="G118" i="2"/>
  <c r="H119" i="2"/>
  <c r="F380" i="2"/>
  <c r="H380" i="2" s="1"/>
  <c r="G117" i="2" l="1"/>
  <c r="H117" i="2" s="1"/>
  <c r="H118" i="2"/>
  <c r="F386" i="2"/>
  <c r="H386" i="2" s="1"/>
  <c r="F364" i="2" l="1"/>
  <c r="G364" i="2"/>
  <c r="H364" i="2" l="1"/>
  <c r="G388" i="2"/>
  <c r="F388" i="2"/>
  <c r="H388" i="2" l="1"/>
  <c r="G322" i="2"/>
  <c r="F322" i="2"/>
  <c r="F319" i="2" s="1"/>
  <c r="G319" i="2" l="1"/>
  <c r="H319" i="2" s="1"/>
  <c r="H322" i="2"/>
  <c r="G327" i="2"/>
  <c r="F327" i="2"/>
  <c r="F326" i="2" s="1"/>
  <c r="F325" i="2" s="1"/>
  <c r="F324" i="2" s="1"/>
  <c r="G326" i="2" l="1"/>
  <c r="H327" i="2"/>
  <c r="G145" i="2"/>
  <c r="F145" i="2"/>
  <c r="F144" i="2" s="1"/>
  <c r="F143" i="2" s="1"/>
  <c r="F142" i="2" s="1"/>
  <c r="F141" i="2" s="1"/>
  <c r="C162" i="5" s="1"/>
  <c r="G325" i="2" l="1"/>
  <c r="H326" i="2"/>
  <c r="G144" i="2"/>
  <c r="H145" i="2"/>
  <c r="G221" i="2"/>
  <c r="F221" i="2"/>
  <c r="H221" i="2" l="1"/>
  <c r="G324" i="2"/>
  <c r="H324" i="2" s="1"/>
  <c r="H325" i="2"/>
  <c r="G143" i="2"/>
  <c r="H144" i="2"/>
  <c r="G489" i="2"/>
  <c r="F489" i="2"/>
  <c r="F486" i="2" s="1"/>
  <c r="G486" i="2" l="1"/>
  <c r="H486" i="2" s="1"/>
  <c r="H489" i="2"/>
  <c r="G142" i="2"/>
  <c r="H143" i="2"/>
  <c r="G631" i="2"/>
  <c r="F631" i="2"/>
  <c r="F630" i="2" s="1"/>
  <c r="F629" i="2" s="1"/>
  <c r="G630" i="2" l="1"/>
  <c r="H631" i="2"/>
  <c r="G141" i="2"/>
  <c r="H142" i="2"/>
  <c r="G629" i="2" l="1"/>
  <c r="H629" i="2" s="1"/>
  <c r="H630" i="2"/>
  <c r="D162" i="5"/>
  <c r="E162" i="5" s="1"/>
  <c r="H141" i="2"/>
  <c r="G446" i="2"/>
  <c r="F446" i="2"/>
  <c r="G528" i="2"/>
  <c r="F528" i="2"/>
  <c r="H528" i="2" l="1"/>
  <c r="H446" i="2"/>
  <c r="G421" i="2"/>
  <c r="F421" i="2"/>
  <c r="G588" i="2"/>
  <c r="F588" i="2"/>
  <c r="G577" i="2"/>
  <c r="F577" i="2"/>
  <c r="G580" i="2"/>
  <c r="F580" i="2"/>
  <c r="G567" i="2"/>
  <c r="F567" i="2"/>
  <c r="G522" i="2"/>
  <c r="F522" i="2"/>
  <c r="F417" i="2"/>
  <c r="H417" i="2" s="1"/>
  <c r="H567" i="2" l="1"/>
  <c r="H421" i="2"/>
  <c r="H577" i="2"/>
  <c r="H588" i="2"/>
  <c r="H580" i="2"/>
  <c r="H522" i="2"/>
  <c r="G448" i="2"/>
  <c r="F448" i="2"/>
  <c r="F445" i="2" s="1"/>
  <c r="G395" i="2"/>
  <c r="F395" i="2"/>
  <c r="G374" i="2"/>
  <c r="F374" i="2"/>
  <c r="G334" i="2"/>
  <c r="F334" i="2"/>
  <c r="F180" i="2"/>
  <c r="G180" i="2"/>
  <c r="G174" i="2"/>
  <c r="F174" i="2"/>
  <c r="G169" i="2"/>
  <c r="F169" i="2"/>
  <c r="G154" i="2"/>
  <c r="F154" i="2"/>
  <c r="G622" i="2"/>
  <c r="F622" i="2"/>
  <c r="F621" i="2" s="1"/>
  <c r="G618" i="2"/>
  <c r="F618" i="2"/>
  <c r="G591" i="2"/>
  <c r="G590" i="2" s="1"/>
  <c r="F591" i="2"/>
  <c r="F590" i="2" s="1"/>
  <c r="H169" i="2" l="1"/>
  <c r="H374" i="2"/>
  <c r="H618" i="2"/>
  <c r="H174" i="2"/>
  <c r="H395" i="2"/>
  <c r="H154" i="2"/>
  <c r="H334" i="2"/>
  <c r="G621" i="2"/>
  <c r="H621" i="2" s="1"/>
  <c r="H622" i="2"/>
  <c r="G445" i="2"/>
  <c r="H445" i="2" s="1"/>
  <c r="H448" i="2"/>
  <c r="H591" i="2"/>
  <c r="H590" i="2" s="1"/>
  <c r="H180" i="2"/>
  <c r="G573" i="2"/>
  <c r="F573" i="2"/>
  <c r="G531" i="2"/>
  <c r="F531" i="2"/>
  <c r="F530" i="2" s="1"/>
  <c r="G515" i="2"/>
  <c r="F515" i="2"/>
  <c r="F514" i="2" s="1"/>
  <c r="G458" i="2"/>
  <c r="F458" i="2"/>
  <c r="H458" i="2" l="1"/>
  <c r="H530" i="2"/>
  <c r="H531" i="2"/>
  <c r="G514" i="2"/>
  <c r="H514" i="2" s="1"/>
  <c r="H515" i="2"/>
  <c r="H573" i="2"/>
  <c r="F513" i="2"/>
  <c r="F512" i="2" s="1"/>
  <c r="F511" i="2" s="1"/>
  <c r="F510" i="2" s="1"/>
  <c r="G513" i="2" l="1"/>
  <c r="D528" i="5"/>
  <c r="D527" i="5" s="1"/>
  <c r="D526" i="5" s="1"/>
  <c r="C528" i="5"/>
  <c r="C527" i="5" s="1"/>
  <c r="C526" i="5" s="1"/>
  <c r="D525" i="5"/>
  <c r="D524" i="5" s="1"/>
  <c r="D523" i="5" s="1"/>
  <c r="D522" i="5" s="1"/>
  <c r="D521" i="5" s="1"/>
  <c r="C525" i="5"/>
  <c r="C524" i="5" s="1"/>
  <c r="C523" i="5" s="1"/>
  <c r="C522" i="5" s="1"/>
  <c r="C521" i="5" s="1"/>
  <c r="D518" i="5"/>
  <c r="C518" i="5"/>
  <c r="C517" i="5" s="1"/>
  <c r="C516" i="5" s="1"/>
  <c r="C515" i="5" s="1"/>
  <c r="C514" i="5" s="1"/>
  <c r="D511" i="5"/>
  <c r="C511" i="5"/>
  <c r="D510" i="5"/>
  <c r="C510" i="5"/>
  <c r="D509" i="5"/>
  <c r="C509" i="5"/>
  <c r="D508" i="5"/>
  <c r="C508" i="5"/>
  <c r="D504" i="5"/>
  <c r="C504" i="5"/>
  <c r="C503" i="5" s="1"/>
  <c r="C502" i="5" s="1"/>
  <c r="D501" i="5"/>
  <c r="E501" i="5" s="1"/>
  <c r="C501" i="5"/>
  <c r="D500" i="5"/>
  <c r="C500" i="5"/>
  <c r="D499" i="5"/>
  <c r="C499" i="5"/>
  <c r="D496" i="5"/>
  <c r="C496" i="5"/>
  <c r="C495" i="5" s="1"/>
  <c r="D494" i="5"/>
  <c r="E494" i="5" s="1"/>
  <c r="C494" i="5"/>
  <c r="D493" i="5"/>
  <c r="C493" i="5"/>
  <c r="D485" i="5"/>
  <c r="C485" i="5"/>
  <c r="C484" i="5" s="1"/>
  <c r="C483" i="5" s="1"/>
  <c r="C482" i="5" s="1"/>
  <c r="C481" i="5" s="1"/>
  <c r="D480" i="5"/>
  <c r="C480" i="5"/>
  <c r="D479" i="5"/>
  <c r="E479" i="5" s="1"/>
  <c r="C479" i="5"/>
  <c r="D473" i="5"/>
  <c r="C473" i="5"/>
  <c r="C472" i="5" s="1"/>
  <c r="C471" i="5" s="1"/>
  <c r="C470" i="5" s="1"/>
  <c r="D469" i="5"/>
  <c r="C469" i="5"/>
  <c r="C468" i="5" s="1"/>
  <c r="C467" i="5" s="1"/>
  <c r="C466" i="5" s="1"/>
  <c r="D464" i="5"/>
  <c r="C464" i="5"/>
  <c r="C463" i="5" s="1"/>
  <c r="D462" i="5"/>
  <c r="C462" i="5"/>
  <c r="C461" i="5" s="1"/>
  <c r="D457" i="5"/>
  <c r="C457" i="5"/>
  <c r="C456" i="5" s="1"/>
  <c r="C455" i="5" s="1"/>
  <c r="C454" i="5" s="1"/>
  <c r="C453" i="5" s="1"/>
  <c r="D452" i="5"/>
  <c r="C452" i="5"/>
  <c r="C451" i="5" s="1"/>
  <c r="C450" i="5" s="1"/>
  <c r="C449" i="5" s="1"/>
  <c r="D448" i="5"/>
  <c r="C448" i="5"/>
  <c r="C447" i="5" s="1"/>
  <c r="C446" i="5" s="1"/>
  <c r="C445" i="5" s="1"/>
  <c r="D441" i="5"/>
  <c r="C441" i="5"/>
  <c r="C440" i="5" s="1"/>
  <c r="C439" i="5" s="1"/>
  <c r="C438" i="5" s="1"/>
  <c r="D435" i="5"/>
  <c r="C435" i="5"/>
  <c r="D434" i="5"/>
  <c r="C434" i="5"/>
  <c r="D433" i="5"/>
  <c r="C433" i="5"/>
  <c r="D428" i="5"/>
  <c r="C428" i="5"/>
  <c r="C427" i="5" s="1"/>
  <c r="C426" i="5" s="1"/>
  <c r="D425" i="5"/>
  <c r="C425" i="5"/>
  <c r="C424" i="5" s="1"/>
  <c r="D423" i="5"/>
  <c r="C423" i="5"/>
  <c r="D422" i="5"/>
  <c r="C422" i="5"/>
  <c r="D421" i="5"/>
  <c r="E421" i="5" s="1"/>
  <c r="C421" i="5"/>
  <c r="D414" i="5"/>
  <c r="C414" i="5"/>
  <c r="D413" i="5"/>
  <c r="C413" i="5"/>
  <c r="D411" i="5"/>
  <c r="C411" i="5"/>
  <c r="D410" i="5"/>
  <c r="E410" i="5" s="1"/>
  <c r="C410" i="5"/>
  <c r="D409" i="5"/>
  <c r="C409" i="5"/>
  <c r="D403" i="5"/>
  <c r="C403" i="5"/>
  <c r="C402" i="5" s="1"/>
  <c r="C401" i="5" s="1"/>
  <c r="D400" i="5"/>
  <c r="C400" i="5"/>
  <c r="C399" i="5" s="1"/>
  <c r="C398" i="5" s="1"/>
  <c r="D397" i="5"/>
  <c r="C397" i="5"/>
  <c r="C396" i="5" s="1"/>
  <c r="C395" i="5" s="1"/>
  <c r="D394" i="5"/>
  <c r="C394" i="5"/>
  <c r="C393" i="5" s="1"/>
  <c r="C392" i="5" s="1"/>
  <c r="D391" i="5"/>
  <c r="C391" i="5"/>
  <c r="C390" i="5" s="1"/>
  <c r="D389" i="5"/>
  <c r="C389" i="5"/>
  <c r="C388" i="5" s="1"/>
  <c r="D386" i="5"/>
  <c r="C386" i="5"/>
  <c r="C385" i="5" s="1"/>
  <c r="C384" i="5" s="1"/>
  <c r="D381" i="5"/>
  <c r="C381" i="5"/>
  <c r="C380" i="5" s="1"/>
  <c r="D379" i="5"/>
  <c r="C379" i="5"/>
  <c r="C378" i="5" s="1"/>
  <c r="D373" i="5"/>
  <c r="C373" i="5"/>
  <c r="C372" i="5" s="1"/>
  <c r="C371" i="5" s="1"/>
  <c r="C370" i="5" s="1"/>
  <c r="D369" i="5"/>
  <c r="C369" i="5"/>
  <c r="C368" i="5" s="1"/>
  <c r="C367" i="5" s="1"/>
  <c r="C366" i="5" s="1"/>
  <c r="D363" i="5"/>
  <c r="C363" i="5"/>
  <c r="C362" i="5" s="1"/>
  <c r="C361" i="5" s="1"/>
  <c r="C360" i="5" s="1"/>
  <c r="C359" i="5" s="1"/>
  <c r="D358" i="5"/>
  <c r="C358" i="5"/>
  <c r="C357" i="5" s="1"/>
  <c r="C356" i="5" s="1"/>
  <c r="C355" i="5" s="1"/>
  <c r="C354" i="5" s="1"/>
  <c r="D352" i="5"/>
  <c r="C352" i="5"/>
  <c r="C351" i="5" s="1"/>
  <c r="C350" i="5" s="1"/>
  <c r="C349" i="5" s="1"/>
  <c r="D348" i="5"/>
  <c r="C348" i="5"/>
  <c r="C347" i="5" s="1"/>
  <c r="C346" i="5" s="1"/>
  <c r="C345" i="5" s="1"/>
  <c r="D343" i="5"/>
  <c r="C343" i="5"/>
  <c r="C342" i="5" s="1"/>
  <c r="D341" i="5"/>
  <c r="C341" i="5"/>
  <c r="C340" i="5" s="1"/>
  <c r="D338" i="5"/>
  <c r="C338" i="5"/>
  <c r="C337" i="5" s="1"/>
  <c r="D336" i="5"/>
  <c r="C336" i="5"/>
  <c r="C335" i="5" s="1"/>
  <c r="D334" i="5"/>
  <c r="C334" i="5"/>
  <c r="C333" i="5" s="1"/>
  <c r="D332" i="5"/>
  <c r="C332" i="5"/>
  <c r="C331" i="5" s="1"/>
  <c r="D326" i="5"/>
  <c r="C326" i="5"/>
  <c r="C325" i="5" s="1"/>
  <c r="D324" i="5"/>
  <c r="C324" i="5"/>
  <c r="C323" i="5" s="1"/>
  <c r="D322" i="5"/>
  <c r="C322" i="5"/>
  <c r="C321" i="5" s="1"/>
  <c r="D320" i="5"/>
  <c r="C320" i="5"/>
  <c r="C319" i="5" s="1"/>
  <c r="D313" i="5"/>
  <c r="C313" i="5"/>
  <c r="C312" i="5" s="1"/>
  <c r="C311" i="5" s="1"/>
  <c r="C310" i="5" s="1"/>
  <c r="C309" i="5" s="1"/>
  <c r="D307" i="5"/>
  <c r="C307" i="5"/>
  <c r="C306" i="5" s="1"/>
  <c r="C305" i="5" s="1"/>
  <c r="D304" i="5"/>
  <c r="C304" i="5"/>
  <c r="C303" i="5" s="1"/>
  <c r="C302" i="5" s="1"/>
  <c r="D299" i="5"/>
  <c r="C299" i="5"/>
  <c r="C298" i="5" s="1"/>
  <c r="D297" i="5"/>
  <c r="C297" i="5"/>
  <c r="C296" i="5" s="1"/>
  <c r="D295" i="5"/>
  <c r="C295" i="5"/>
  <c r="C294" i="5" s="1"/>
  <c r="D292" i="5"/>
  <c r="C292" i="5"/>
  <c r="C291" i="5" s="1"/>
  <c r="D290" i="5"/>
  <c r="C290" i="5"/>
  <c r="C289" i="5" s="1"/>
  <c r="D288" i="5"/>
  <c r="C288" i="5"/>
  <c r="C287" i="5" s="1"/>
  <c r="D286" i="5"/>
  <c r="C286" i="5"/>
  <c r="C285" i="5" s="1"/>
  <c r="D284" i="5"/>
  <c r="C284" i="5"/>
  <c r="C283" i="5" s="1"/>
  <c r="D282" i="5"/>
  <c r="C282" i="5"/>
  <c r="C281" i="5" s="1"/>
  <c r="D279" i="5"/>
  <c r="C279" i="5"/>
  <c r="C278" i="5" s="1"/>
  <c r="D277" i="5"/>
  <c r="C277" i="5"/>
  <c r="C276" i="5" s="1"/>
  <c r="D275" i="5"/>
  <c r="C275" i="5"/>
  <c r="C274" i="5" s="1"/>
  <c r="D273" i="5"/>
  <c r="C273" i="5"/>
  <c r="C272" i="5" s="1"/>
  <c r="D267" i="5"/>
  <c r="C267" i="5"/>
  <c r="C266" i="5" s="1"/>
  <c r="C265" i="5" s="1"/>
  <c r="D264" i="5"/>
  <c r="C264" i="5"/>
  <c r="C263" i="5" s="1"/>
  <c r="D262" i="5"/>
  <c r="C262" i="5"/>
  <c r="C261" i="5" s="1"/>
  <c r="D260" i="5"/>
  <c r="C260" i="5"/>
  <c r="C259" i="5" s="1"/>
  <c r="D258" i="5"/>
  <c r="C258" i="5"/>
  <c r="C257" i="5" s="1"/>
  <c r="D255" i="5"/>
  <c r="C255" i="5"/>
  <c r="C254" i="5" s="1"/>
  <c r="D253" i="5"/>
  <c r="C253" i="5"/>
  <c r="C252" i="5" s="1"/>
  <c r="D247" i="5"/>
  <c r="C247" i="5"/>
  <c r="C246" i="5" s="1"/>
  <c r="D245" i="5"/>
  <c r="C245" i="5"/>
  <c r="C244" i="5" s="1"/>
  <c r="D243" i="5"/>
  <c r="C243" i="5"/>
  <c r="C242" i="5" s="1"/>
  <c r="D238" i="5"/>
  <c r="C238" i="5"/>
  <c r="C237" i="5" s="1"/>
  <c r="D236" i="5"/>
  <c r="C236" i="5"/>
  <c r="C235" i="5" s="1"/>
  <c r="D229" i="5"/>
  <c r="C229" i="5"/>
  <c r="C228" i="5" s="1"/>
  <c r="D227" i="5"/>
  <c r="C227" i="5"/>
  <c r="C226" i="5" s="1"/>
  <c r="D222" i="5"/>
  <c r="C222" i="5"/>
  <c r="C221" i="5" s="1"/>
  <c r="D220" i="5"/>
  <c r="C220" i="5"/>
  <c r="C219" i="5" s="1"/>
  <c r="D214" i="5"/>
  <c r="C214" i="5"/>
  <c r="C213" i="5" s="1"/>
  <c r="C212" i="5" s="1"/>
  <c r="C211" i="5" s="1"/>
  <c r="D210" i="5"/>
  <c r="C210" i="5"/>
  <c r="C209" i="5" s="1"/>
  <c r="C208" i="5" s="1"/>
  <c r="D207" i="5"/>
  <c r="C207" i="5"/>
  <c r="C206" i="5" s="1"/>
  <c r="D205" i="5"/>
  <c r="C205" i="5"/>
  <c r="C204" i="5" s="1"/>
  <c r="D201" i="5"/>
  <c r="C201" i="5"/>
  <c r="C200" i="5" s="1"/>
  <c r="C199" i="5" s="1"/>
  <c r="D198" i="5"/>
  <c r="C198" i="5"/>
  <c r="C196" i="5" s="1"/>
  <c r="D195" i="5"/>
  <c r="C195" i="5"/>
  <c r="C194" i="5" s="1"/>
  <c r="D193" i="5"/>
  <c r="C193" i="5"/>
  <c r="C192" i="5" s="1"/>
  <c r="D191" i="5"/>
  <c r="C191" i="5"/>
  <c r="C190" i="5" s="1"/>
  <c r="D189" i="5"/>
  <c r="C189" i="5"/>
  <c r="C188" i="5" s="1"/>
  <c r="D183" i="5"/>
  <c r="C183" i="5"/>
  <c r="C182" i="5" s="1"/>
  <c r="C181" i="5" s="1"/>
  <c r="C180" i="5" s="1"/>
  <c r="C179" i="5" s="1"/>
  <c r="D177" i="5"/>
  <c r="C177" i="5"/>
  <c r="C176" i="5" s="1"/>
  <c r="C175" i="5" s="1"/>
  <c r="C174" i="5" s="1"/>
  <c r="C173" i="5" s="1"/>
  <c r="D172" i="5"/>
  <c r="C172" i="5"/>
  <c r="C171" i="5" s="1"/>
  <c r="C170" i="5" s="1"/>
  <c r="D169" i="5"/>
  <c r="C169" i="5"/>
  <c r="C168" i="5" s="1"/>
  <c r="C167" i="5" s="1"/>
  <c r="D161" i="5"/>
  <c r="C161" i="5"/>
  <c r="C160" i="5" s="1"/>
  <c r="C159" i="5" s="1"/>
  <c r="D158" i="5"/>
  <c r="C158" i="5"/>
  <c r="C157" i="5" s="1"/>
  <c r="D156" i="5"/>
  <c r="C156" i="5"/>
  <c r="C155" i="5" s="1"/>
  <c r="D154" i="5"/>
  <c r="C154" i="5"/>
  <c r="C153" i="5" s="1"/>
  <c r="D152" i="5"/>
  <c r="C152" i="5"/>
  <c r="C151" i="5" s="1"/>
  <c r="D150" i="5"/>
  <c r="C150" i="5"/>
  <c r="C149" i="5" s="1"/>
  <c r="D146" i="5"/>
  <c r="C146" i="5"/>
  <c r="C145" i="5" s="1"/>
  <c r="C144" i="5" s="1"/>
  <c r="C143" i="5" s="1"/>
  <c r="D140" i="5"/>
  <c r="C140" i="5"/>
  <c r="D139" i="5"/>
  <c r="C139" i="5"/>
  <c r="D134" i="5"/>
  <c r="C134" i="5"/>
  <c r="D133" i="5"/>
  <c r="C133" i="5"/>
  <c r="D126" i="5"/>
  <c r="C126" i="5"/>
  <c r="D125" i="5"/>
  <c r="C125" i="5"/>
  <c r="D124" i="5"/>
  <c r="C124" i="5"/>
  <c r="D120" i="5"/>
  <c r="C120" i="5"/>
  <c r="C119" i="5" s="1"/>
  <c r="C118" i="5" s="1"/>
  <c r="D117" i="5"/>
  <c r="C117" i="5"/>
  <c r="C116" i="5" s="1"/>
  <c r="C115" i="5" s="1"/>
  <c r="D113" i="5"/>
  <c r="C113" i="5"/>
  <c r="C112" i="5" s="1"/>
  <c r="C111" i="5" s="1"/>
  <c r="D110" i="5"/>
  <c r="C110" i="5"/>
  <c r="C109" i="5" s="1"/>
  <c r="C108" i="5" s="1"/>
  <c r="D106" i="5"/>
  <c r="C106" i="5"/>
  <c r="C105" i="5" s="1"/>
  <c r="C104" i="5" s="1"/>
  <c r="D103" i="5"/>
  <c r="C103" i="5"/>
  <c r="C102" i="5" s="1"/>
  <c r="C101" i="5" s="1"/>
  <c r="D98" i="5"/>
  <c r="C98" i="5"/>
  <c r="C97" i="5" s="1"/>
  <c r="C96" i="5" s="1"/>
  <c r="D95" i="5"/>
  <c r="C95" i="5"/>
  <c r="C94" i="5" s="1"/>
  <c r="C93" i="5" s="1"/>
  <c r="D90" i="5"/>
  <c r="C90" i="5"/>
  <c r="C89" i="5" s="1"/>
  <c r="D88" i="5"/>
  <c r="C88" i="5"/>
  <c r="C87" i="5" s="1"/>
  <c r="D84" i="5"/>
  <c r="C84" i="5"/>
  <c r="D83" i="5"/>
  <c r="C83" i="5"/>
  <c r="D81" i="5"/>
  <c r="C81" i="5"/>
  <c r="C80" i="5" s="1"/>
  <c r="D79" i="5"/>
  <c r="C79" i="5"/>
  <c r="D78" i="5"/>
  <c r="C78" i="5"/>
  <c r="D73" i="5"/>
  <c r="C73" i="5"/>
  <c r="C72" i="5" s="1"/>
  <c r="C71" i="5" s="1"/>
  <c r="C70" i="5" s="1"/>
  <c r="D69" i="5"/>
  <c r="C69" i="5"/>
  <c r="C68" i="5" s="1"/>
  <c r="D67" i="5"/>
  <c r="C67" i="5"/>
  <c r="C66" i="5" s="1"/>
  <c r="D65" i="5"/>
  <c r="C65" i="5"/>
  <c r="C64" i="5" s="1"/>
  <c r="D62" i="5"/>
  <c r="C62" i="5"/>
  <c r="C61" i="5" s="1"/>
  <c r="C60" i="5" s="1"/>
  <c r="D56" i="5"/>
  <c r="C56" i="5"/>
  <c r="C55" i="5" s="1"/>
  <c r="C54" i="5" s="1"/>
  <c r="C53" i="5" s="1"/>
  <c r="D50" i="5"/>
  <c r="C50" i="5"/>
  <c r="C49" i="5" s="1"/>
  <c r="D48" i="5"/>
  <c r="C48" i="5"/>
  <c r="D47" i="5"/>
  <c r="C47" i="5"/>
  <c r="D46" i="5"/>
  <c r="C46" i="5"/>
  <c r="D40" i="5"/>
  <c r="C40" i="5"/>
  <c r="C39" i="5" s="1"/>
  <c r="C38" i="5" s="1"/>
  <c r="C37" i="5" s="1"/>
  <c r="D35" i="5"/>
  <c r="C35" i="5"/>
  <c r="D34" i="5"/>
  <c r="C34" i="5"/>
  <c r="D33" i="5"/>
  <c r="C33" i="5"/>
  <c r="D32" i="5"/>
  <c r="C32" i="5"/>
  <c r="D28" i="5"/>
  <c r="C28" i="5"/>
  <c r="D27" i="5"/>
  <c r="C27" i="5"/>
  <c r="D21" i="5"/>
  <c r="C21" i="5"/>
  <c r="C20" i="5" s="1"/>
  <c r="C19" i="5" s="1"/>
  <c r="C18" i="5" s="1"/>
  <c r="C17" i="5" s="1"/>
  <c r="E493" i="5" l="1"/>
  <c r="E500" i="5"/>
  <c r="E509" i="5"/>
  <c r="D39" i="5"/>
  <c r="E40" i="5"/>
  <c r="D440" i="5"/>
  <c r="E441" i="5"/>
  <c r="E510" i="5"/>
  <c r="E511" i="5"/>
  <c r="E28" i="5"/>
  <c r="E35" i="5"/>
  <c r="E48" i="5"/>
  <c r="E78" i="5"/>
  <c r="E409" i="5"/>
  <c r="E414" i="5"/>
  <c r="E435" i="5"/>
  <c r="E84" i="5"/>
  <c r="E125" i="5"/>
  <c r="E139" i="5"/>
  <c r="E27" i="5"/>
  <c r="E34" i="5"/>
  <c r="E47" i="5"/>
  <c r="E83" i="5"/>
  <c r="E124" i="5"/>
  <c r="E134" i="5"/>
  <c r="E413" i="5"/>
  <c r="E423" i="5"/>
  <c r="E434" i="5"/>
  <c r="E499" i="5"/>
  <c r="E508" i="5"/>
  <c r="D49" i="5"/>
  <c r="E49" i="5" s="1"/>
  <c r="E50" i="5"/>
  <c r="D66" i="5"/>
  <c r="E66" i="5" s="1"/>
  <c r="E67" i="5"/>
  <c r="D87" i="5"/>
  <c r="E87" i="5" s="1"/>
  <c r="E88" i="5"/>
  <c r="D102" i="5"/>
  <c r="E103" i="5"/>
  <c r="D116" i="5"/>
  <c r="E117" i="5"/>
  <c r="D153" i="5"/>
  <c r="E153" i="5" s="1"/>
  <c r="E154" i="5"/>
  <c r="D168" i="5"/>
  <c r="E169" i="5"/>
  <c r="D188" i="5"/>
  <c r="E188" i="5" s="1"/>
  <c r="E189" i="5"/>
  <c r="D209" i="5"/>
  <c r="E210" i="5"/>
  <c r="D226" i="5"/>
  <c r="E226" i="5" s="1"/>
  <c r="E227" i="5"/>
  <c r="D242" i="5"/>
  <c r="E242" i="5" s="1"/>
  <c r="E243" i="5"/>
  <c r="D254" i="5"/>
  <c r="E254" i="5" s="1"/>
  <c r="E255" i="5"/>
  <c r="D263" i="5"/>
  <c r="E263" i="5" s="1"/>
  <c r="E264" i="5"/>
  <c r="D276" i="5"/>
  <c r="E276" i="5" s="1"/>
  <c r="E277" i="5"/>
  <c r="D285" i="5"/>
  <c r="E285" i="5" s="1"/>
  <c r="E286" i="5"/>
  <c r="D294" i="5"/>
  <c r="E294" i="5" s="1"/>
  <c r="E295" i="5"/>
  <c r="D306" i="5"/>
  <c r="E307" i="5"/>
  <c r="D323" i="5"/>
  <c r="E323" i="5" s="1"/>
  <c r="E324" i="5"/>
  <c r="D335" i="5"/>
  <c r="E335" i="5" s="1"/>
  <c r="E336" i="5"/>
  <c r="D347" i="5"/>
  <c r="E348" i="5"/>
  <c r="D368" i="5"/>
  <c r="E369" i="5"/>
  <c r="D385" i="5"/>
  <c r="E386" i="5"/>
  <c r="D396" i="5"/>
  <c r="E397" i="5"/>
  <c r="D427" i="5"/>
  <c r="E428" i="5"/>
  <c r="D461" i="5"/>
  <c r="E461" i="5" s="1"/>
  <c r="E462" i="5"/>
  <c r="E32" i="5"/>
  <c r="E79" i="5"/>
  <c r="E126" i="5"/>
  <c r="E140" i="5"/>
  <c r="E198" i="5"/>
  <c r="D64" i="5"/>
  <c r="E64" i="5" s="1"/>
  <c r="E65" i="5"/>
  <c r="D112" i="5"/>
  <c r="E113" i="5"/>
  <c r="D182" i="5"/>
  <c r="E183" i="5"/>
  <c r="D194" i="5"/>
  <c r="E194" i="5" s="1"/>
  <c r="E195" i="5"/>
  <c r="D206" i="5"/>
  <c r="E206" i="5" s="1"/>
  <c r="E207" i="5"/>
  <c r="D221" i="5"/>
  <c r="E221" i="5" s="1"/>
  <c r="E222" i="5"/>
  <c r="D237" i="5"/>
  <c r="E237" i="5" s="1"/>
  <c r="E238" i="5"/>
  <c r="D252" i="5"/>
  <c r="E252" i="5" s="1"/>
  <c r="E253" i="5"/>
  <c r="D261" i="5"/>
  <c r="E261" i="5" s="1"/>
  <c r="E262" i="5"/>
  <c r="D274" i="5"/>
  <c r="E274" i="5" s="1"/>
  <c r="E275" i="5"/>
  <c r="D283" i="5"/>
  <c r="E283" i="5" s="1"/>
  <c r="E284" i="5"/>
  <c r="D291" i="5"/>
  <c r="E291" i="5" s="1"/>
  <c r="E292" i="5"/>
  <c r="D303" i="5"/>
  <c r="E304" i="5"/>
  <c r="D321" i="5"/>
  <c r="E321" i="5" s="1"/>
  <c r="E322" i="5"/>
  <c r="D333" i="5"/>
  <c r="E333" i="5" s="1"/>
  <c r="E334" i="5"/>
  <c r="D342" i="5"/>
  <c r="E342" i="5" s="1"/>
  <c r="E343" i="5"/>
  <c r="D362" i="5"/>
  <c r="E363" i="5"/>
  <c r="D380" i="5"/>
  <c r="E380" i="5" s="1"/>
  <c r="E381" i="5"/>
  <c r="D393" i="5"/>
  <c r="E394" i="5"/>
  <c r="D424" i="5"/>
  <c r="E424" i="5" s="1"/>
  <c r="E425" i="5"/>
  <c r="D456" i="5"/>
  <c r="E457" i="5"/>
  <c r="D472" i="5"/>
  <c r="E473" i="5"/>
  <c r="D72" i="5"/>
  <c r="E73" i="5"/>
  <c r="D109" i="5"/>
  <c r="E110" i="5"/>
  <c r="D149" i="5"/>
  <c r="E149" i="5" s="1"/>
  <c r="E150" i="5"/>
  <c r="D176" i="5"/>
  <c r="E177" i="5"/>
  <c r="D204" i="5"/>
  <c r="E204" i="5" s="1"/>
  <c r="E205" i="5"/>
  <c r="D235" i="5"/>
  <c r="E235" i="5" s="1"/>
  <c r="E236" i="5"/>
  <c r="D246" i="5"/>
  <c r="E246" i="5" s="1"/>
  <c r="E247" i="5"/>
  <c r="D259" i="5"/>
  <c r="E259" i="5" s="1"/>
  <c r="E260" i="5"/>
  <c r="D272" i="5"/>
  <c r="E272" i="5" s="1"/>
  <c r="E273" i="5"/>
  <c r="D281" i="5"/>
  <c r="E281" i="5" s="1"/>
  <c r="E282" i="5"/>
  <c r="D289" i="5"/>
  <c r="E289" i="5" s="1"/>
  <c r="E290" i="5"/>
  <c r="D298" i="5"/>
  <c r="E298" i="5" s="1"/>
  <c r="E299" i="5"/>
  <c r="D319" i="5"/>
  <c r="E319" i="5" s="1"/>
  <c r="E320" i="5"/>
  <c r="D331" i="5"/>
  <c r="E331" i="5" s="1"/>
  <c r="E332" i="5"/>
  <c r="D340" i="5"/>
  <c r="E340" i="5" s="1"/>
  <c r="E341" i="5"/>
  <c r="D357" i="5"/>
  <c r="E358" i="5"/>
  <c r="D378" i="5"/>
  <c r="E378" i="5" s="1"/>
  <c r="E379" i="5"/>
  <c r="D390" i="5"/>
  <c r="E390" i="5" s="1"/>
  <c r="E391" i="5"/>
  <c r="D402" i="5"/>
  <c r="E403" i="5"/>
  <c r="D451" i="5"/>
  <c r="E452" i="5"/>
  <c r="D468" i="5"/>
  <c r="E469" i="5"/>
  <c r="D484" i="5"/>
  <c r="E485" i="5"/>
  <c r="D517" i="5"/>
  <c r="E518" i="5"/>
  <c r="D97" i="5"/>
  <c r="E98" i="5"/>
  <c r="D160" i="5"/>
  <c r="E161" i="5"/>
  <c r="D61" i="5"/>
  <c r="E62" i="5"/>
  <c r="D94" i="5"/>
  <c r="E95" i="5"/>
  <c r="D157" i="5"/>
  <c r="E157" i="5" s="1"/>
  <c r="E158" i="5"/>
  <c r="D219" i="5"/>
  <c r="E219" i="5" s="1"/>
  <c r="E220" i="5"/>
  <c r="D151" i="5"/>
  <c r="E151" i="5" s="1"/>
  <c r="E152" i="5"/>
  <c r="D192" i="5"/>
  <c r="E192" i="5" s="1"/>
  <c r="E193" i="5"/>
  <c r="D20" i="5"/>
  <c r="E21" i="5"/>
  <c r="D55" i="5"/>
  <c r="E56" i="5"/>
  <c r="D68" i="5"/>
  <c r="E68" i="5" s="1"/>
  <c r="E69" i="5"/>
  <c r="D80" i="5"/>
  <c r="E80" i="5" s="1"/>
  <c r="E81" i="5"/>
  <c r="D89" i="5"/>
  <c r="E89" i="5" s="1"/>
  <c r="E90" i="5"/>
  <c r="D105" i="5"/>
  <c r="E106" i="5"/>
  <c r="D119" i="5"/>
  <c r="E120" i="5"/>
  <c r="D145" i="5"/>
  <c r="E146" i="5"/>
  <c r="D155" i="5"/>
  <c r="E155" i="5" s="1"/>
  <c r="E156" i="5"/>
  <c r="D171" i="5"/>
  <c r="E172" i="5"/>
  <c r="D190" i="5"/>
  <c r="E190" i="5" s="1"/>
  <c r="E191" i="5"/>
  <c r="D200" i="5"/>
  <c r="E201" i="5"/>
  <c r="D213" i="5"/>
  <c r="E214" i="5"/>
  <c r="D228" i="5"/>
  <c r="E228" i="5" s="1"/>
  <c r="E229" i="5"/>
  <c r="D244" i="5"/>
  <c r="E244" i="5" s="1"/>
  <c r="E245" i="5"/>
  <c r="D257" i="5"/>
  <c r="E257" i="5" s="1"/>
  <c r="E258" i="5"/>
  <c r="D266" i="5"/>
  <c r="E267" i="5"/>
  <c r="D278" i="5"/>
  <c r="E278" i="5" s="1"/>
  <c r="E279" i="5"/>
  <c r="D287" i="5"/>
  <c r="E287" i="5" s="1"/>
  <c r="E288" i="5"/>
  <c r="D296" i="5"/>
  <c r="E296" i="5" s="1"/>
  <c r="E297" i="5"/>
  <c r="D312" i="5"/>
  <c r="E313" i="5"/>
  <c r="D325" i="5"/>
  <c r="E325" i="5" s="1"/>
  <c r="E326" i="5"/>
  <c r="D337" i="5"/>
  <c r="E337" i="5" s="1"/>
  <c r="E338" i="5"/>
  <c r="D351" i="5"/>
  <c r="E352" i="5"/>
  <c r="D372" i="5"/>
  <c r="E373" i="5"/>
  <c r="D388" i="5"/>
  <c r="E388" i="5" s="1"/>
  <c r="E389" i="5"/>
  <c r="D399" i="5"/>
  <c r="E400" i="5"/>
  <c r="D447" i="5"/>
  <c r="E448" i="5"/>
  <c r="D463" i="5"/>
  <c r="E463" i="5" s="1"/>
  <c r="E464" i="5"/>
  <c r="D495" i="5"/>
  <c r="E495" i="5" s="1"/>
  <c r="E496" i="5"/>
  <c r="D503" i="5"/>
  <c r="E504" i="5"/>
  <c r="E33" i="5"/>
  <c r="E46" i="5"/>
  <c r="E133" i="5"/>
  <c r="E411" i="5"/>
  <c r="E422" i="5"/>
  <c r="E433" i="5"/>
  <c r="E480" i="5"/>
  <c r="G512" i="2"/>
  <c r="H513" i="2"/>
  <c r="D123" i="5"/>
  <c r="C123" i="5"/>
  <c r="C122" i="5" s="1"/>
  <c r="C121" i="5" s="1"/>
  <c r="C82" i="5"/>
  <c r="C92" i="5"/>
  <c r="C91" i="5" s="1"/>
  <c r="C138" i="5"/>
  <c r="C137" i="5" s="1"/>
  <c r="C136" i="5" s="1"/>
  <c r="C135" i="5" s="1"/>
  <c r="D132" i="5"/>
  <c r="D26" i="5"/>
  <c r="C377" i="5"/>
  <c r="C376" i="5" s="1"/>
  <c r="C375" i="5" s="1"/>
  <c r="C408" i="5"/>
  <c r="C444" i="5"/>
  <c r="C86" i="5"/>
  <c r="C85" i="5" s="1"/>
  <c r="C492" i="5"/>
  <c r="C491" i="5" s="1"/>
  <c r="D432" i="5"/>
  <c r="D138" i="5"/>
  <c r="C507" i="5"/>
  <c r="C506" i="5" s="1"/>
  <c r="C505" i="5" s="1"/>
  <c r="C218" i="5"/>
  <c r="C217" i="5" s="1"/>
  <c r="C216" i="5" s="1"/>
  <c r="D492" i="5"/>
  <c r="C26" i="5"/>
  <c r="C25" i="5" s="1"/>
  <c r="C24" i="5" s="1"/>
  <c r="C100" i="5"/>
  <c r="D318" i="5"/>
  <c r="D412" i="5"/>
  <c r="E412" i="5" s="1"/>
  <c r="C478" i="5"/>
  <c r="C477" i="5" s="1"/>
  <c r="C476" i="5" s="1"/>
  <c r="C475" i="5" s="1"/>
  <c r="C114" i="5"/>
  <c r="D86" i="5"/>
  <c r="C31" i="5"/>
  <c r="C30" i="5" s="1"/>
  <c r="C29" i="5" s="1"/>
  <c r="C45" i="5"/>
  <c r="C44" i="5" s="1"/>
  <c r="C43" i="5" s="1"/>
  <c r="C432" i="5"/>
  <c r="C431" i="5" s="1"/>
  <c r="C430" i="5" s="1"/>
  <c r="D271" i="5"/>
  <c r="C63" i="5"/>
  <c r="C59" i="5" s="1"/>
  <c r="C58" i="5" s="1"/>
  <c r="D31" i="5"/>
  <c r="C77" i="5"/>
  <c r="D77" i="5"/>
  <c r="C132" i="5"/>
  <c r="C131" i="5" s="1"/>
  <c r="C130" i="5" s="1"/>
  <c r="C129" i="5" s="1"/>
  <c r="C225" i="5"/>
  <c r="C224" i="5" s="1"/>
  <c r="C223" i="5" s="1"/>
  <c r="C318" i="5"/>
  <c r="C317" i="5" s="1"/>
  <c r="C316" i="5" s="1"/>
  <c r="D478" i="5"/>
  <c r="C498" i="5"/>
  <c r="C497" i="5" s="1"/>
  <c r="D507" i="5"/>
  <c r="C465" i="5"/>
  <c r="C301" i="5"/>
  <c r="C300" i="5" s="1"/>
  <c r="C280" i="5"/>
  <c r="C344" i="5"/>
  <c r="C107" i="5"/>
  <c r="C234" i="5"/>
  <c r="C233" i="5" s="1"/>
  <c r="C232" i="5" s="1"/>
  <c r="C330" i="5"/>
  <c r="C148" i="5"/>
  <c r="C147" i="5" s="1"/>
  <c r="C142" i="5" s="1"/>
  <c r="C166" i="5"/>
  <c r="C165" i="5" s="1"/>
  <c r="C241" i="5"/>
  <c r="C240" i="5" s="1"/>
  <c r="C239" i="5" s="1"/>
  <c r="C293" i="5"/>
  <c r="C460" i="5"/>
  <c r="C459" i="5" s="1"/>
  <c r="C458" i="5" s="1"/>
  <c r="C365" i="5"/>
  <c r="C256" i="5"/>
  <c r="C271" i="5"/>
  <c r="D82" i="5"/>
  <c r="C187" i="5"/>
  <c r="C186" i="5" s="1"/>
  <c r="C203" i="5"/>
  <c r="C202" i="5" s="1"/>
  <c r="C251" i="5"/>
  <c r="C412" i="5"/>
  <c r="D420" i="5"/>
  <c r="D197" i="5"/>
  <c r="D196" i="5"/>
  <c r="E196" i="5" s="1"/>
  <c r="D45" i="5"/>
  <c r="C197" i="5"/>
  <c r="C339" i="5"/>
  <c r="C387" i="5"/>
  <c r="C383" i="5" s="1"/>
  <c r="C382" i="5" s="1"/>
  <c r="D408" i="5"/>
  <c r="C420" i="5"/>
  <c r="C419" i="5" s="1"/>
  <c r="C418" i="5" s="1"/>
  <c r="C417" i="5" s="1"/>
  <c r="D498" i="5"/>
  <c r="E408" i="5" l="1"/>
  <c r="D439" i="5"/>
  <c r="E440" i="5"/>
  <c r="D38" i="5"/>
  <c r="E39" i="5"/>
  <c r="D256" i="5"/>
  <c r="D377" i="5"/>
  <c r="E377" i="5" s="1"/>
  <c r="D203" i="5"/>
  <c r="D225" i="5"/>
  <c r="E82" i="5"/>
  <c r="E197" i="5"/>
  <c r="D218" i="5"/>
  <c r="E218" i="5" s="1"/>
  <c r="D187" i="5"/>
  <c r="E187" i="5" s="1"/>
  <c r="D330" i="5"/>
  <c r="E330" i="5" s="1"/>
  <c r="D241" i="5"/>
  <c r="D240" i="5" s="1"/>
  <c r="D251" i="5"/>
  <c r="E251" i="5" s="1"/>
  <c r="D148" i="5"/>
  <c r="D280" i="5"/>
  <c r="E280" i="5" s="1"/>
  <c r="D387" i="5"/>
  <c r="E387" i="5" s="1"/>
  <c r="D339" i="5"/>
  <c r="E339" i="5" s="1"/>
  <c r="D234" i="5"/>
  <c r="E234" i="5" s="1"/>
  <c r="D224" i="5"/>
  <c r="E225" i="5"/>
  <c r="D317" i="5"/>
  <c r="E318" i="5"/>
  <c r="D431" i="5"/>
  <c r="E432" i="5"/>
  <c r="D25" i="5"/>
  <c r="E26" i="5"/>
  <c r="D122" i="5"/>
  <c r="E123" i="5"/>
  <c r="D367" i="5"/>
  <c r="E368" i="5"/>
  <c r="D305" i="5"/>
  <c r="E305" i="5" s="1"/>
  <c r="E306" i="5"/>
  <c r="D208" i="5"/>
  <c r="E208" i="5" s="1"/>
  <c r="E209" i="5"/>
  <c r="D115" i="5"/>
  <c r="E116" i="5"/>
  <c r="D137" i="5"/>
  <c r="E138" i="5"/>
  <c r="D371" i="5"/>
  <c r="E372" i="5"/>
  <c r="D311" i="5"/>
  <c r="E312" i="5"/>
  <c r="D265" i="5"/>
  <c r="E265" i="5" s="1"/>
  <c r="E266" i="5"/>
  <c r="D212" i="5"/>
  <c r="E213" i="5"/>
  <c r="D19" i="5"/>
  <c r="E20" i="5"/>
  <c r="D96" i="5"/>
  <c r="E96" i="5" s="1"/>
  <c r="E97" i="5"/>
  <c r="D450" i="5"/>
  <c r="E451" i="5"/>
  <c r="D356" i="5"/>
  <c r="E357" i="5"/>
  <c r="D175" i="5"/>
  <c r="E176" i="5"/>
  <c r="D471" i="5"/>
  <c r="E472" i="5"/>
  <c r="D111" i="5"/>
  <c r="E111" i="5" s="1"/>
  <c r="E112" i="5"/>
  <c r="D384" i="5"/>
  <c r="E384" i="5" s="1"/>
  <c r="E385" i="5"/>
  <c r="E271" i="5"/>
  <c r="D170" i="5"/>
  <c r="E170" i="5" s="1"/>
  <c r="E171" i="5"/>
  <c r="D104" i="5"/>
  <c r="E104" i="5" s="1"/>
  <c r="E105" i="5"/>
  <c r="D54" i="5"/>
  <c r="E55" i="5"/>
  <c r="D159" i="5"/>
  <c r="E159" i="5" s="1"/>
  <c r="E160" i="5"/>
  <c r="D467" i="5"/>
  <c r="E468" i="5"/>
  <c r="D71" i="5"/>
  <c r="E72" i="5"/>
  <c r="D392" i="5"/>
  <c r="E392" i="5" s="1"/>
  <c r="E393" i="5"/>
  <c r="D181" i="5"/>
  <c r="E182" i="5"/>
  <c r="D477" i="5"/>
  <c r="E478" i="5"/>
  <c r="D395" i="5"/>
  <c r="E395" i="5" s="1"/>
  <c r="E396" i="5"/>
  <c r="D167" i="5"/>
  <c r="E168" i="5"/>
  <c r="D293" i="5"/>
  <c r="E293" i="5" s="1"/>
  <c r="D63" i="5"/>
  <c r="D85" i="5"/>
  <c r="E85" i="5" s="1"/>
  <c r="E86" i="5"/>
  <c r="D502" i="5"/>
  <c r="E502" i="5" s="1"/>
  <c r="E503" i="5"/>
  <c r="D398" i="5"/>
  <c r="E398" i="5" s="1"/>
  <c r="E399" i="5"/>
  <c r="D118" i="5"/>
  <c r="E118" i="5" s="1"/>
  <c r="E119" i="5"/>
  <c r="D60" i="5"/>
  <c r="E60" i="5" s="1"/>
  <c r="E61" i="5"/>
  <c r="D483" i="5"/>
  <c r="E484" i="5"/>
  <c r="D108" i="5"/>
  <c r="E109" i="5"/>
  <c r="D506" i="5"/>
  <c r="E507" i="5"/>
  <c r="D491" i="5"/>
  <c r="E491" i="5" s="1"/>
  <c r="E492" i="5"/>
  <c r="D44" i="5"/>
  <c r="E45" i="5"/>
  <c r="D131" i="5"/>
  <c r="E132" i="5"/>
  <c r="D426" i="5"/>
  <c r="E426" i="5" s="1"/>
  <c r="E427" i="5"/>
  <c r="D346" i="5"/>
  <c r="E347" i="5"/>
  <c r="D101" i="5"/>
  <c r="E102" i="5"/>
  <c r="D419" i="5"/>
  <c r="E420" i="5"/>
  <c r="D30" i="5"/>
  <c r="E31" i="5"/>
  <c r="D497" i="5"/>
  <c r="E497" i="5" s="1"/>
  <c r="E498" i="5"/>
  <c r="E148" i="5"/>
  <c r="E203" i="5"/>
  <c r="D446" i="5"/>
  <c r="E447" i="5"/>
  <c r="D350" i="5"/>
  <c r="E351" i="5"/>
  <c r="D199" i="5"/>
  <c r="E199" i="5" s="1"/>
  <c r="E200" i="5"/>
  <c r="D144" i="5"/>
  <c r="E145" i="5"/>
  <c r="D93" i="5"/>
  <c r="E94" i="5"/>
  <c r="D516" i="5"/>
  <c r="E517" i="5"/>
  <c r="D401" i="5"/>
  <c r="E401" i="5" s="1"/>
  <c r="E402" i="5"/>
  <c r="D455" i="5"/>
  <c r="E456" i="5"/>
  <c r="D361" i="5"/>
  <c r="E362" i="5"/>
  <c r="D302" i="5"/>
  <c r="E303" i="5"/>
  <c r="E256" i="5"/>
  <c r="E77" i="5"/>
  <c r="D460" i="5"/>
  <c r="G511" i="2"/>
  <c r="H512" i="2"/>
  <c r="C76" i="5"/>
  <c r="C75" i="5" s="1"/>
  <c r="C74" i="5" s="1"/>
  <c r="C490" i="5"/>
  <c r="C489" i="5" s="1"/>
  <c r="C407" i="5"/>
  <c r="C406" i="5" s="1"/>
  <c r="C405" i="5" s="1"/>
  <c r="C23" i="5"/>
  <c r="C329" i="5"/>
  <c r="C328" i="5" s="1"/>
  <c r="D407" i="5"/>
  <c r="C270" i="5"/>
  <c r="C269" i="5" s="1"/>
  <c r="C99" i="5"/>
  <c r="C250" i="5"/>
  <c r="C249" i="5" s="1"/>
  <c r="D76" i="5"/>
  <c r="D250" i="5"/>
  <c r="C185" i="5"/>
  <c r="G443" i="2"/>
  <c r="F443" i="2"/>
  <c r="F436" i="2" s="1"/>
  <c r="F435" i="2" s="1"/>
  <c r="F434" i="2" s="1"/>
  <c r="F433" i="2" s="1"/>
  <c r="D37" i="5" l="1"/>
  <c r="E37" i="5" s="1"/>
  <c r="E38" i="5"/>
  <c r="D438" i="5"/>
  <c r="E438" i="5" s="1"/>
  <c r="E439" i="5"/>
  <c r="D147" i="5"/>
  <c r="E147" i="5" s="1"/>
  <c r="D376" i="5"/>
  <c r="E376" i="5" s="1"/>
  <c r="D270" i="5"/>
  <c r="D269" i="5" s="1"/>
  <c r="E269" i="5" s="1"/>
  <c r="E241" i="5"/>
  <c r="D233" i="5"/>
  <c r="E233" i="5" s="1"/>
  <c r="D217" i="5"/>
  <c r="D216" i="5" s="1"/>
  <c r="E216" i="5" s="1"/>
  <c r="D329" i="5"/>
  <c r="E329" i="5" s="1"/>
  <c r="E302" i="5"/>
  <c r="D301" i="5"/>
  <c r="D515" i="5"/>
  <c r="E516" i="5"/>
  <c r="D349" i="5"/>
  <c r="E349" i="5" s="1"/>
  <c r="E350" i="5"/>
  <c r="D345" i="5"/>
  <c r="E346" i="5"/>
  <c r="D53" i="5"/>
  <c r="E53" i="5" s="1"/>
  <c r="E54" i="5"/>
  <c r="D24" i="5"/>
  <c r="E25" i="5"/>
  <c r="D239" i="5"/>
  <c r="E239" i="5" s="1"/>
  <c r="E240" i="5"/>
  <c r="D174" i="5"/>
  <c r="E175" i="5"/>
  <c r="D18" i="5"/>
  <c r="E19" i="5"/>
  <c r="D370" i="5"/>
  <c r="E370" i="5" s="1"/>
  <c r="E371" i="5"/>
  <c r="E101" i="5"/>
  <c r="D100" i="5"/>
  <c r="D43" i="5"/>
  <c r="E43" i="5" s="1"/>
  <c r="E44" i="5"/>
  <c r="D482" i="5"/>
  <c r="E483" i="5"/>
  <c r="E167" i="5"/>
  <c r="D166" i="5"/>
  <c r="D180" i="5"/>
  <c r="E181" i="5"/>
  <c r="E115" i="5"/>
  <c r="D114" i="5"/>
  <c r="E114" i="5" s="1"/>
  <c r="D121" i="5"/>
  <c r="E121" i="5" s="1"/>
  <c r="E122" i="5"/>
  <c r="D223" i="5"/>
  <c r="E223" i="5" s="1"/>
  <c r="E224" i="5"/>
  <c r="D470" i="5"/>
  <c r="E470" i="5" s="1"/>
  <c r="E471" i="5"/>
  <c r="D310" i="5"/>
  <c r="E311" i="5"/>
  <c r="E270" i="5"/>
  <c r="D75" i="5"/>
  <c r="E76" i="5"/>
  <c r="D459" i="5"/>
  <c r="E460" i="5"/>
  <c r="D454" i="5"/>
  <c r="E455" i="5"/>
  <c r="D143" i="5"/>
  <c r="E143" i="5" s="1"/>
  <c r="E144" i="5"/>
  <c r="D418" i="5"/>
  <c r="E419" i="5"/>
  <c r="D130" i="5"/>
  <c r="E131" i="5"/>
  <c r="E108" i="5"/>
  <c r="D107" i="5"/>
  <c r="E107" i="5" s="1"/>
  <c r="D466" i="5"/>
  <c r="E467" i="5"/>
  <c r="D366" i="5"/>
  <c r="E367" i="5"/>
  <c r="D316" i="5"/>
  <c r="E316" i="5" s="1"/>
  <c r="E317" i="5"/>
  <c r="D202" i="5"/>
  <c r="E202" i="5" s="1"/>
  <c r="D383" i="5"/>
  <c r="D59" i="5"/>
  <c r="E63" i="5"/>
  <c r="D449" i="5"/>
  <c r="E449" i="5" s="1"/>
  <c r="E450" i="5"/>
  <c r="D136" i="5"/>
  <c r="E137" i="5"/>
  <c r="E93" i="5"/>
  <c r="D92" i="5"/>
  <c r="D29" i="5"/>
  <c r="E29" i="5" s="1"/>
  <c r="E30" i="5"/>
  <c r="D505" i="5"/>
  <c r="E505" i="5" s="1"/>
  <c r="E506" i="5"/>
  <c r="D476" i="5"/>
  <c r="E477" i="5"/>
  <c r="D70" i="5"/>
  <c r="E70" i="5" s="1"/>
  <c r="E71" i="5"/>
  <c r="D430" i="5"/>
  <c r="E430" i="5" s="1"/>
  <c r="E431" i="5"/>
  <c r="D186" i="5"/>
  <c r="D360" i="5"/>
  <c r="E361" i="5"/>
  <c r="D445" i="5"/>
  <c r="E446" i="5"/>
  <c r="D249" i="5"/>
  <c r="E249" i="5" s="1"/>
  <c r="E250" i="5"/>
  <c r="D406" i="5"/>
  <c r="E407" i="5"/>
  <c r="D375" i="5"/>
  <c r="E375" i="5" s="1"/>
  <c r="D355" i="5"/>
  <c r="E356" i="5"/>
  <c r="D211" i="5"/>
  <c r="E211" i="5" s="1"/>
  <c r="E212" i="5"/>
  <c r="E217" i="5"/>
  <c r="D490" i="5"/>
  <c r="H443" i="2"/>
  <c r="G510" i="2"/>
  <c r="H510" i="2" s="1"/>
  <c r="H511" i="2"/>
  <c r="G106" i="2"/>
  <c r="F106" i="2"/>
  <c r="F105" i="2" s="1"/>
  <c r="F104" i="2" s="1"/>
  <c r="D142" i="5" l="1"/>
  <c r="E142" i="5" s="1"/>
  <c r="D232" i="5"/>
  <c r="E232" i="5" s="1"/>
  <c r="D328" i="5"/>
  <c r="E328" i="5" s="1"/>
  <c r="E366" i="5"/>
  <c r="D365" i="5"/>
  <c r="E365" i="5" s="1"/>
  <c r="D417" i="5"/>
  <c r="E417" i="5" s="1"/>
  <c r="E418" i="5"/>
  <c r="D74" i="5"/>
  <c r="E74" i="5" s="1"/>
  <c r="E75" i="5"/>
  <c r="E345" i="5"/>
  <c r="D344" i="5"/>
  <c r="E344" i="5" s="1"/>
  <c r="D489" i="5"/>
  <c r="E489" i="5" s="1"/>
  <c r="E490" i="5"/>
  <c r="D165" i="5"/>
  <c r="E165" i="5" s="1"/>
  <c r="E166" i="5"/>
  <c r="D185" i="5"/>
  <c r="E185" i="5" s="1"/>
  <c r="E186" i="5"/>
  <c r="D129" i="5"/>
  <c r="E129" i="5" s="1"/>
  <c r="E130" i="5"/>
  <c r="D458" i="5"/>
  <c r="E458" i="5" s="1"/>
  <c r="E459" i="5"/>
  <c r="D179" i="5"/>
  <c r="E179" i="5" s="1"/>
  <c r="E180" i="5"/>
  <c r="D173" i="5"/>
  <c r="E173" i="5" s="1"/>
  <c r="E174" i="5"/>
  <c r="D354" i="5"/>
  <c r="E354" i="5" s="1"/>
  <c r="E355" i="5"/>
  <c r="E100" i="5"/>
  <c r="D99" i="5"/>
  <c r="E99" i="5" s="1"/>
  <c r="D300" i="5"/>
  <c r="E300" i="5" s="1"/>
  <c r="E301" i="5"/>
  <c r="D453" i="5"/>
  <c r="E453" i="5" s="1"/>
  <c r="E454" i="5"/>
  <c r="D309" i="5"/>
  <c r="E309" i="5" s="1"/>
  <c r="E310" i="5"/>
  <c r="D17" i="5"/>
  <c r="E17" i="5" s="1"/>
  <c r="E18" i="5"/>
  <c r="D514" i="5"/>
  <c r="E514" i="5" s="1"/>
  <c r="E515" i="5"/>
  <c r="D135" i="5"/>
  <c r="E135" i="5" s="1"/>
  <c r="E136" i="5"/>
  <c r="D382" i="5"/>
  <c r="E382" i="5" s="1"/>
  <c r="E383" i="5"/>
  <c r="D475" i="5"/>
  <c r="E475" i="5" s="1"/>
  <c r="E476" i="5"/>
  <c r="D91" i="5"/>
  <c r="E91" i="5" s="1"/>
  <c r="E92" i="5"/>
  <c r="D58" i="5"/>
  <c r="E58" i="5" s="1"/>
  <c r="E59" i="5"/>
  <c r="D481" i="5"/>
  <c r="E481" i="5" s="1"/>
  <c r="E482" i="5"/>
  <c r="E24" i="5"/>
  <c r="D23" i="5"/>
  <c r="E23" i="5" s="1"/>
  <c r="D359" i="5"/>
  <c r="E359" i="5" s="1"/>
  <c r="E360" i="5"/>
  <c r="E445" i="5"/>
  <c r="D444" i="5"/>
  <c r="E444" i="5" s="1"/>
  <c r="E466" i="5"/>
  <c r="D465" i="5"/>
  <c r="E465" i="5" s="1"/>
  <c r="D405" i="5"/>
  <c r="E405" i="5" s="1"/>
  <c r="E406" i="5"/>
  <c r="G105" i="2"/>
  <c r="H106" i="2"/>
  <c r="G639" i="2"/>
  <c r="F639" i="2"/>
  <c r="F638" i="2" s="1"/>
  <c r="F637" i="2" s="1"/>
  <c r="F636" i="2" s="1"/>
  <c r="F635" i="2" s="1"/>
  <c r="G617" i="2"/>
  <c r="G613" i="2"/>
  <c r="G610" i="2"/>
  <c r="G582" i="2"/>
  <c r="G579" i="2" s="1"/>
  <c r="F582" i="2"/>
  <c r="F579" i="2" s="1"/>
  <c r="G569" i="2"/>
  <c r="F569" i="2"/>
  <c r="F566" i="2" s="1"/>
  <c r="G556" i="2"/>
  <c r="F556" i="2"/>
  <c r="G554" i="2"/>
  <c r="F554" i="2"/>
  <c r="F553" i="2" s="1"/>
  <c r="G551" i="2"/>
  <c r="F551" i="2"/>
  <c r="F550" i="2" s="1"/>
  <c r="G548" i="2"/>
  <c r="F548" i="2"/>
  <c r="F547" i="2" s="1"/>
  <c r="G545" i="2"/>
  <c r="F545" i="2"/>
  <c r="G543" i="2"/>
  <c r="F543" i="2"/>
  <c r="G540" i="2"/>
  <c r="F540" i="2"/>
  <c r="F539" i="2" s="1"/>
  <c r="G524" i="2"/>
  <c r="F524" i="2"/>
  <c r="F521" i="2" s="1"/>
  <c r="F520" i="2" s="1"/>
  <c r="G505" i="2"/>
  <c r="H505" i="2" s="1"/>
  <c r="F505" i="2"/>
  <c r="G503" i="2"/>
  <c r="F503" i="2"/>
  <c r="G497" i="2"/>
  <c r="F497" i="2"/>
  <c r="F496" i="2" s="1"/>
  <c r="F495" i="2" s="1"/>
  <c r="F494" i="2" s="1"/>
  <c r="F493" i="2" s="1"/>
  <c r="G484" i="2"/>
  <c r="G476" i="2"/>
  <c r="F476" i="2"/>
  <c r="F475" i="2" s="1"/>
  <c r="F474" i="2" s="1"/>
  <c r="F473" i="2" s="1"/>
  <c r="F472" i="2" s="1"/>
  <c r="G470" i="2"/>
  <c r="F470" i="2"/>
  <c r="F469" i="2" s="1"/>
  <c r="F468" i="2" s="1"/>
  <c r="G466" i="2"/>
  <c r="F466" i="2"/>
  <c r="F465" i="2" s="1"/>
  <c r="F464" i="2" s="1"/>
  <c r="F454" i="2"/>
  <c r="G454" i="2"/>
  <c r="G439" i="2"/>
  <c r="G431" i="2"/>
  <c r="F431" i="2"/>
  <c r="F430" i="2" s="1"/>
  <c r="F429" i="2" s="1"/>
  <c r="G427" i="2"/>
  <c r="F427" i="2"/>
  <c r="F426" i="2" s="1"/>
  <c r="F425" i="2" s="1"/>
  <c r="G419" i="2"/>
  <c r="G411" i="2"/>
  <c r="F411" i="2"/>
  <c r="F410" i="2" s="1"/>
  <c r="F409" i="2" s="1"/>
  <c r="G407" i="2"/>
  <c r="F407" i="2"/>
  <c r="F406" i="2" s="1"/>
  <c r="F405" i="2" s="1"/>
  <c r="G399" i="2"/>
  <c r="G397" i="2"/>
  <c r="G390" i="2"/>
  <c r="G376" i="2"/>
  <c r="G372" i="2"/>
  <c r="G360" i="2"/>
  <c r="F360" i="2"/>
  <c r="G356" i="2"/>
  <c r="G347" i="2"/>
  <c r="F347" i="2"/>
  <c r="F346" i="2" s="1"/>
  <c r="F345" i="2" s="1"/>
  <c r="F344" i="2" s="1"/>
  <c r="F343" i="2" s="1"/>
  <c r="H545" i="2" l="1"/>
  <c r="H556" i="2"/>
  <c r="H360" i="2"/>
  <c r="H503" i="2"/>
  <c r="H543" i="2"/>
  <c r="G521" i="2"/>
  <c r="H524" i="2"/>
  <c r="G547" i="2"/>
  <c r="H547" i="2" s="1"/>
  <c r="H548" i="2"/>
  <c r="G406" i="2"/>
  <c r="H407" i="2"/>
  <c r="H454" i="2"/>
  <c r="G410" i="2"/>
  <c r="H411" i="2"/>
  <c r="G436" i="2"/>
  <c r="G435" i="2" s="1"/>
  <c r="G346" i="2"/>
  <c r="H347" i="2"/>
  <c r="G553" i="2"/>
  <c r="H553" i="2" s="1"/>
  <c r="H554" i="2"/>
  <c r="G566" i="2"/>
  <c r="H566" i="2" s="1"/>
  <c r="H569" i="2"/>
  <c r="G475" i="2"/>
  <c r="H476" i="2"/>
  <c r="G638" i="2"/>
  <c r="H639" i="2"/>
  <c r="G426" i="2"/>
  <c r="H427" i="2"/>
  <c r="G483" i="2"/>
  <c r="G482" i="2" s="1"/>
  <c r="G430" i="2"/>
  <c r="H431" i="2"/>
  <c r="G469" i="2"/>
  <c r="H470" i="2"/>
  <c r="G465" i="2"/>
  <c r="H466" i="2"/>
  <c r="G416" i="2"/>
  <c r="G415" i="2" s="1"/>
  <c r="G496" i="2"/>
  <c r="H497" i="2"/>
  <c r="G539" i="2"/>
  <c r="H539" i="2" s="1"/>
  <c r="H540" i="2"/>
  <c r="G550" i="2"/>
  <c r="H550" i="2" s="1"/>
  <c r="H551" i="2"/>
  <c r="H582" i="2"/>
  <c r="H579" i="2" s="1"/>
  <c r="G104" i="2"/>
  <c r="H104" i="2" s="1"/>
  <c r="H105" i="2"/>
  <c r="G353" i="2"/>
  <c r="G369" i="2"/>
  <c r="G609" i="2"/>
  <c r="G502" i="2"/>
  <c r="F502" i="2"/>
  <c r="F565" i="2"/>
  <c r="F564" i="2" s="1"/>
  <c r="F563" i="2" s="1"/>
  <c r="G394" i="2"/>
  <c r="F424" i="2"/>
  <c r="F423" i="2" s="1"/>
  <c r="C364" i="5" s="1"/>
  <c r="F342" i="2"/>
  <c r="C164" i="5"/>
  <c r="G542" i="2"/>
  <c r="F542" i="2"/>
  <c r="F538" i="2" s="1"/>
  <c r="G453" i="2"/>
  <c r="F404" i="2"/>
  <c r="G336" i="2"/>
  <c r="F336" i="2"/>
  <c r="G317" i="2"/>
  <c r="G316" i="2" s="1"/>
  <c r="F317" i="2"/>
  <c r="F316" i="2" s="1"/>
  <c r="G311" i="2"/>
  <c r="F311" i="2"/>
  <c r="F310" i="2" s="1"/>
  <c r="F309" i="2" s="1"/>
  <c r="F308" i="2" s="1"/>
  <c r="G306" i="2"/>
  <c r="F306" i="2"/>
  <c r="G304" i="2"/>
  <c r="F304" i="2"/>
  <c r="G299" i="2"/>
  <c r="F299" i="2"/>
  <c r="F298" i="2" s="1"/>
  <c r="F297" i="2" s="1"/>
  <c r="F296" i="2" s="1"/>
  <c r="G293" i="2"/>
  <c r="G280" i="2"/>
  <c r="G274" i="2"/>
  <c r="F274" i="2"/>
  <c r="F273" i="2" s="1"/>
  <c r="G271" i="2"/>
  <c r="F271" i="2"/>
  <c r="F270" i="2" s="1"/>
  <c r="G264" i="2"/>
  <c r="G259" i="2" s="1"/>
  <c r="F264" i="2"/>
  <c r="F259" i="2" s="1"/>
  <c r="G257" i="2"/>
  <c r="G255" i="2"/>
  <c r="F255" i="2"/>
  <c r="G253" i="2"/>
  <c r="F253" i="2"/>
  <c r="G249" i="2"/>
  <c r="F249" i="2"/>
  <c r="G247" i="2"/>
  <c r="F247" i="2"/>
  <c r="G242" i="2"/>
  <c r="F242" i="2"/>
  <c r="G240" i="2"/>
  <c r="F240" i="2"/>
  <c r="G238" i="2"/>
  <c r="F238" i="2"/>
  <c r="G232" i="2"/>
  <c r="G227" i="2" s="1"/>
  <c r="F232" i="2"/>
  <c r="F227" i="2" s="1"/>
  <c r="G219" i="2"/>
  <c r="F219" i="2"/>
  <c r="G217" i="2"/>
  <c r="F217" i="2"/>
  <c r="F212" i="2" s="1"/>
  <c r="G215" i="2"/>
  <c r="G213" i="2"/>
  <c r="G210" i="2"/>
  <c r="G202" i="2"/>
  <c r="F202" i="2"/>
  <c r="F201" i="2" s="1"/>
  <c r="G197" i="2"/>
  <c r="F197" i="2"/>
  <c r="G195" i="2"/>
  <c r="F195" i="2"/>
  <c r="G188" i="2"/>
  <c r="F188" i="2"/>
  <c r="F187" i="2" s="1"/>
  <c r="G182" i="2"/>
  <c r="F182" i="2"/>
  <c r="G176" i="2"/>
  <c r="F176" i="2"/>
  <c r="F173" i="2" s="1"/>
  <c r="G171" i="2"/>
  <c r="F171" i="2"/>
  <c r="F168" i="2" s="1"/>
  <c r="G166" i="2"/>
  <c r="F166" i="2"/>
  <c r="G164" i="2"/>
  <c r="F164" i="2"/>
  <c r="G162" i="2"/>
  <c r="F162" i="2"/>
  <c r="G160" i="2"/>
  <c r="F160" i="2"/>
  <c r="G152" i="2"/>
  <c r="F152" i="2"/>
  <c r="F151" i="2" s="1"/>
  <c r="G139" i="2"/>
  <c r="F139" i="2"/>
  <c r="F138" i="2" s="1"/>
  <c r="G136" i="2"/>
  <c r="F136" i="2"/>
  <c r="G134" i="2"/>
  <c r="F134" i="2"/>
  <c r="G132" i="2"/>
  <c r="F132" i="2"/>
  <c r="G130" i="2"/>
  <c r="H130" i="2" s="1"/>
  <c r="G128" i="2"/>
  <c r="F128" i="2"/>
  <c r="G124" i="2"/>
  <c r="F124" i="2"/>
  <c r="F123" i="2" s="1"/>
  <c r="F122" i="2" s="1"/>
  <c r="G102" i="2"/>
  <c r="F102" i="2"/>
  <c r="F101" i="2" s="1"/>
  <c r="F100" i="2" s="1"/>
  <c r="F99" i="2" s="1"/>
  <c r="G97" i="2"/>
  <c r="F97" i="2"/>
  <c r="F96" i="2" s="1"/>
  <c r="G94" i="2"/>
  <c r="F94" i="2"/>
  <c r="F93" i="2" s="1"/>
  <c r="G89" i="2"/>
  <c r="F89" i="2"/>
  <c r="G87" i="2"/>
  <c r="F87" i="2"/>
  <c r="G79" i="2"/>
  <c r="F79" i="2"/>
  <c r="G76" i="2"/>
  <c r="G71" i="2"/>
  <c r="F71" i="2"/>
  <c r="G69" i="2"/>
  <c r="F69" i="2"/>
  <c r="G67" i="2"/>
  <c r="F67" i="2"/>
  <c r="G61" i="2"/>
  <c r="F61" i="2"/>
  <c r="F60" i="2" s="1"/>
  <c r="F59" i="2" s="1"/>
  <c r="F58" i="2" s="1"/>
  <c r="C52" i="5" s="1"/>
  <c r="G50" i="2"/>
  <c r="F50" i="2"/>
  <c r="F49" i="2" s="1"/>
  <c r="F48" i="2" s="1"/>
  <c r="F47" i="2" s="1"/>
  <c r="F46" i="2" s="1"/>
  <c r="C36" i="5" s="1"/>
  <c r="G40" i="2"/>
  <c r="G36" i="2"/>
  <c r="G30" i="2"/>
  <c r="F30" i="2"/>
  <c r="F29" i="2" s="1"/>
  <c r="F28" i="2" s="1"/>
  <c r="F27" i="2" s="1"/>
  <c r="F244" i="2" l="1"/>
  <c r="H259" i="2"/>
  <c r="F206" i="2"/>
  <c r="F205" i="2" s="1"/>
  <c r="F204" i="2" s="1"/>
  <c r="H164" i="2"/>
  <c r="G244" i="2"/>
  <c r="H71" i="2"/>
  <c r="H136" i="2"/>
  <c r="H162" i="2"/>
  <c r="H197" i="2"/>
  <c r="H128" i="2"/>
  <c r="H217" i="2"/>
  <c r="H240" i="2"/>
  <c r="H219" i="2"/>
  <c r="H242" i="2"/>
  <c r="H253" i="2"/>
  <c r="H304" i="2"/>
  <c r="H336" i="2"/>
  <c r="H215" i="2"/>
  <c r="H238" i="2"/>
  <c r="H249" i="2"/>
  <c r="H257" i="2"/>
  <c r="G212" i="2"/>
  <c r="H132" i="2"/>
  <c r="H166" i="2"/>
  <c r="H87" i="2"/>
  <c r="H213" i="2"/>
  <c r="H247" i="2"/>
  <c r="H255" i="2"/>
  <c r="H306" i="2"/>
  <c r="H67" i="2"/>
  <c r="H79" i="2"/>
  <c r="H182" i="2"/>
  <c r="H317" i="2"/>
  <c r="H316" i="2" s="1"/>
  <c r="G565" i="2"/>
  <c r="H565" i="2" s="1"/>
  <c r="H69" i="2"/>
  <c r="H134" i="2"/>
  <c r="H160" i="2"/>
  <c r="H195" i="2"/>
  <c r="H210" i="2"/>
  <c r="H207" i="2" s="1"/>
  <c r="G207" i="2"/>
  <c r="G468" i="2"/>
  <c r="H468" i="2" s="1"/>
  <c r="H469" i="2"/>
  <c r="G270" i="2"/>
  <c r="H270" i="2" s="1"/>
  <c r="H271" i="2"/>
  <c r="G464" i="2"/>
  <c r="H464" i="2" s="1"/>
  <c r="H465" i="2"/>
  <c r="H232" i="2"/>
  <c r="H227" i="2" s="1"/>
  <c r="H264" i="2"/>
  <c r="G298" i="2"/>
  <c r="H299" i="2"/>
  <c r="G481" i="2"/>
  <c r="G405" i="2"/>
  <c r="H406" i="2"/>
  <c r="G273" i="2"/>
  <c r="H273" i="2" s="1"/>
  <c r="H274" i="2"/>
  <c r="G425" i="2"/>
  <c r="H426" i="2"/>
  <c r="G29" i="2"/>
  <c r="H30" i="2"/>
  <c r="G538" i="2"/>
  <c r="H538" i="2" s="1"/>
  <c r="H542" i="2"/>
  <c r="G474" i="2"/>
  <c r="H475" i="2"/>
  <c r="G345" i="2"/>
  <c r="H346" i="2"/>
  <c r="G409" i="2"/>
  <c r="H409" i="2" s="1"/>
  <c r="H410" i="2"/>
  <c r="G292" i="2"/>
  <c r="G310" i="2"/>
  <c r="H311" i="2"/>
  <c r="G608" i="2"/>
  <c r="G520" i="2"/>
  <c r="H520" i="2" s="1"/>
  <c r="H521" i="2"/>
  <c r="G279" i="2"/>
  <c r="G495" i="2"/>
  <c r="H496" i="2"/>
  <c r="G429" i="2"/>
  <c r="H429" i="2" s="1"/>
  <c r="H430" i="2"/>
  <c r="G637" i="2"/>
  <c r="H638" i="2"/>
  <c r="H89" i="2"/>
  <c r="H502" i="2"/>
  <c r="G201" i="2"/>
  <c r="H201" i="2" s="1"/>
  <c r="H202" i="2"/>
  <c r="G187" i="2"/>
  <c r="H187" i="2" s="1"/>
  <c r="H188" i="2"/>
  <c r="G173" i="2"/>
  <c r="H173" i="2" s="1"/>
  <c r="H176" i="2"/>
  <c r="G168" i="2"/>
  <c r="H168" i="2" s="1"/>
  <c r="H171" i="2"/>
  <c r="G151" i="2"/>
  <c r="H151" i="2" s="1"/>
  <c r="H152" i="2"/>
  <c r="G138" i="2"/>
  <c r="H138" i="2" s="1"/>
  <c r="H139" i="2"/>
  <c r="G123" i="2"/>
  <c r="H124" i="2"/>
  <c r="G101" i="2"/>
  <c r="H102" i="2"/>
  <c r="G96" i="2"/>
  <c r="H96" i="2" s="1"/>
  <c r="H97" i="2"/>
  <c r="G93" i="2"/>
  <c r="H93" i="2" s="1"/>
  <c r="H94" i="2"/>
  <c r="G60" i="2"/>
  <c r="H61" i="2"/>
  <c r="G49" i="2"/>
  <c r="H50" i="2"/>
  <c r="G39" i="2"/>
  <c r="G35" i="2"/>
  <c r="G368" i="2"/>
  <c r="F26" i="2"/>
  <c r="C16" i="5" s="1"/>
  <c r="F127" i="2"/>
  <c r="F126" i="2" s="1"/>
  <c r="F116" i="2" s="1"/>
  <c r="F537" i="2"/>
  <c r="F536" i="2" s="1"/>
  <c r="F501" i="2"/>
  <c r="F500" i="2" s="1"/>
  <c r="G501" i="2"/>
  <c r="G75" i="2"/>
  <c r="F315" i="2"/>
  <c r="G179" i="2"/>
  <c r="F179" i="2"/>
  <c r="F178" i="2" s="1"/>
  <c r="G333" i="2"/>
  <c r="F333" i="2"/>
  <c r="F332" i="2" s="1"/>
  <c r="F237" i="2"/>
  <c r="G237" i="2"/>
  <c r="G303" i="2"/>
  <c r="F303" i="2"/>
  <c r="F302" i="2" s="1"/>
  <c r="F301" i="2" s="1"/>
  <c r="F295" i="2" s="1"/>
  <c r="F186" i="2"/>
  <c r="F185" i="2" s="1"/>
  <c r="F184" i="2" s="1"/>
  <c r="G127" i="2"/>
  <c r="F92" i="2"/>
  <c r="F91" i="2" s="1"/>
  <c r="G86" i="2"/>
  <c r="F86" i="2"/>
  <c r="F85" i="2" s="1"/>
  <c r="F390" i="2"/>
  <c r="H390" i="2" s="1"/>
  <c r="F236" i="2" l="1"/>
  <c r="F235" i="2" s="1"/>
  <c r="H244" i="2"/>
  <c r="G537" i="2"/>
  <c r="H537" i="2" s="1"/>
  <c r="H212" i="2"/>
  <c r="G564" i="2"/>
  <c r="G563" i="2" s="1"/>
  <c r="H563" i="2" s="1"/>
  <c r="H237" i="2"/>
  <c r="H425" i="2"/>
  <c r="G424" i="2"/>
  <c r="G309" i="2"/>
  <c r="H310" i="2"/>
  <c r="G28" i="2"/>
  <c r="H29" i="2"/>
  <c r="H405" i="2"/>
  <c r="G404" i="2"/>
  <c r="H404" i="2" s="1"/>
  <c r="G500" i="2"/>
  <c r="H500" i="2" s="1"/>
  <c r="H501" i="2"/>
  <c r="G494" i="2"/>
  <c r="H495" i="2"/>
  <c r="G291" i="2"/>
  <c r="G278" i="2"/>
  <c r="G480" i="2"/>
  <c r="G332" i="2"/>
  <c r="H332" i="2" s="1"/>
  <c r="H333" i="2"/>
  <c r="G473" i="2"/>
  <c r="H474" i="2"/>
  <c r="G297" i="2"/>
  <c r="H298" i="2"/>
  <c r="G344" i="2"/>
  <c r="H345" i="2"/>
  <c r="G302" i="2"/>
  <c r="H303" i="2"/>
  <c r="G636" i="2"/>
  <c r="G635" i="2" s="1"/>
  <c r="H637" i="2"/>
  <c r="G200" i="2"/>
  <c r="G186" i="2"/>
  <c r="G178" i="2"/>
  <c r="H178" i="2" s="1"/>
  <c r="H179" i="2"/>
  <c r="G126" i="2"/>
  <c r="H126" i="2" s="1"/>
  <c r="H127" i="2"/>
  <c r="G122" i="2"/>
  <c r="H122" i="2" s="1"/>
  <c r="H123" i="2"/>
  <c r="G100" i="2"/>
  <c r="H101" i="2"/>
  <c r="G92" i="2"/>
  <c r="G85" i="2"/>
  <c r="H85" i="2" s="1"/>
  <c r="H86" i="2"/>
  <c r="G74" i="2"/>
  <c r="G59" i="2"/>
  <c r="H60" i="2"/>
  <c r="G48" i="2"/>
  <c r="H49" i="2"/>
  <c r="G34" i="2"/>
  <c r="F499" i="2"/>
  <c r="C215" i="5" s="1"/>
  <c r="F492" i="2"/>
  <c r="F115" i="2"/>
  <c r="C141" i="5" s="1"/>
  <c r="G315" i="2"/>
  <c r="F314" i="2"/>
  <c r="H564" i="2" l="1"/>
  <c r="G536" i="2"/>
  <c r="H536" i="2" s="1"/>
  <c r="G314" i="2"/>
  <c r="H315" i="2"/>
  <c r="G301" i="2"/>
  <c r="H302" i="2"/>
  <c r="D513" i="5"/>
  <c r="G479" i="2"/>
  <c r="G493" i="2"/>
  <c r="H494" i="2"/>
  <c r="G343" i="2"/>
  <c r="H344" i="2"/>
  <c r="H635" i="2"/>
  <c r="H636" i="2"/>
  <c r="G27" i="2"/>
  <c r="H28" i="2"/>
  <c r="G499" i="2"/>
  <c r="H499" i="2" s="1"/>
  <c r="G472" i="2"/>
  <c r="H472" i="2" s="1"/>
  <c r="H473" i="2"/>
  <c r="G296" i="2"/>
  <c r="H296" i="2" s="1"/>
  <c r="H297" i="2"/>
  <c r="G290" i="2"/>
  <c r="G423" i="2"/>
  <c r="H424" i="2"/>
  <c r="G308" i="2"/>
  <c r="H308" i="2" s="1"/>
  <c r="H309" i="2"/>
  <c r="G277" i="2"/>
  <c r="G199" i="2"/>
  <c r="G185" i="2"/>
  <c r="H186" i="2"/>
  <c r="G116" i="2"/>
  <c r="H116" i="2" s="1"/>
  <c r="G99" i="2"/>
  <c r="H99" i="2" s="1"/>
  <c r="H100" i="2"/>
  <c r="G91" i="2"/>
  <c r="H91" i="2" s="1"/>
  <c r="H92" i="2"/>
  <c r="G73" i="2"/>
  <c r="G58" i="2"/>
  <c r="H59" i="2"/>
  <c r="G47" i="2"/>
  <c r="H48" i="2"/>
  <c r="G33" i="2"/>
  <c r="F313" i="2"/>
  <c r="C474" i="5" s="1"/>
  <c r="F484" i="2"/>
  <c r="F483" i="2" s="1"/>
  <c r="F482" i="2" s="1"/>
  <c r="F481" i="2" s="1"/>
  <c r="F480" i="2" s="1"/>
  <c r="F479" i="2" s="1"/>
  <c r="F610" i="2"/>
  <c r="H610" i="2" s="1"/>
  <c r="F613" i="2"/>
  <c r="H613" i="2" s="1"/>
  <c r="F419" i="2"/>
  <c r="F399" i="2"/>
  <c r="H399" i="2" s="1"/>
  <c r="F397" i="2"/>
  <c r="H397" i="2" s="1"/>
  <c r="F376" i="2"/>
  <c r="H376" i="2" s="1"/>
  <c r="F372" i="2"/>
  <c r="F356" i="2"/>
  <c r="F353" i="2" s="1"/>
  <c r="F352" i="2" s="1"/>
  <c r="F351" i="2" s="1"/>
  <c r="F350" i="2" s="1"/>
  <c r="H372" i="2" l="1"/>
  <c r="F369" i="2"/>
  <c r="F368" i="2" s="1"/>
  <c r="F367" i="2" s="1"/>
  <c r="F366" i="2" s="1"/>
  <c r="G313" i="2"/>
  <c r="H314" i="2"/>
  <c r="H436" i="2"/>
  <c r="H439" i="2"/>
  <c r="G276" i="2"/>
  <c r="G289" i="2"/>
  <c r="H343" i="2"/>
  <c r="G342" i="2"/>
  <c r="H342" i="2" s="1"/>
  <c r="D164" i="5"/>
  <c r="E164" i="5" s="1"/>
  <c r="H483" i="2"/>
  <c r="H484" i="2"/>
  <c r="F416" i="2"/>
  <c r="H416" i="2" s="1"/>
  <c r="H419" i="2"/>
  <c r="G295" i="2"/>
  <c r="H295" i="2" s="1"/>
  <c r="H301" i="2"/>
  <c r="G26" i="2"/>
  <c r="H27" i="2"/>
  <c r="H353" i="2"/>
  <c r="H356" i="2"/>
  <c r="D364" i="5"/>
  <c r="E364" i="5" s="1"/>
  <c r="H423" i="2"/>
  <c r="H493" i="2"/>
  <c r="G492" i="2"/>
  <c r="H492" i="2" s="1"/>
  <c r="G184" i="2"/>
  <c r="H185" i="2"/>
  <c r="G115" i="2"/>
  <c r="H115" i="2" s="1"/>
  <c r="D52" i="5"/>
  <c r="E52" i="5" s="1"/>
  <c r="H58" i="2"/>
  <c r="G46" i="2"/>
  <c r="H47" i="2"/>
  <c r="G32" i="2"/>
  <c r="F609" i="2"/>
  <c r="H609" i="2" s="1"/>
  <c r="F394" i="2"/>
  <c r="H394" i="2" s="1"/>
  <c r="H369" i="2" l="1"/>
  <c r="H435" i="2"/>
  <c r="D474" i="5"/>
  <c r="E474" i="5" s="1"/>
  <c r="H313" i="2"/>
  <c r="H26" i="2"/>
  <c r="D16" i="5"/>
  <c r="E16" i="5" s="1"/>
  <c r="D437" i="5"/>
  <c r="H184" i="2"/>
  <c r="D215" i="5"/>
  <c r="E215" i="5" s="1"/>
  <c r="D141" i="5"/>
  <c r="E141" i="5" s="1"/>
  <c r="D36" i="5"/>
  <c r="E36" i="5" s="1"/>
  <c r="H46" i="2"/>
  <c r="D22" i="5"/>
  <c r="F617" i="2"/>
  <c r="H617" i="2" s="1"/>
  <c r="G607" i="2"/>
  <c r="G595" i="2"/>
  <c r="F595" i="2"/>
  <c r="F594" i="2" s="1"/>
  <c r="F593" i="2" s="1"/>
  <c r="G519" i="2"/>
  <c r="F519" i="2"/>
  <c r="F518" i="2" s="1"/>
  <c r="F517" i="2" s="1"/>
  <c r="G463" i="2"/>
  <c r="F463" i="2"/>
  <c r="F462" i="2" s="1"/>
  <c r="F461" i="2" s="1"/>
  <c r="F453" i="2"/>
  <c r="H453" i="2" s="1"/>
  <c r="G452" i="2"/>
  <c r="F415" i="2"/>
  <c r="G414" i="2"/>
  <c r="H482" i="2" l="1"/>
  <c r="G462" i="2"/>
  <c r="H463" i="2"/>
  <c r="C327" i="5"/>
  <c r="H368" i="2"/>
  <c r="F414" i="2"/>
  <c r="F413" i="2" s="1"/>
  <c r="H415" i="2"/>
  <c r="G606" i="2"/>
  <c r="D488" i="5" s="1"/>
  <c r="G451" i="2"/>
  <c r="G594" i="2"/>
  <c r="H595" i="2"/>
  <c r="G413" i="2"/>
  <c r="G518" i="2"/>
  <c r="H519" i="2"/>
  <c r="H481" i="2"/>
  <c r="C429" i="5"/>
  <c r="F562" i="2"/>
  <c r="F608" i="2"/>
  <c r="F452" i="2"/>
  <c r="F451" i="2" s="1"/>
  <c r="F450" i="2" s="1"/>
  <c r="C404" i="5" s="1"/>
  <c r="G367" i="2"/>
  <c r="D416" i="5"/>
  <c r="G434" i="2"/>
  <c r="C374" i="5"/>
  <c r="G352" i="2"/>
  <c r="C315" i="5"/>
  <c r="G331" i="2"/>
  <c r="F331" i="2"/>
  <c r="F330" i="2" s="1"/>
  <c r="C443" i="5"/>
  <c r="F293" i="2"/>
  <c r="D308" i="5"/>
  <c r="F280" i="2"/>
  <c r="G269" i="2"/>
  <c r="F269" i="2"/>
  <c r="F268" i="2" s="1"/>
  <c r="F234" i="2" s="1"/>
  <c r="G206" i="2"/>
  <c r="C248" i="5"/>
  <c r="F200" i="2"/>
  <c r="G194" i="2"/>
  <c r="F194" i="2"/>
  <c r="F193" i="2" s="1"/>
  <c r="F192" i="2" s="1"/>
  <c r="F159" i="2"/>
  <c r="F158" i="2" s="1"/>
  <c r="G159" i="2"/>
  <c r="G150" i="2"/>
  <c r="F150" i="2"/>
  <c r="F149" i="2" s="1"/>
  <c r="F148" i="2" s="1"/>
  <c r="G112" i="2"/>
  <c r="F112" i="2"/>
  <c r="F111" i="2" s="1"/>
  <c r="F110" i="2" s="1"/>
  <c r="F109" i="2" s="1"/>
  <c r="F108" i="2" s="1"/>
  <c r="F76" i="2"/>
  <c r="G66" i="2"/>
  <c r="F66" i="2"/>
  <c r="F65" i="2" s="1"/>
  <c r="F64" i="2" s="1"/>
  <c r="F40" i="2"/>
  <c r="F36" i="2"/>
  <c r="F20" i="2"/>
  <c r="F19" i="2" s="1"/>
  <c r="F18" i="2" s="1"/>
  <c r="F17" i="2" s="1"/>
  <c r="G20" i="2"/>
  <c r="H452" i="2" l="1"/>
  <c r="H413" i="2"/>
  <c r="C353" i="5"/>
  <c r="C314" i="5" s="1"/>
  <c r="F349" i="2"/>
  <c r="F341" i="2" s="1"/>
  <c r="H66" i="2"/>
  <c r="D486" i="5"/>
  <c r="D353" i="5"/>
  <c r="H159" i="2"/>
  <c r="G351" i="2"/>
  <c r="H352" i="2"/>
  <c r="G450" i="2"/>
  <c r="H451" i="2"/>
  <c r="G330" i="2"/>
  <c r="H330" i="2" s="1"/>
  <c r="H331" i="2"/>
  <c r="G366" i="2"/>
  <c r="H367" i="2"/>
  <c r="F35" i="2"/>
  <c r="H36" i="2"/>
  <c r="G205" i="2"/>
  <c r="H206" i="2"/>
  <c r="G19" i="2"/>
  <c r="H20" i="2"/>
  <c r="H480" i="2"/>
  <c r="C513" i="5"/>
  <c r="E513" i="5" s="1"/>
  <c r="H479" i="2"/>
  <c r="F199" i="2"/>
  <c r="H199" i="2" s="1"/>
  <c r="H200" i="2"/>
  <c r="F75" i="2"/>
  <c r="H75" i="2" s="1"/>
  <c r="H76" i="2"/>
  <c r="F292" i="2"/>
  <c r="H293" i="2"/>
  <c r="G433" i="2"/>
  <c r="H434" i="2"/>
  <c r="H414" i="2"/>
  <c r="G268" i="2"/>
  <c r="H268" i="2" s="1"/>
  <c r="H269" i="2"/>
  <c r="G593" i="2"/>
  <c r="H594" i="2"/>
  <c r="F607" i="2"/>
  <c r="H608" i="2"/>
  <c r="G517" i="2"/>
  <c r="H517" i="2" s="1"/>
  <c r="H518" i="2"/>
  <c r="G599" i="2"/>
  <c r="F39" i="2"/>
  <c r="H39" i="2" s="1"/>
  <c r="H40" i="2"/>
  <c r="G461" i="2"/>
  <c r="H461" i="2" s="1"/>
  <c r="H462" i="2"/>
  <c r="F279" i="2"/>
  <c r="H280" i="2"/>
  <c r="G193" i="2"/>
  <c r="H194" i="2"/>
  <c r="G149" i="2"/>
  <c r="H150" i="2"/>
  <c r="G111" i="2"/>
  <c r="H112" i="2"/>
  <c r="C128" i="5"/>
  <c r="C127" i="5" s="1"/>
  <c r="C178" i="5"/>
  <c r="G65" i="2"/>
  <c r="F329" i="2"/>
  <c r="C520" i="5"/>
  <c r="C519" i="5" s="1"/>
  <c r="G288" i="2"/>
  <c r="D443" i="5"/>
  <c r="C416" i="5"/>
  <c r="C415" i="5" s="1"/>
  <c r="F16" i="2"/>
  <c r="F15" i="2" s="1"/>
  <c r="C42" i="5"/>
  <c r="G329" i="2"/>
  <c r="G236" i="2"/>
  <c r="C268" i="5"/>
  <c r="F157" i="2"/>
  <c r="G158" i="2"/>
  <c r="D520" i="5" l="1"/>
  <c r="E416" i="5"/>
  <c r="E353" i="5"/>
  <c r="D519" i="5"/>
  <c r="E519" i="5" s="1"/>
  <c r="E520" i="5"/>
  <c r="D436" i="5"/>
  <c r="E443" i="5"/>
  <c r="F278" i="2"/>
  <c r="H279" i="2"/>
  <c r="G204" i="2"/>
  <c r="H205" i="2"/>
  <c r="D404" i="5"/>
  <c r="E404" i="5" s="1"/>
  <c r="H450" i="2"/>
  <c r="G235" i="2"/>
  <c r="H236" i="2"/>
  <c r="G18" i="2"/>
  <c r="H19" i="2"/>
  <c r="H329" i="2"/>
  <c r="G350" i="2"/>
  <c r="H351" i="2"/>
  <c r="F291" i="2"/>
  <c r="H292" i="2"/>
  <c r="F34" i="2"/>
  <c r="H35" i="2"/>
  <c r="H593" i="2"/>
  <c r="D429" i="5"/>
  <c r="G562" i="2"/>
  <c r="H562" i="2" s="1"/>
  <c r="F606" i="2"/>
  <c r="F599" i="2" s="1"/>
  <c r="F491" i="2" s="1"/>
  <c r="H607" i="2"/>
  <c r="D327" i="5"/>
  <c r="E327" i="5" s="1"/>
  <c r="H366" i="2"/>
  <c r="D374" i="5"/>
  <c r="E374" i="5" s="1"/>
  <c r="H433" i="2"/>
  <c r="F74" i="2"/>
  <c r="F191" i="2"/>
  <c r="G192" i="2"/>
  <c r="H193" i="2"/>
  <c r="G157" i="2"/>
  <c r="H157" i="2" s="1"/>
  <c r="H158" i="2"/>
  <c r="G148" i="2"/>
  <c r="H149" i="2"/>
  <c r="G110" i="2"/>
  <c r="H111" i="2"/>
  <c r="G64" i="2"/>
  <c r="H65" i="2"/>
  <c r="F156" i="2"/>
  <c r="F147" i="2" s="1"/>
  <c r="C231" i="5" l="1"/>
  <c r="D415" i="5"/>
  <c r="E415" i="5" s="1"/>
  <c r="E429" i="5"/>
  <c r="G491" i="2"/>
  <c r="D248" i="5"/>
  <c r="E248" i="5" s="1"/>
  <c r="H204" i="2"/>
  <c r="G17" i="2"/>
  <c r="H18" i="2"/>
  <c r="H34" i="2"/>
  <c r="F33" i="2"/>
  <c r="F277" i="2"/>
  <c r="H278" i="2"/>
  <c r="D315" i="5"/>
  <c r="H350" i="2"/>
  <c r="G349" i="2"/>
  <c r="C488" i="5"/>
  <c r="H606" i="2"/>
  <c r="H291" i="2"/>
  <c r="F290" i="2"/>
  <c r="G234" i="2"/>
  <c r="H235" i="2"/>
  <c r="F73" i="2"/>
  <c r="H74" i="2"/>
  <c r="G191" i="2"/>
  <c r="H192" i="2"/>
  <c r="G156" i="2"/>
  <c r="H156" i="2" s="1"/>
  <c r="H148" i="2"/>
  <c r="D178" i="5"/>
  <c r="E178" i="5" s="1"/>
  <c r="G109" i="2"/>
  <c r="H110" i="2"/>
  <c r="G63" i="2"/>
  <c r="H64" i="2"/>
  <c r="C184" i="5"/>
  <c r="C163" i="5" s="1"/>
  <c r="C486" i="5" l="1"/>
  <c r="E486" i="5" s="1"/>
  <c r="E488" i="5"/>
  <c r="D314" i="5"/>
  <c r="E314" i="5" s="1"/>
  <c r="E315" i="5"/>
  <c r="F289" i="2"/>
  <c r="H290" i="2"/>
  <c r="F63" i="2"/>
  <c r="C57" i="5" s="1"/>
  <c r="H73" i="2"/>
  <c r="H599" i="2"/>
  <c r="H491" i="2"/>
  <c r="G341" i="2"/>
  <c r="H341" i="2" s="1"/>
  <c r="H349" i="2"/>
  <c r="H234" i="2"/>
  <c r="D268" i="5"/>
  <c r="E268" i="5" s="1"/>
  <c r="H17" i="2"/>
  <c r="D42" i="5"/>
  <c r="E42" i="5" s="1"/>
  <c r="G16" i="2"/>
  <c r="F32" i="2"/>
  <c r="H33" i="2"/>
  <c r="H277" i="2"/>
  <c r="F276" i="2"/>
  <c r="F190" i="2" s="1"/>
  <c r="D231" i="5"/>
  <c r="E231" i="5" s="1"/>
  <c r="H191" i="2"/>
  <c r="G190" i="2"/>
  <c r="D184" i="5"/>
  <c r="G147" i="2"/>
  <c r="H147" i="2" s="1"/>
  <c r="G108" i="2"/>
  <c r="H108" i="2" s="1"/>
  <c r="H109" i="2"/>
  <c r="D128" i="5"/>
  <c r="G25" i="2"/>
  <c r="D57" i="5"/>
  <c r="D163" i="5" l="1"/>
  <c r="E163" i="5" s="1"/>
  <c r="E184" i="5"/>
  <c r="D127" i="5"/>
  <c r="E127" i="5" s="1"/>
  <c r="E128" i="5"/>
  <c r="D15" i="5"/>
  <c r="E57" i="5"/>
  <c r="H63" i="2"/>
  <c r="D230" i="5"/>
  <c r="C308" i="5"/>
  <c r="H276" i="2"/>
  <c r="H190" i="2"/>
  <c r="H289" i="2"/>
  <c r="C437" i="5"/>
  <c r="F288" i="2"/>
  <c r="H288" i="2" s="1"/>
  <c r="G15" i="2"/>
  <c r="H15" i="2" s="1"/>
  <c r="H16" i="2"/>
  <c r="H32" i="2"/>
  <c r="F25" i="2"/>
  <c r="H25" i="2" s="1"/>
  <c r="C22" i="5"/>
  <c r="G24" i="2"/>
  <c r="F24" i="2" l="1"/>
  <c r="F14" i="2" s="1"/>
  <c r="C436" i="5"/>
  <c r="E436" i="5" s="1"/>
  <c r="E437" i="5"/>
  <c r="C230" i="5"/>
  <c r="E230" i="5" s="1"/>
  <c r="E308" i="5"/>
  <c r="C15" i="5"/>
  <c r="E15" i="5" s="1"/>
  <c r="E22" i="5"/>
  <c r="D14" i="5"/>
  <c r="G14" i="2"/>
  <c r="C14" i="5" l="1"/>
  <c r="E14" i="5" s="1"/>
  <c r="H24" i="2"/>
  <c r="H14" i="2"/>
</calcChain>
</file>

<file path=xl/sharedStrings.xml><?xml version="1.0" encoding="utf-8"?>
<sst xmlns="http://schemas.openxmlformats.org/spreadsheetml/2006/main" count="3661" uniqueCount="792">
  <si>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</si>
  <si>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</si>
  <si>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</si>
  <si>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</si>
  <si>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</si>
  <si>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</si>
  <si>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</si>
  <si>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</si>
  <si>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</si>
  <si>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</si>
  <si>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</si>
  <si>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</si>
  <si>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</si>
  <si>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</si>
  <si>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</si>
  <si>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</si>
  <si>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</si>
  <si>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</si>
  <si>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</si>
  <si>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</si>
  <si>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</si>
  <si>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</si>
  <si>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</si>
  <si>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</si>
  <si>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</si>
  <si>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</si>
  <si>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</si>
  <si>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</si>
  <si>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</si>
  <si>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</si>
  <si>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</si>
  <si>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</si>
  <si>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</si>
  <si>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</si>
  <si>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</si>
  <si>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</si>
  <si>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</si>
  <si>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</si>
  <si>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</si>
  <si>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</si>
  <si>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</si>
  <si>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</si>
  <si>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</si>
  <si>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</si>
  <si>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</si>
  <si>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</si>
  <si>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</si>
  <si>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</si>
  <si>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</si>
  <si>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</si>
  <si>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</si>
  <si>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</si>
  <si>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</si>
  <si>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</si>
  <si>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</si>
  <si>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</si>
  <si>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</si>
  <si>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</si>
  <si>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</si>
  <si>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</si>
  <si>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</si>
  <si>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</si>
  <si>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</si>
  <si>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</si>
  <si>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</si>
  <si>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</si>
  <si>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</si>
  <si>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</si>
  <si>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</si>
  <si>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</si>
  <si>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</si>
  <si>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</si>
  <si>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</si>
  <si>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</si>
  <si>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</si>
  <si>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</si>
  <si>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</si>
  <si>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</si>
  <si>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</si>
  <si>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</si>
  <si>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</si>
  <si>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</si>
  <si>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</si>
  <si>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</si>
  <si>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</si>
  <si>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</si>
  <si>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</si>
  <si>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</si>
  <si>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</si>
  <si>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</si>
  <si>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</si>
  <si>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</si>
  <si>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</si>
  <si>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</si>
  <si>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</si>
  <si>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</si>
  <si>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</si>
  <si>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</si>
  <si>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</si>
  <si>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</si>
  <si>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</si>
  <si>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</si>
  <si>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</si>
  <si>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</si>
  <si>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</si>
  <si>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</si>
  <si>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</si>
  <si>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</si>
  <si>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</si>
  <si>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</si>
  <si>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</si>
  <si>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</si>
  <si>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</si>
  <si>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0502</t>
  </si>
  <si>
    <t>0510100000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</si>
  <si>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</si>
  <si>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</si>
  <si>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</si>
  <si>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</si>
  <si>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</si>
  <si>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</si>
  <si>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</si>
  <si>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</si>
  <si>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</si>
  <si>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</si>
  <si>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</si>
  <si>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</si>
  <si>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</si>
  <si>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</si>
  <si>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</si>
  <si>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</si>
  <si>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</si>
  <si>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</si>
  <si>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</si>
  <si>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</si>
  <si>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</si>
  <si>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</si>
  <si>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</si>
  <si>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</si>
  <si>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</si>
  <si>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</si>
  <si>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</si>
  <si>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</si>
  <si>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</si>
  <si>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</si>
  <si>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</si>
  <si>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</si>
  <si>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</si>
  <si>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</si>
  <si>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</si>
  <si>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</si>
  <si>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</si>
  <si>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</si>
  <si>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</si>
  <si>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</si>
  <si>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</si>
  <si>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</si>
  <si>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</si>
  <si>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</si>
  <si>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</si>
  <si>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</si>
  <si>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</si>
  <si>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</si>
  <si>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</si>
  <si>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</si>
  <si>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</si>
  <si>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</si>
  <si>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</si>
  <si>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</si>
  <si>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</si>
  <si>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</si>
  <si>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</si>
  <si>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</si>
  <si>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</si>
  <si>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</si>
  <si>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</si>
  <si>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</si>
  <si>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</si>
  <si>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</si>
  <si>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</si>
  <si>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</si>
  <si>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</si>
  <si>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</si>
  <si>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</si>
  <si>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</si>
  <si>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</si>
  <si>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</si>
  <si>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</si>
  <si>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</si>
  <si>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</si>
  <si>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</si>
  <si>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</si>
  <si>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</si>
  <si>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</si>
  <si>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</si>
  <si>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</si>
  <si>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</si>
  <si>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</si>
  <si>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</si>
  <si>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</si>
  <si>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</si>
  <si>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</si>
  <si>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</si>
  <si>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</si>
  <si>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</si>
  <si>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</si>
  <si>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</si>
  <si>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</si>
  <si>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</si>
  <si>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</si>
  <si>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</si>
  <si>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</si>
  <si>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</si>
  <si>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</si>
  <si>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</si>
  <si>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</si>
  <si>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</si>
  <si>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</si>
  <si>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</si>
  <si>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</si>
  <si>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</si>
  <si>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</si>
  <si>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</si>
  <si>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</si>
  <si>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</si>
  <si>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</si>
  <si>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</si>
  <si>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</si>
  <si>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</si>
  <si>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</si>
  <si>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</si>
  <si>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</si>
  <si>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</si>
  <si>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</si>
  <si>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</si>
  <si>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</si>
  <si>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</si>
  <si>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</si>
  <si>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</si>
  <si>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</si>
  <si>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</si>
  <si>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</si>
  <si>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</si>
  <si>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</si>
  <si>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</si>
  <si>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</si>
  <si>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</si>
  <si>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</si>
  <si>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</si>
  <si>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</si>
  <si>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</si>
  <si>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</si>
  <si>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</si>
  <si>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</si>
  <si>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</si>
  <si>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</si>
  <si>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</si>
  <si>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</si>
  <si>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</si>
  <si>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</si>
  <si>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</si>
  <si>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</si>
  <si>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</si>
  <si>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</si>
  <si>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</si>
  <si>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</si>
  <si>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</si>
  <si>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</si>
  <si>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</si>
  <si>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</si>
  <si>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</si>
  <si>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</si>
  <si>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</si>
  <si>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</si>
  <si>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</si>
  <si>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</si>
  <si>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</si>
  <si>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</si>
  <si>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</si>
  <si>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</si>
  <si>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</si>
  <si>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</si>
  <si>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</si>
  <si>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</si>
  <si>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</si>
  <si>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</si>
  <si>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</si>
  <si>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</si>
  <si>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</si>
  <si>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</si>
  <si>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</si>
  <si>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</si>
  <si>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</si>
  <si>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</si>
  <si>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</si>
  <si>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</si>
  <si>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</si>
  <si>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</si>
  <si>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</si>
  <si>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</si>
  <si>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</si>
  <si>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</si>
  <si>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</si>
  <si>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</si>
  <si>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</si>
  <si>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</si>
  <si>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</si>
  <si>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</si>
  <si>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</si>
  <si>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</si>
  <si>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</si>
  <si>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</si>
  <si>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</si>
  <si>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</si>
  <si>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</si>
  <si>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</si>
  <si>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</si>
  <si>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</si>
  <si>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</si>
  <si>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</si>
  <si>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</si>
  <si>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</si>
  <si>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</si>
  <si>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</si>
  <si>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</si>
  <si>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</si>
  <si>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</si>
  <si>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</si>
  <si>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</si>
  <si>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</si>
  <si>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</si>
  <si>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</si>
  <si>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</si>
  <si>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</si>
  <si>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</si>
  <si>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</si>
  <si>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</si>
  <si>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</si>
  <si>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</si>
  <si>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</si>
  <si>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</si>
  <si>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</si>
  <si>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</si>
  <si>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</si>
  <si>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</si>
  <si>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</si>
  <si>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</si>
  <si>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</si>
  <si>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</si>
  <si>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</si>
  <si>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</si>
  <si>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</si>
  <si>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</si>
  <si>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</si>
  <si>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</si>
  <si>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</si>
  <si>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</si>
  <si>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</si>
  <si>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</si>
  <si>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</si>
  <si>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</si>
  <si>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</si>
  <si>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</si>
  <si>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</si>
  <si>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</si>
  <si>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</si>
  <si>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</si>
  <si>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</si>
  <si>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</si>
  <si>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</si>
  <si>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</si>
  <si>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</si>
  <si>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</si>
  <si>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</si>
  <si>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</si>
  <si>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</si>
  <si>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</si>
  <si>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</si>
  <si>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</si>
  <si>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</si>
  <si>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</si>
  <si>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</si>
  <si>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</si>
  <si>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</si>
  <si>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</si>
  <si>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</si>
  <si>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</si>
  <si>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</si>
  <si>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</si>
  <si>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</si>
  <si>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</si>
  <si>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</si>
  <si>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</si>
  <si>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</si>
  <si>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</si>
  <si>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</si>
  <si>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</si>
  <si>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</si>
  <si>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</si>
  <si>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</si>
  <si>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</si>
  <si>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</si>
  <si>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</si>
  <si>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</si>
  <si>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</si>
  <si>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</si>
  <si>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</si>
  <si>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</si>
  <si>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</si>
  <si>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</si>
  <si>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</si>
  <si>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</si>
  <si>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</si>
  <si>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</si>
  <si>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</si>
  <si>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</si>
  <si>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</si>
  <si>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</si>
  <si>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</si>
  <si>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</si>
  <si>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</si>
  <si>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</si>
  <si>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</si>
  <si>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</si>
  <si>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</si>
  <si>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</si>
  <si>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</si>
  <si>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</si>
  <si>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</si>
  <si>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</si>
  <si>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</si>
  <si>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</si>
  <si>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</si>
  <si>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</si>
  <si>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</si>
  <si>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</si>
  <si>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</si>
  <si>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</si>
  <si>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</si>
  <si>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</si>
  <si>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</si>
  <si>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</si>
  <si>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</si>
  <si>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</si>
  <si>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</si>
  <si>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</si>
  <si>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</si>
  <si>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</si>
  <si>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</si>
  <si>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</si>
  <si>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</si>
  <si>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</si>
  <si>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</si>
  <si>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</si>
  <si>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</si>
  <si>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</si>
  <si>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</si>
  <si>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</si>
  <si>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</si>
  <si>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</si>
  <si>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</si>
  <si>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</si>
  <si>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</si>
  <si>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</si>
  <si>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</si>
  <si>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</si>
  <si>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</si>
  <si>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</si>
  <si>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</si>
  <si>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</si>
  <si>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</si>
  <si>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</si>
  <si>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</si>
  <si>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</si>
  <si>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</si>
  <si>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</si>
  <si>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</si>
  <si>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</si>
  <si>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</si>
  <si>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</si>
  <si>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</si>
  <si>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</si>
  <si>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</si>
  <si>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</si>
  <si>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</si>
  <si>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</si>
  <si>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</si>
  <si>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</si>
  <si>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</si>
  <si>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</si>
  <si>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</si>
  <si>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</si>
  <si>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</si>
  <si>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</si>
  <si>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</si>
  <si>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</si>
  <si>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</si>
  <si>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</si>
  <si>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</si>
  <si>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</si>
  <si>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</si>
  <si>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</si>
  <si>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</si>
  <si>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</si>
  <si>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</si>
  <si>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</si>
  <si>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</si>
  <si>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</si>
  <si>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</si>
  <si>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</si>
  <si>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</si>
  <si>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</si>
  <si>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</si>
  <si>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</si>
  <si>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</si>
  <si>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</si>
  <si>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</si>
  <si>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</si>
  <si>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</si>
  <si>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</si>
  <si>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</si>
  <si>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</si>
  <si>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</si>
  <si>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</si>
  <si>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</si>
  <si>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</si>
  <si>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</si>
  <si>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</si>
  <si>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</si>
  <si>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</si>
  <si>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</si>
  <si>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</si>
  <si>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</si>
  <si>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</si>
  <si>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</si>
  <si>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</si>
  <si>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</si>
  <si>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</si>
  <si>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</si>
  <si>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</si>
  <si>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</si>
  <si>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</si>
  <si>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</si>
  <si>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</si>
  <si>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</si>
  <si>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</si>
  <si>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</si>
  <si>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</si>
  <si>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</si>
  <si>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</si>
  <si>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</si>
  <si>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</si>
  <si>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</si>
  <si>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</si>
  <si>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</si>
  <si>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</si>
  <si>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</si>
  <si>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</si>
  <si>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</si>
  <si>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</si>
  <si>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</si>
  <si>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</si>
  <si>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</si>
  <si>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</si>
  <si>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</si>
  <si>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</si>
  <si>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</si>
  <si>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</si>
  <si>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</si>
  <si>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</si>
  <si>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</si>
  <si>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</si>
  <si>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</si>
  <si>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</si>
  <si>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</si>
  <si>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</si>
  <si>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</si>
  <si>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</si>
  <si>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</si>
  <si>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</si>
  <si>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</si>
  <si>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</si>
  <si>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</si>
  <si>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</si>
  <si>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</si>
  <si>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</si>
  <si>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</si>
  <si>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</si>
  <si>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</si>
  <si>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</si>
  <si>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</si>
  <si>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</si>
  <si>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</si>
  <si>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</si>
  <si>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</si>
  <si>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</si>
  <si>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</si>
  <si>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</si>
  <si>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</si>
  <si>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</si>
  <si>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</si>
  <si>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</si>
  <si>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</si>
  <si>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</si>
  <si>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</si>
  <si>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</si>
  <si>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</si>
  <si>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</si>
  <si>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</si>
  <si>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</si>
  <si>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</si>
  <si>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</si>
  <si>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</si>
  <si>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</si>
  <si>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</si>
  <si>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</si>
  <si>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</si>
  <si>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</si>
  <si>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</si>
  <si>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</si>
  <si>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</si>
  <si>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</si>
  <si>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</si>
  <si>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</si>
  <si>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</si>
  <si>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</si>
  <si>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</si>
  <si>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</si>
  <si>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</si>
  <si>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</si>
  <si>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</si>
  <si>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</si>
  <si>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</si>
  <si>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</si>
  <si>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</si>
  <si>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</si>
  <si>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</si>
  <si>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</si>
  <si>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</si>
  <si>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</si>
  <si>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</si>
  <si>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</si>
  <si>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</si>
  <si>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</si>
  <si>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</si>
  <si>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</si>
  <si>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</si>
  <si>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</si>
  <si>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</si>
  <si>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</si>
  <si>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</si>
  <si>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</si>
  <si>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</si>
  <si>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</si>
  <si>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</si>
  <si>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</si>
  <si>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</si>
  <si>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</si>
  <si>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</si>
  <si>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</si>
  <si>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</si>
  <si>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</si>
  <si>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</si>
  <si>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</si>
  <si>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09107S0280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</si>
  <si>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</si>
  <si>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</si>
  <si>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</si>
  <si>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</si>
  <si>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</si>
  <si>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</si>
  <si>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</si>
  <si>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</si>
  <si>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</si>
  <si>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</si>
  <si>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</si>
  <si>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</si>
  <si>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</si>
  <si>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</si>
  <si>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</si>
  <si>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0810154690</t>
  </si>
  <si>
    <t>Осуществление органами местного самоуправления государственных полномочий по проведению Всероссийской переписи населения</t>
  </si>
  <si>
    <t>0510220150</t>
  </si>
  <si>
    <t>Разработка Схемы водоснабжения и водоотведения Кашинского городского округа</t>
  </si>
  <si>
    <t>02201L3060</t>
  </si>
  <si>
    <t>Модернизация (капитальный ремонт, реконструкция) региональных и муниципальных детских школ искусств по видам искусств</t>
  </si>
  <si>
    <t>0210120040</t>
  </si>
  <si>
    <t>031P500000</t>
  </si>
  <si>
    <t>Задача "Реализция федерального проекта "Спорт- норма жизни" национального проекта "Демография"</t>
  </si>
  <si>
    <t>0107</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</si>
  <si>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</si>
  <si>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</si>
  <si>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Приобретение и установка плоскостных сооружений и оборудования на плоскостные спортивные сооружения за счёт средств местного бюджета</t>
  </si>
  <si>
    <t>1410200000</t>
  </si>
  <si>
    <t>Задача "Популяризация имиджа муниципального образования Кашинский городской округ Тверской области,  как зоны, благоприятной для туризма"</t>
  </si>
  <si>
    <t>1410220030</t>
  </si>
  <si>
    <t>Развитие материально-технической базы для организации работы по созданию условий для развития туристских ресурсов Кашинского городского округа</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</si>
  <si>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</si>
  <si>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</si>
  <si>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031P5S0400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</si>
  <si>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</si>
  <si>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</si>
  <si>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</si>
  <si>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</si>
  <si>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</si>
  <si>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</si>
  <si>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</si>
  <si>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t>
  </si>
  <si>
    <t>0210220040</t>
  </si>
  <si>
    <t>Подготовка проектно - сметной документации для проведения капитальных ремонтов в учреждениях культуры Кашинского городского округа</t>
  </si>
  <si>
    <t>05403S9001</t>
  </si>
  <si>
    <t xml:space="preserve"> Расходы на реализацию Программы по поддержке местных инициатив "Благоустройство Пушкинской набережной в г. Кашин Тверской области" за счёт средств местного бюджета, поступлений от юридических лиц и вкладов граждан</t>
  </si>
  <si>
    <t>05403S9000</t>
  </si>
  <si>
    <t>0830600000</t>
  </si>
  <si>
    <t>Задача "Развитие материально технической базы редакций районных и городских газет"</t>
  </si>
  <si>
    <t>08306S0490</t>
  </si>
  <si>
    <t xml:space="preserve"> Финансирование расходного обязательства на развитие материально-технической базы редакций районных и городских газет</t>
  </si>
  <si>
    <t>022A354530</t>
  </si>
  <si>
    <t>Создание виртуального концертного зала</t>
  </si>
  <si>
    <t>0210120030</t>
  </si>
  <si>
    <t xml:space="preserve"> Задача "Привлечение на территорию муниципального образования Кашинский городской округ дополнительных потоков российских и иностранных туристов"</t>
  </si>
  <si>
    <t>022A300000</t>
  </si>
  <si>
    <t>Задача "Реализация федерального проекта "Цифровая культура" в рамках национального проекта "Культура"</t>
  </si>
  <si>
    <t>0310120050</t>
  </si>
  <si>
    <t>Реализация программы "Дворовый тренер" на территории Кашинского городского округа</t>
  </si>
  <si>
    <t>1101</t>
  </si>
  <si>
    <t>0310500000</t>
  </si>
  <si>
    <t>03105S9002</t>
  </si>
  <si>
    <t>Физическая культура</t>
  </si>
  <si>
    <t>Задача "Реализация Программы поддержки местных инициатив в Тверской области"</t>
  </si>
  <si>
    <t xml:space="preserve">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t>
  </si>
  <si>
    <t>0910800000</t>
  </si>
  <si>
    <t>0910820090</t>
  </si>
  <si>
    <t>Задача "Кадровое обеспечение в сфере молодежная политика на территории Кашинского городского округа"</t>
  </si>
  <si>
    <t>Развитие кадрового потенциала на территории Кашинского городского округа</t>
  </si>
  <si>
    <t>Ремонт тепловых сетей в границах Кашинского городского округа</t>
  </si>
  <si>
    <t>0510420160</t>
  </si>
  <si>
    <t>0120120050</t>
  </si>
  <si>
    <t>Разработка проекта и проверка сметной документации по обустройству плаца с асфальтовым покрытием и установкой флагштоков в общеобразовательных организациях</t>
  </si>
  <si>
    <t>0120120030</t>
  </si>
  <si>
    <t>Подготовка проектно - сметной документации для проведения капитальных ремонтов в общеобразовательных организациях</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</si>
  <si>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</si>
  <si>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</si>
  <si>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</si>
  <si>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</si>
  <si>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031P510400</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</si>
  <si>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</si>
  <si>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</si>
  <si>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</si>
  <si>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0210210920</t>
  </si>
  <si>
    <t>Реализация мероприятий по обращениям, поступающим к депутатам Законодательного собрания Тверской области</t>
  </si>
  <si>
    <t>0540210920</t>
  </si>
  <si>
    <t>Приобретение и установка детского игрового комплекса за счет средст областного бюджета на реализацию мероприятий по обращениям, поступающим к депутатам Законодательного Собрания Тверской области</t>
  </si>
  <si>
    <t>Расходы на реализацию программ по поддержке местных инициатив "Благоустройство Пушкинской набережной в г. Кашин Тверской области" 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t>
  </si>
  <si>
    <t>0720310290</t>
  </si>
  <si>
    <t>Обеспечение мероприятий по приобретению жилых помещений для малоимущих многодетных семей за счет областного бюджета</t>
  </si>
  <si>
    <t>0810120030</t>
  </si>
  <si>
    <t>Проведение выборов в органы местного самоуправления</t>
  </si>
  <si>
    <t>Обеспечение проведения выборов и референдумов</t>
  </si>
  <si>
    <t>0120120070</t>
  </si>
  <si>
    <t>Приложение № 4</t>
  </si>
  <si>
    <t>Устройство основания и установка физкультурно-оздоровительного комплекса открытого типа (ФОКОТ) на территории МБОУ СОШ №5</t>
  </si>
  <si>
    <t>Проведение ремонтных работ городских и районных Домов культуры, библиотек и музеев муниципальных образований Тверской области</t>
  </si>
  <si>
    <t>0540320140</t>
  </si>
  <si>
    <t>Реализация Программы по поддержке местных инициатив</t>
  </si>
  <si>
    <t>Подготовка проектно-сметной документации для проведения капитального ремонта в МБУ ДОЛ "Сосновый"</t>
  </si>
  <si>
    <t>0140120030</t>
  </si>
  <si>
    <t>0540319301</t>
  </si>
  <si>
    <t>013P510480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</si>
  <si>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t>
  </si>
  <si>
    <t>0110120050</t>
  </si>
  <si>
    <t xml:space="preserve">Подготовка проектно-сметной документации для проведения капитальных ремонтов </t>
  </si>
  <si>
    <t>Утверждено решением  о бюджете, тыс.руб.</t>
  </si>
  <si>
    <t>Исполнено, тыс.руб</t>
  </si>
  <si>
    <t>% исполнения к утвержден-ному бюджету</t>
  </si>
  <si>
    <t>Приложение № 3</t>
  </si>
  <si>
    <t>к постановлению Администрации</t>
  </si>
  <si>
    <t>Кашинского городского округа</t>
  </si>
  <si>
    <t xml:space="preserve">«Об утверждении отчета об исполнении </t>
  </si>
  <si>
    <t xml:space="preserve">бюджета Кашинского городского </t>
  </si>
  <si>
    <t>округа за январь-июнь 2021 года»</t>
  </si>
  <si>
    <t xml:space="preserve">утверждении отчета об исполнении </t>
  </si>
  <si>
    <t>Ежеквартальный отчет об исполнении расходов бюджета  Кашинского городского округа                                        по ведомственной структуре расходов                                                                                                                                  за январь- июнь 2021 года</t>
  </si>
  <si>
    <t>Ежеквартальный отчет об исполнении расходов  бюджета Кашинского городского округа по разделам и подразделам классификации расходов                                                                                                                            за январь-июнь 2021 года</t>
  </si>
  <si>
    <t>-</t>
  </si>
  <si>
    <t>0510120010</t>
  </si>
  <si>
    <t>Газификация населенных пунктов Кашинского городского округа</t>
  </si>
  <si>
    <t>0510220140</t>
  </si>
  <si>
    <t>Подготовка технической и проектной документации по обьектам водоснабжения Кашинского городского округа</t>
  </si>
  <si>
    <t>0540220080</t>
  </si>
  <si>
    <t>от 15.07.2021   № 461</t>
  </si>
  <si>
    <t>от 15.07.2021 № 461 «Об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</si>
</sst>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26">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3"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7" xfId="7" applyNumberFormat="1" applyFont="1" applyFill="1" applyBorder="1" applyProtection="1">
      <alignment horizontal="center" vertical="top" shrinkToFit="1"/>
    </xf>
    <xf numFmtId="0" fontId="9" fillId="0" borderId="7" xfId="6" applyNumberFormat="1" applyFont="1" applyFill="1" applyBorder="1" applyProtection="1">
      <alignment vertical="top" wrapText="1"/>
    </xf>
    <xf numFmtId="164" fontId="9" fillId="0" borderId="7"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64" fontId="14"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49" fontId="11" fillId="0" borderId="2" xfId="5" applyNumberFormat="1" applyFont="1" applyFill="1" applyProtection="1">
      <alignment horizontal="center" vertical="center" wrapText="1"/>
    </xf>
    <xf numFmtId="49" fontId="9" fillId="0" borderId="7"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3" fillId="0" borderId="2" xfId="7" applyNumberFormat="1" applyFont="1" applyFill="1" applyProtection="1">
      <alignment horizontal="center" vertical="top" shrinkToFit="1"/>
    </xf>
    <xf numFmtId="1" fontId="13" fillId="0" borderId="2" xfId="7" applyNumberFormat="1" applyFont="1" applyFill="1" applyProtection="1">
      <alignment horizontal="center" vertical="top" shrinkToFit="1"/>
    </xf>
    <xf numFmtId="0" fontId="13"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0" fontId="9" fillId="5" borderId="2" xfId="6" applyNumberFormat="1" applyFont="1" applyFill="1" applyProtection="1">
      <alignment vertical="top"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9"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1" fontId="1" fillId="0" borderId="2" xfId="24" applyNumberFormat="1" applyFill="1" applyAlignment="1" applyProtection="1">
      <alignment horizontal="center" vertical="top" shrinkToFit="1"/>
    </xf>
    <xf numFmtId="0" fontId="0" fillId="0" borderId="0" xfId="0" applyFill="1" applyProtection="1">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0" fontId="6" fillId="0" borderId="1" xfId="30" applyFont="1" applyProtection="1">
      <protection locked="0"/>
    </xf>
    <xf numFmtId="0" fontId="8" fillId="0" borderId="0" xfId="0" applyFont="1" applyFill="1" applyAlignment="1" applyProtection="1">
      <alignment horizontal="center"/>
      <protection locked="0"/>
    </xf>
    <xf numFmtId="0" fontId="9" fillId="0" borderId="10" xfId="5" applyNumberFormat="1" applyFont="1" applyFill="1" applyBorder="1" applyAlignment="1" applyProtection="1">
      <alignment horizontal="center" vertical="center" wrapText="1"/>
    </xf>
    <xf numFmtId="164" fontId="11" fillId="0" borderId="8" xfId="5" applyNumberFormat="1" applyFont="1" applyFill="1" applyBorder="1" applyAlignment="1" applyProtection="1">
      <alignment horizontal="center" vertical="center" wrapText="1"/>
    </xf>
    <xf numFmtId="164" fontId="11" fillId="0" borderId="8"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14" fillId="0" borderId="8" xfId="8" applyNumberFormat="1" applyFont="1" applyFill="1" applyBorder="1" applyAlignment="1" applyProtection="1">
      <alignment horizontal="center" vertical="top" shrinkToFit="1"/>
    </xf>
    <xf numFmtId="164" fontId="9" fillId="0" borderId="10" xfId="8" applyNumberFormat="1" applyFont="1" applyFill="1" applyBorder="1" applyAlignment="1" applyProtection="1">
      <alignment horizontal="center" vertical="top" shrinkToFit="1"/>
    </xf>
    <xf numFmtId="164" fontId="9" fillId="0" borderId="11" xfId="8" applyNumberFormat="1" applyFont="1" applyFill="1" applyBorder="1" applyAlignment="1" applyProtection="1">
      <alignment horizontal="center" vertical="top" shrinkToFit="1"/>
    </xf>
    <xf numFmtId="164" fontId="9" fillId="0" borderId="6" xfId="8" applyNumberFormat="1" applyFont="1" applyFill="1" applyBorder="1" applyAlignment="1" applyProtection="1">
      <alignment horizontal="center" vertical="top" shrinkToFit="1"/>
    </xf>
    <xf numFmtId="164" fontId="11" fillId="0" borderId="6" xfId="8" applyNumberFormat="1" applyFont="1" applyFill="1" applyBorder="1" applyAlignment="1" applyProtection="1">
      <alignment horizontal="center" vertical="top" shrinkToFit="1"/>
    </xf>
    <xf numFmtId="0" fontId="9" fillId="0" borderId="4" xfId="2" applyNumberFormat="1" applyFont="1" applyBorder="1" applyAlignment="1" applyProtection="1">
      <alignment horizontal="center"/>
    </xf>
    <xf numFmtId="0" fontId="8" fillId="0" borderId="1" xfId="0" applyFont="1" applyBorder="1" applyProtection="1">
      <protection locked="0"/>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Fill="1" applyBorder="1" applyAlignment="1" applyProtection="1">
      <alignment horizontal="center"/>
      <protection locked="0"/>
    </xf>
    <xf numFmtId="0" fontId="8" fillId="0" borderId="1" xfId="0" applyFont="1" applyBorder="1" applyAlignment="1">
      <alignment horizontal="justify" vertical="top" wrapText="1"/>
    </xf>
    <xf numFmtId="0" fontId="8" fillId="0" borderId="1" xfId="0" applyFont="1" applyFill="1" applyBorder="1" applyAlignment="1" applyProtection="1">
      <protection locked="0"/>
    </xf>
    <xf numFmtId="0" fontId="12" fillId="0" borderId="1" xfId="0" applyNumberFormat="1" applyFont="1" applyBorder="1" applyAlignment="1" applyProtection="1">
      <alignment wrapText="1"/>
      <protection locked="0"/>
    </xf>
    <xf numFmtId="164" fontId="13" fillId="0" borderId="8" xfId="8" applyNumberFormat="1" applyFont="1" applyFill="1" applyBorder="1" applyAlignment="1" applyProtection="1">
      <alignment horizontal="center" vertical="top" shrinkToFit="1"/>
    </xf>
    <xf numFmtId="164" fontId="9" fillId="0" borderId="6" xfId="11" applyNumberFormat="1" applyFont="1" applyFill="1" applyBorder="1" applyAlignment="1" applyProtection="1">
      <alignment horizontal="center" vertical="top" shrinkToFit="1"/>
    </xf>
    <xf numFmtId="0" fontId="8" fillId="0" borderId="1" xfId="0" applyFont="1" applyBorder="1" applyAlignment="1">
      <alignment vertical="top"/>
    </xf>
    <xf numFmtId="0" fontId="8" fillId="0" borderId="1" xfId="0" applyFont="1" applyBorder="1" applyAlignment="1">
      <alignment vertical="top" wrapText="1"/>
    </xf>
    <xf numFmtId="0" fontId="12" fillId="0" borderId="1" xfId="0" applyFont="1" applyFill="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 fillId="0" borderId="1" xfId="2" applyNumberFormat="1" applyAlignment="1" applyProtection="1">
      <alignment horizontal="center"/>
    </xf>
    <xf numFmtId="0" fontId="0" fillId="0" borderId="1" xfId="30" applyFont="1" applyAlignment="1" applyProtection="1">
      <alignment horizontal="center"/>
      <protection locked="0"/>
    </xf>
    <xf numFmtId="165" fontId="13" fillId="0" borderId="4" xfId="0" applyNumberFormat="1" applyFont="1" applyBorder="1" applyAlignment="1" applyProtection="1">
      <alignment horizontal="center" vertical="top"/>
      <protection locked="0"/>
    </xf>
    <xf numFmtId="0" fontId="13" fillId="0" borderId="4" xfId="0" applyFont="1" applyBorder="1" applyAlignment="1" applyProtection="1">
      <alignment horizontal="center" vertical="center"/>
      <protection locked="0"/>
    </xf>
    <xf numFmtId="165" fontId="15" fillId="0" borderId="4" xfId="0" applyNumberFormat="1" applyFont="1" applyBorder="1" applyAlignment="1" applyProtection="1">
      <alignment horizontal="center" vertical="top"/>
      <protection locked="0"/>
    </xf>
    <xf numFmtId="0" fontId="16" fillId="0" borderId="0" xfId="0" applyFont="1" applyAlignment="1" applyProtection="1">
      <alignment horizontal="center" vertical="top"/>
      <protection locked="0"/>
    </xf>
    <xf numFmtId="164" fontId="11" fillId="0" borderId="4" xfId="2" applyNumberFormat="1" applyFont="1" applyBorder="1" applyAlignment="1" applyProtection="1">
      <alignment horizontal="center" vertical="top"/>
    </xf>
    <xf numFmtId="164" fontId="9" fillId="0" borderId="4" xfId="2" applyNumberFormat="1" applyFont="1" applyBorder="1" applyAlignment="1" applyProtection="1">
      <alignment horizontal="center" vertical="top"/>
    </xf>
    <xf numFmtId="0" fontId="8" fillId="0" borderId="1" xfId="0" applyFont="1" applyBorder="1" applyAlignment="1">
      <alignment horizontal="justify" vertical="top"/>
    </xf>
    <xf numFmtId="0" fontId="12" fillId="0" borderId="1" xfId="0" applyNumberFormat="1" applyFont="1" applyBorder="1" applyAlignment="1" applyProtection="1">
      <alignment horizontal="center" wrapText="1"/>
      <protection locked="0"/>
    </xf>
    <xf numFmtId="0" fontId="9" fillId="0" borderId="12" xfId="5" applyNumberFormat="1" applyFont="1" applyFill="1" applyBorder="1" applyAlignment="1" applyProtection="1">
      <alignment horizontal="center" vertical="center" wrapText="1"/>
    </xf>
    <xf numFmtId="0" fontId="9" fillId="0" borderId="13" xfId="5" applyNumberFormat="1" applyFont="1" applyFill="1" applyBorder="1" applyAlignment="1" applyProtection="1">
      <alignment horizontal="center" vertical="center" wrapText="1"/>
    </xf>
    <xf numFmtId="0" fontId="9" fillId="0" borderId="12" xfId="2" applyNumberFormat="1" applyFont="1" applyBorder="1" applyAlignment="1" applyProtection="1">
      <alignment horizontal="center" vertical="center" wrapText="1"/>
    </xf>
    <xf numFmtId="0" fontId="9" fillId="0" borderId="13" xfId="2" applyNumberFormat="1" applyFont="1" applyBorder="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8" fillId="0" borderId="1" xfId="0" applyFont="1" applyBorder="1" applyAlignment="1">
      <alignment horizontal="left" vertical="top" wrapText="1" indent="30"/>
    </xf>
    <xf numFmtId="0" fontId="8" fillId="0" borderId="1" xfId="0" applyFont="1" applyBorder="1" applyAlignment="1">
      <alignment horizontal="left" vertical="top" indent="30"/>
    </xf>
    <xf numFmtId="0" fontId="8" fillId="0" borderId="1" xfId="0" applyFont="1" applyFill="1" applyBorder="1" applyAlignment="1" applyProtection="1">
      <alignment horizontal="left" indent="30"/>
      <protection locked="0"/>
    </xf>
    <xf numFmtId="0" fontId="8" fillId="0" borderId="1" xfId="0" applyFont="1" applyBorder="1" applyAlignment="1" applyProtection="1">
      <alignment horizontal="left" indent="30"/>
      <protection locked="0"/>
    </xf>
    <xf numFmtId="0" fontId="12" fillId="0" borderId="1" xfId="0" applyFont="1" applyFill="1" applyBorder="1" applyAlignment="1" applyProtection="1">
      <alignment horizontal="center" vertic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49" fontId="9" fillId="0" borderId="4" xfId="5" applyNumberFormat="1" applyFont="1" applyFill="1" applyBorder="1" applyAlignment="1" applyProtection="1">
      <alignment horizontal="center" vertic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32"/>
  <sheetViews>
    <sheetView showGridLines="0" zoomScaleSheetLayoutView="100" workbookViewId="0">
      <selection activeCell="H9" sqref="H9"/>
    </sheetView>
  </sheetViews>
  <sheetFormatPr defaultColWidth="9.140625" defaultRowHeight="15" outlineLevelRow="6" x14ac:dyDescent="0.25"/>
  <cols>
    <col min="1" max="1" width="7.7109375" style="19" customWidth="1"/>
    <col min="2" max="2" width="53.85546875" style="19" customWidth="1"/>
    <col min="3" max="4" width="11.7109375" style="33" customWidth="1"/>
    <col min="5" max="5" width="11.140625" style="93" customWidth="1"/>
    <col min="6" max="16384" width="9.140625" style="20"/>
  </cols>
  <sheetData>
    <row r="1" spans="1:17" s="11" customFormat="1" x14ac:dyDescent="0.25">
      <c r="A1" s="78"/>
      <c r="B1" s="79"/>
      <c r="C1" s="106" t="s">
        <v>775</v>
      </c>
      <c r="D1" s="106"/>
      <c r="E1" s="106"/>
      <c r="F1" s="79"/>
      <c r="G1" s="79"/>
      <c r="H1" s="79"/>
      <c r="I1" s="79"/>
      <c r="J1" s="79"/>
    </row>
    <row r="2" spans="1:17" s="11" customFormat="1" ht="15" customHeight="1" x14ac:dyDescent="0.25">
      <c r="A2" s="78"/>
      <c r="B2" s="80"/>
      <c r="C2" s="107" t="s">
        <v>776</v>
      </c>
      <c r="D2" s="107"/>
      <c r="E2" s="107"/>
      <c r="F2" s="80"/>
      <c r="G2" s="80"/>
      <c r="H2" s="80"/>
      <c r="I2" s="80"/>
      <c r="J2" s="80"/>
    </row>
    <row r="3" spans="1:17" s="11" customFormat="1" x14ac:dyDescent="0.25">
      <c r="A3" s="78"/>
      <c r="B3" s="81"/>
      <c r="C3" s="108" t="s">
        <v>777</v>
      </c>
      <c r="D3" s="108"/>
      <c r="E3" s="108"/>
      <c r="F3" s="81"/>
      <c r="G3" s="81"/>
      <c r="H3" s="81"/>
      <c r="I3" s="81"/>
      <c r="J3" s="81"/>
    </row>
    <row r="4" spans="1:17" s="11" customFormat="1" x14ac:dyDescent="0.25">
      <c r="A4" s="78"/>
      <c r="B4" s="79"/>
      <c r="C4" s="106" t="s">
        <v>790</v>
      </c>
      <c r="D4" s="106"/>
      <c r="E4" s="106"/>
      <c r="F4" s="82"/>
      <c r="G4" s="82"/>
      <c r="H4" s="82"/>
      <c r="I4" s="82"/>
      <c r="J4" s="82"/>
    </row>
    <row r="5" spans="1:17" s="11" customFormat="1" x14ac:dyDescent="0.25">
      <c r="A5" s="78"/>
      <c r="B5" s="79"/>
      <c r="C5" s="106" t="s">
        <v>778</v>
      </c>
      <c r="D5" s="106"/>
      <c r="E5" s="106"/>
      <c r="F5" s="82"/>
      <c r="G5" s="82"/>
      <c r="H5" s="82"/>
      <c r="I5" s="82"/>
      <c r="J5" s="82"/>
    </row>
    <row r="6" spans="1:17" s="11" customFormat="1" x14ac:dyDescent="0.25">
      <c r="A6" s="52"/>
      <c r="B6" s="81"/>
      <c r="C6" s="108" t="s">
        <v>779</v>
      </c>
      <c r="D6" s="108"/>
      <c r="E6" s="108"/>
      <c r="F6" s="81"/>
      <c r="G6" s="81"/>
      <c r="H6" s="81"/>
      <c r="I6" s="81"/>
      <c r="J6" s="81"/>
    </row>
    <row r="7" spans="1:17" s="11" customFormat="1" ht="15" customHeight="1" x14ac:dyDescent="0.25">
      <c r="A7" s="52"/>
      <c r="B7" s="83"/>
      <c r="C7" s="109" t="s">
        <v>780</v>
      </c>
      <c r="D7" s="109"/>
      <c r="E7" s="109"/>
      <c r="F7" s="83"/>
      <c r="G7" s="83"/>
      <c r="H7" s="83"/>
      <c r="I7" s="83"/>
      <c r="J7" s="83"/>
    </row>
    <row r="8" spans="1:17" s="11" customFormat="1" ht="15" customHeight="1" x14ac:dyDescent="0.25">
      <c r="A8" s="52"/>
      <c r="B8" s="84"/>
      <c r="C8" s="84"/>
      <c r="D8" s="84"/>
      <c r="E8" s="82"/>
      <c r="F8" s="84"/>
      <c r="G8" s="100"/>
      <c r="H8" s="100"/>
      <c r="I8" s="100"/>
      <c r="J8" s="100"/>
      <c r="K8" s="100"/>
      <c r="L8" s="100"/>
      <c r="M8" s="100"/>
      <c r="N8" s="100"/>
      <c r="O8" s="100"/>
    </row>
    <row r="9" spans="1:17" s="11" customFormat="1" ht="74.25" customHeight="1" x14ac:dyDescent="0.3">
      <c r="A9" s="101" t="s">
        <v>783</v>
      </c>
      <c r="B9" s="101"/>
      <c r="C9" s="101"/>
      <c r="D9" s="101"/>
      <c r="E9" s="101"/>
      <c r="F9" s="85"/>
      <c r="G9" s="85"/>
      <c r="H9" s="85"/>
      <c r="I9" s="85"/>
      <c r="J9" s="85"/>
      <c r="K9" s="85"/>
      <c r="L9" s="85"/>
      <c r="M9" s="85"/>
      <c r="N9" s="85"/>
      <c r="O9" s="85"/>
      <c r="P9" s="85"/>
      <c r="Q9" s="2"/>
    </row>
    <row r="10" spans="1:17" ht="12" customHeight="1" x14ac:dyDescent="0.25">
      <c r="B10" s="110"/>
      <c r="C10" s="111"/>
      <c r="D10" s="111"/>
      <c r="E10" s="92"/>
    </row>
    <row r="11" spans="1:17" ht="15" customHeight="1" x14ac:dyDescent="0.25">
      <c r="A11" s="114" t="s">
        <v>550</v>
      </c>
      <c r="B11" s="114" t="s">
        <v>553</v>
      </c>
      <c r="C11" s="102" t="s">
        <v>772</v>
      </c>
      <c r="D11" s="102" t="s">
        <v>773</v>
      </c>
      <c r="E11" s="104" t="s">
        <v>774</v>
      </c>
    </row>
    <row r="12" spans="1:17" ht="68.25" customHeight="1" x14ac:dyDescent="0.25">
      <c r="A12" s="115"/>
      <c r="B12" s="115"/>
      <c r="C12" s="103"/>
      <c r="D12" s="103"/>
      <c r="E12" s="105"/>
    </row>
    <row r="13" spans="1:17" ht="15.75" customHeight="1" x14ac:dyDescent="0.25">
      <c r="A13" s="54">
        <v>1</v>
      </c>
      <c r="B13" s="54">
        <v>2</v>
      </c>
      <c r="C13" s="9">
        <v>3</v>
      </c>
      <c r="D13" s="68">
        <v>4</v>
      </c>
      <c r="E13" s="77">
        <v>5</v>
      </c>
    </row>
    <row r="14" spans="1:17" s="24" customFormat="1" ht="15.75" customHeight="1" x14ac:dyDescent="0.25">
      <c r="A14" s="22"/>
      <c r="B14" s="23" t="s">
        <v>562</v>
      </c>
      <c r="C14" s="5">
        <f>C15+C127+C163+C230+C314+C415+C436+C486+C519</f>
        <v>670495.6</v>
      </c>
      <c r="D14" s="69">
        <f>D15+D127+D163+D230+D314+D415+D436+D486+D519</f>
        <v>264569.8</v>
      </c>
      <c r="E14" s="98">
        <f>D14/C14*100</f>
        <v>39.458842086361194</v>
      </c>
    </row>
    <row r="15" spans="1:17" s="24" customFormat="1" x14ac:dyDescent="0.25">
      <c r="A15" s="17" t="s">
        <v>1</v>
      </c>
      <c r="B15" s="18" t="s">
        <v>275</v>
      </c>
      <c r="C15" s="6">
        <f>C16+C22+C36+C42+C52+C57+C51</f>
        <v>52936.4</v>
      </c>
      <c r="D15" s="70">
        <f t="shared" ref="D15" si="0">D16+D22+D36+D42+D52+D57+D51</f>
        <v>22003.700000000004</v>
      </c>
      <c r="E15" s="98">
        <f t="shared" ref="E15:E78" si="1">D15/C15*100</f>
        <v>41.566294647917132</v>
      </c>
    </row>
    <row r="16" spans="1:17" ht="25.5" outlineLevel="1" x14ac:dyDescent="0.25">
      <c r="A16" s="12" t="s">
        <v>12</v>
      </c>
      <c r="B16" s="14" t="s">
        <v>286</v>
      </c>
      <c r="C16" s="7">
        <f>№4!F26</f>
        <v>1701.5</v>
      </c>
      <c r="D16" s="71">
        <f>№4!G26</f>
        <v>796.6</v>
      </c>
      <c r="E16" s="99">
        <f t="shared" si="1"/>
        <v>46.817513958272116</v>
      </c>
    </row>
    <row r="17" spans="1:6" ht="51" hidden="1" outlineLevel="2" x14ac:dyDescent="0.25">
      <c r="A17" s="12" t="s">
        <v>12</v>
      </c>
      <c r="B17" s="14" t="s">
        <v>287</v>
      </c>
      <c r="C17" s="7">
        <f>C18</f>
        <v>1701.5</v>
      </c>
      <c r="D17" s="71">
        <f t="shared" ref="D17:D20" si="2">D18</f>
        <v>796.6</v>
      </c>
      <c r="E17" s="99">
        <f t="shared" si="1"/>
        <v>46.817513958272116</v>
      </c>
      <c r="F17" s="25"/>
    </row>
    <row r="18" spans="1:6" ht="25.5" hidden="1" outlineLevel="3" x14ac:dyDescent="0.25">
      <c r="A18" s="12" t="s">
        <v>12</v>
      </c>
      <c r="B18" s="14" t="s">
        <v>336</v>
      </c>
      <c r="C18" s="7">
        <f>C19</f>
        <v>1701.5</v>
      </c>
      <c r="D18" s="71">
        <f t="shared" si="2"/>
        <v>796.6</v>
      </c>
      <c r="E18" s="99">
        <f t="shared" si="1"/>
        <v>46.817513958272116</v>
      </c>
    </row>
    <row r="19" spans="1:6" ht="25.5" hidden="1" outlineLevel="4" x14ac:dyDescent="0.25">
      <c r="A19" s="12" t="s">
        <v>12</v>
      </c>
      <c r="B19" s="14" t="s">
        <v>337</v>
      </c>
      <c r="C19" s="7">
        <f>C20</f>
        <v>1701.5</v>
      </c>
      <c r="D19" s="71">
        <f t="shared" si="2"/>
        <v>796.6</v>
      </c>
      <c r="E19" s="99">
        <f t="shared" si="1"/>
        <v>46.817513958272116</v>
      </c>
    </row>
    <row r="20" spans="1:6" hidden="1" outlineLevel="5" x14ac:dyDescent="0.25">
      <c r="A20" s="12" t="s">
        <v>12</v>
      </c>
      <c r="B20" s="14" t="s">
        <v>338</v>
      </c>
      <c r="C20" s="7">
        <f>C21</f>
        <v>1701.5</v>
      </c>
      <c r="D20" s="71">
        <f t="shared" si="2"/>
        <v>796.6</v>
      </c>
      <c r="E20" s="99">
        <f t="shared" si="1"/>
        <v>46.817513958272116</v>
      </c>
    </row>
    <row r="21" spans="1:6" ht="51" hidden="1" outlineLevel="6" x14ac:dyDescent="0.25">
      <c r="A21" s="12" t="s">
        <v>12</v>
      </c>
      <c r="B21" s="14" t="s">
        <v>330</v>
      </c>
      <c r="C21" s="7">
        <f>№4!F31</f>
        <v>1701.5</v>
      </c>
      <c r="D21" s="71">
        <f>№4!G31</f>
        <v>796.6</v>
      </c>
      <c r="E21" s="99">
        <f t="shared" si="1"/>
        <v>46.817513958272116</v>
      </c>
    </row>
    <row r="22" spans="1:6" ht="38.25" outlineLevel="1" collapsed="1" x14ac:dyDescent="0.25">
      <c r="A22" s="12" t="s">
        <v>17</v>
      </c>
      <c r="B22" s="14" t="s">
        <v>288</v>
      </c>
      <c r="C22" s="7">
        <f>№4!F32</f>
        <v>35819.1</v>
      </c>
      <c r="D22" s="71">
        <f>№4!G32</f>
        <v>15251.2</v>
      </c>
      <c r="E22" s="99">
        <f t="shared" si="1"/>
        <v>42.578400909012238</v>
      </c>
    </row>
    <row r="23" spans="1:6" ht="51" hidden="1" outlineLevel="2" x14ac:dyDescent="0.25">
      <c r="A23" s="12" t="s">
        <v>17</v>
      </c>
      <c r="B23" s="14" t="s">
        <v>287</v>
      </c>
      <c r="C23" s="7" t="e">
        <f>C24+C29</f>
        <v>#REF!</v>
      </c>
      <c r="D23" s="71" t="e">
        <f t="shared" ref="D23" si="3">D24+D29</f>
        <v>#REF!</v>
      </c>
      <c r="E23" s="99" t="e">
        <f t="shared" si="1"/>
        <v>#REF!</v>
      </c>
    </row>
    <row r="24" spans="1:6" ht="51" hidden="1" outlineLevel="3" x14ac:dyDescent="0.25">
      <c r="A24" s="12" t="s">
        <v>17</v>
      </c>
      <c r="B24" s="14" t="s">
        <v>339</v>
      </c>
      <c r="C24" s="7">
        <f>C25</f>
        <v>338.20000000000005</v>
      </c>
      <c r="D24" s="71">
        <f t="shared" ref="D24:D25" si="4">D25</f>
        <v>155.1</v>
      </c>
      <c r="E24" s="99">
        <f t="shared" si="1"/>
        <v>45.860437610881128</v>
      </c>
    </row>
    <row r="25" spans="1:6" ht="63.75" hidden="1" outlineLevel="4" x14ac:dyDescent="0.25">
      <c r="A25" s="12" t="s">
        <v>17</v>
      </c>
      <c r="B25" s="14" t="s">
        <v>340</v>
      </c>
      <c r="C25" s="7">
        <f>C26</f>
        <v>338.20000000000005</v>
      </c>
      <c r="D25" s="71">
        <f t="shared" si="4"/>
        <v>155.1</v>
      </c>
      <c r="E25" s="99">
        <f t="shared" si="1"/>
        <v>45.860437610881128</v>
      </c>
    </row>
    <row r="26" spans="1:6" ht="38.25" hidden="1" outlineLevel="5" x14ac:dyDescent="0.25">
      <c r="A26" s="12" t="s">
        <v>17</v>
      </c>
      <c r="B26" s="14" t="s">
        <v>341</v>
      </c>
      <c r="C26" s="7">
        <f>C27+C28</f>
        <v>338.20000000000005</v>
      </c>
      <c r="D26" s="71">
        <f t="shared" ref="D26" si="5">D27+D28</f>
        <v>155.1</v>
      </c>
      <c r="E26" s="99">
        <f t="shared" si="1"/>
        <v>45.860437610881128</v>
      </c>
    </row>
    <row r="27" spans="1:6" ht="51" hidden="1" outlineLevel="6" x14ac:dyDescent="0.25">
      <c r="A27" s="12" t="s">
        <v>17</v>
      </c>
      <c r="B27" s="14" t="s">
        <v>330</v>
      </c>
      <c r="C27" s="7">
        <f>№4!F37</f>
        <v>284.60000000000002</v>
      </c>
      <c r="D27" s="71">
        <f>№4!G37</f>
        <v>150.6</v>
      </c>
      <c r="E27" s="99">
        <f t="shared" si="1"/>
        <v>52.91637385804637</v>
      </c>
    </row>
    <row r="28" spans="1:6" ht="25.5" hidden="1" outlineLevel="6" x14ac:dyDescent="0.25">
      <c r="A28" s="12" t="s">
        <v>17</v>
      </c>
      <c r="B28" s="14" t="s">
        <v>331</v>
      </c>
      <c r="C28" s="7">
        <f>№4!F38</f>
        <v>53.6</v>
      </c>
      <c r="D28" s="71">
        <f>№4!G38</f>
        <v>4.5</v>
      </c>
      <c r="E28" s="99">
        <f t="shared" si="1"/>
        <v>8.3955223880597014</v>
      </c>
    </row>
    <row r="29" spans="1:6" ht="25.5" hidden="1" outlineLevel="3" x14ac:dyDescent="0.25">
      <c r="A29" s="12" t="s">
        <v>17</v>
      </c>
      <c r="B29" s="14" t="s">
        <v>336</v>
      </c>
      <c r="C29" s="7" t="e">
        <f>C30</f>
        <v>#REF!</v>
      </c>
      <c r="D29" s="71" t="e">
        <f t="shared" ref="D29:D30" si="6">D30</f>
        <v>#REF!</v>
      </c>
      <c r="E29" s="99" t="e">
        <f t="shared" si="1"/>
        <v>#REF!</v>
      </c>
    </row>
    <row r="30" spans="1:6" ht="25.5" hidden="1" outlineLevel="4" x14ac:dyDescent="0.25">
      <c r="A30" s="12" t="s">
        <v>17</v>
      </c>
      <c r="B30" s="14" t="s">
        <v>337</v>
      </c>
      <c r="C30" s="7" t="e">
        <f>C31</f>
        <v>#REF!</v>
      </c>
      <c r="D30" s="71" t="e">
        <f t="shared" si="6"/>
        <v>#REF!</v>
      </c>
      <c r="E30" s="99" t="e">
        <f t="shared" si="1"/>
        <v>#REF!</v>
      </c>
    </row>
    <row r="31" spans="1:6" ht="51" hidden="1" outlineLevel="5" x14ac:dyDescent="0.25">
      <c r="A31" s="12" t="s">
        <v>17</v>
      </c>
      <c r="B31" s="14" t="s">
        <v>343</v>
      </c>
      <c r="C31" s="7" t="e">
        <f>C32+C33+C34+C35</f>
        <v>#REF!</v>
      </c>
      <c r="D31" s="71" t="e">
        <f t="shared" ref="D31" si="7">D32+D33+D34+D35</f>
        <v>#REF!</v>
      </c>
      <c r="E31" s="99" t="e">
        <f t="shared" si="1"/>
        <v>#REF!</v>
      </c>
    </row>
    <row r="32" spans="1:6" ht="51" hidden="1" outlineLevel="6" x14ac:dyDescent="0.25">
      <c r="A32" s="12" t="s">
        <v>17</v>
      </c>
      <c r="B32" s="14" t="s">
        <v>330</v>
      </c>
      <c r="C32" s="7">
        <f>№4!F42</f>
        <v>27006.400000000001</v>
      </c>
      <c r="D32" s="71">
        <f>№4!G42</f>
        <v>11466.8</v>
      </c>
      <c r="E32" s="99">
        <f t="shared" si="1"/>
        <v>42.459565140114933</v>
      </c>
    </row>
    <row r="33" spans="1:5" ht="25.5" hidden="1" outlineLevel="6" x14ac:dyDescent="0.25">
      <c r="A33" s="12" t="s">
        <v>17</v>
      </c>
      <c r="B33" s="14" t="s">
        <v>331</v>
      </c>
      <c r="C33" s="7">
        <f>№4!F43</f>
        <v>7773.9</v>
      </c>
      <c r="D33" s="71">
        <f>№4!G43</f>
        <v>2928.7</v>
      </c>
      <c r="E33" s="99">
        <f t="shared" si="1"/>
        <v>37.673497215040072</v>
      </c>
    </row>
    <row r="34" spans="1:5" hidden="1" outlineLevel="6" x14ac:dyDescent="0.25">
      <c r="A34" s="12" t="s">
        <v>17</v>
      </c>
      <c r="B34" s="14" t="s">
        <v>342</v>
      </c>
      <c r="C34" s="7" t="e">
        <f>№4!#REF!</f>
        <v>#REF!</v>
      </c>
      <c r="D34" s="71" t="e">
        <f>№4!#REF!</f>
        <v>#REF!</v>
      </c>
      <c r="E34" s="99" t="e">
        <f t="shared" si="1"/>
        <v>#REF!</v>
      </c>
    </row>
    <row r="35" spans="1:5" hidden="1" outlineLevel="6" x14ac:dyDescent="0.25">
      <c r="A35" s="12" t="s">
        <v>17</v>
      </c>
      <c r="B35" s="14" t="s">
        <v>332</v>
      </c>
      <c r="C35" s="7">
        <f>№4!F45</f>
        <v>675</v>
      </c>
      <c r="D35" s="71">
        <f>№4!G45</f>
        <v>675</v>
      </c>
      <c r="E35" s="99">
        <f t="shared" si="1"/>
        <v>100</v>
      </c>
    </row>
    <row r="36" spans="1:5" outlineLevel="1" collapsed="1" x14ac:dyDescent="0.25">
      <c r="A36" s="12" t="s">
        <v>23</v>
      </c>
      <c r="B36" s="14" t="s">
        <v>289</v>
      </c>
      <c r="C36" s="7">
        <f>№4!F46</f>
        <v>23.2</v>
      </c>
      <c r="D36" s="71">
        <f>№4!G46</f>
        <v>0</v>
      </c>
      <c r="E36" s="99">
        <f t="shared" si="1"/>
        <v>0</v>
      </c>
    </row>
    <row r="37" spans="1:5" ht="51" hidden="1" outlineLevel="2" x14ac:dyDescent="0.25">
      <c r="A37" s="12" t="s">
        <v>23</v>
      </c>
      <c r="B37" s="14" t="s">
        <v>287</v>
      </c>
      <c r="C37" s="7">
        <f>C38</f>
        <v>0</v>
      </c>
      <c r="D37" s="71">
        <f t="shared" ref="D37:D40" si="8">D38</f>
        <v>0</v>
      </c>
      <c r="E37" s="99" t="e">
        <f t="shared" si="1"/>
        <v>#DIV/0!</v>
      </c>
    </row>
    <row r="38" spans="1:5" ht="51" hidden="1" outlineLevel="3" x14ac:dyDescent="0.25">
      <c r="A38" s="12" t="s">
        <v>23</v>
      </c>
      <c r="B38" s="14" t="s">
        <v>339</v>
      </c>
      <c r="C38" s="7">
        <f>C39</f>
        <v>0</v>
      </c>
      <c r="D38" s="71">
        <f t="shared" si="8"/>
        <v>0</v>
      </c>
      <c r="E38" s="99" t="e">
        <f t="shared" si="1"/>
        <v>#DIV/0!</v>
      </c>
    </row>
    <row r="39" spans="1:5" ht="63.75" hidden="1" outlineLevel="4" x14ac:dyDescent="0.25">
      <c r="A39" s="12" t="s">
        <v>23</v>
      </c>
      <c r="B39" s="14" t="s">
        <v>340</v>
      </c>
      <c r="C39" s="7">
        <f>C40</f>
        <v>0</v>
      </c>
      <c r="D39" s="71">
        <f t="shared" si="8"/>
        <v>0</v>
      </c>
      <c r="E39" s="99" t="e">
        <f t="shared" si="1"/>
        <v>#DIV/0!</v>
      </c>
    </row>
    <row r="40" spans="1:5" ht="38.25" hidden="1" outlineLevel="5" x14ac:dyDescent="0.25">
      <c r="A40" s="12" t="s">
        <v>23</v>
      </c>
      <c r="B40" s="14" t="s">
        <v>344</v>
      </c>
      <c r="C40" s="7">
        <f>C41</f>
        <v>0</v>
      </c>
      <c r="D40" s="71">
        <f t="shared" si="8"/>
        <v>0</v>
      </c>
      <c r="E40" s="99" t="e">
        <f t="shared" si="1"/>
        <v>#DIV/0!</v>
      </c>
    </row>
    <row r="41" spans="1:5" ht="25.5" hidden="1" outlineLevel="6" x14ac:dyDescent="0.25">
      <c r="A41" s="12" t="s">
        <v>23</v>
      </c>
      <c r="B41" s="14" t="s">
        <v>331</v>
      </c>
      <c r="C41" s="7"/>
      <c r="D41" s="71"/>
      <c r="E41" s="99" t="e">
        <f t="shared" si="1"/>
        <v>#DIV/0!</v>
      </c>
    </row>
    <row r="42" spans="1:5" ht="38.25" outlineLevel="1" collapsed="1" x14ac:dyDescent="0.25">
      <c r="A42" s="12" t="s">
        <v>2</v>
      </c>
      <c r="B42" s="14" t="s">
        <v>284</v>
      </c>
      <c r="C42" s="7">
        <f>№4!F17+№4!F637</f>
        <v>9252.7000000000007</v>
      </c>
      <c r="D42" s="71">
        <f>№4!G17+№4!G637</f>
        <v>4117</v>
      </c>
      <c r="E42" s="99">
        <f t="shared" si="1"/>
        <v>44.495120343251152</v>
      </c>
    </row>
    <row r="43" spans="1:5" hidden="1" outlineLevel="2" x14ac:dyDescent="0.25">
      <c r="A43" s="12" t="s">
        <v>2</v>
      </c>
      <c r="B43" s="14" t="s">
        <v>285</v>
      </c>
      <c r="C43" s="7">
        <f>C44</f>
        <v>9251.7000000000007</v>
      </c>
      <c r="D43" s="71">
        <f t="shared" ref="D43" si="9">D44</f>
        <v>4116.5</v>
      </c>
      <c r="E43" s="99">
        <f t="shared" si="1"/>
        <v>44.494525330479803</v>
      </c>
    </row>
    <row r="44" spans="1:5" ht="25.5" hidden="1" outlineLevel="3" x14ac:dyDescent="0.25">
      <c r="A44" s="12" t="s">
        <v>2</v>
      </c>
      <c r="B44" s="14" t="s">
        <v>328</v>
      </c>
      <c r="C44" s="7">
        <f>C45+C49</f>
        <v>9251.7000000000007</v>
      </c>
      <c r="D44" s="71">
        <f t="shared" ref="D44" si="10">D45+D49</f>
        <v>4116.5</v>
      </c>
      <c r="E44" s="99">
        <f t="shared" si="1"/>
        <v>44.494525330479803</v>
      </c>
    </row>
    <row r="45" spans="1:5" ht="25.5" hidden="1" outlineLevel="5" x14ac:dyDescent="0.25">
      <c r="A45" s="12" t="s">
        <v>2</v>
      </c>
      <c r="B45" s="14" t="s">
        <v>329</v>
      </c>
      <c r="C45" s="7">
        <f>C46+C47+C48</f>
        <v>8448.5</v>
      </c>
      <c r="D45" s="71">
        <f t="shared" ref="D45" si="11">D46+D47+D48</f>
        <v>3735.8</v>
      </c>
      <c r="E45" s="99">
        <f t="shared" si="1"/>
        <v>44.218500325501573</v>
      </c>
    </row>
    <row r="46" spans="1:5" ht="51" hidden="1" outlineLevel="6" x14ac:dyDescent="0.25">
      <c r="A46" s="12" t="s">
        <v>2</v>
      </c>
      <c r="B46" s="14" t="s">
        <v>330</v>
      </c>
      <c r="C46" s="7">
        <f>№4!F21</f>
        <v>7582.6</v>
      </c>
      <c r="D46" s="71">
        <f>№4!G21</f>
        <v>3323.5</v>
      </c>
      <c r="E46" s="99">
        <f t="shared" si="1"/>
        <v>43.830612191069022</v>
      </c>
    </row>
    <row r="47" spans="1:5" ht="25.5" hidden="1" outlineLevel="6" x14ac:dyDescent="0.25">
      <c r="A47" s="12" t="s">
        <v>2</v>
      </c>
      <c r="B47" s="14" t="s">
        <v>331</v>
      </c>
      <c r="C47" s="7">
        <f>№4!F22</f>
        <v>859.9</v>
      </c>
      <c r="D47" s="71">
        <f>№4!G22</f>
        <v>412.3</v>
      </c>
      <c r="E47" s="99">
        <f t="shared" si="1"/>
        <v>47.947435748342834</v>
      </c>
    </row>
    <row r="48" spans="1:5" hidden="1" outlineLevel="6" x14ac:dyDescent="0.25">
      <c r="A48" s="12" t="s">
        <v>2</v>
      </c>
      <c r="B48" s="14" t="s">
        <v>332</v>
      </c>
      <c r="C48" s="7">
        <f>№4!F23</f>
        <v>6</v>
      </c>
      <c r="D48" s="71">
        <f>№4!G23</f>
        <v>0</v>
      </c>
      <c r="E48" s="99">
        <f t="shared" si="1"/>
        <v>0</v>
      </c>
    </row>
    <row r="49" spans="1:5" hidden="1" outlineLevel="5" x14ac:dyDescent="0.25">
      <c r="A49" s="12" t="s">
        <v>2</v>
      </c>
      <c r="B49" s="14" t="s">
        <v>274</v>
      </c>
      <c r="C49" s="7">
        <f>C50</f>
        <v>803.2</v>
      </c>
      <c r="D49" s="71">
        <f t="shared" ref="D49" si="12">D50</f>
        <v>380.7</v>
      </c>
      <c r="E49" s="99">
        <f t="shared" si="1"/>
        <v>47.397908366533855</v>
      </c>
    </row>
    <row r="50" spans="1:5" ht="51" hidden="1" outlineLevel="6" x14ac:dyDescent="0.25">
      <c r="A50" s="12" t="s">
        <v>2</v>
      </c>
      <c r="B50" s="14" t="s">
        <v>330</v>
      </c>
      <c r="C50" s="7">
        <f>№4!F641</f>
        <v>803.2</v>
      </c>
      <c r="D50" s="71">
        <f>№4!G641</f>
        <v>380.7</v>
      </c>
      <c r="E50" s="99">
        <f t="shared" si="1"/>
        <v>47.397908366533855</v>
      </c>
    </row>
    <row r="51" spans="1:5" outlineLevel="6" x14ac:dyDescent="0.25">
      <c r="A51" s="13" t="s">
        <v>689</v>
      </c>
      <c r="B51" s="57" t="s">
        <v>758</v>
      </c>
      <c r="C51" s="7">
        <f>№4!F52</f>
        <v>130</v>
      </c>
      <c r="D51" s="71">
        <f>№4!G52</f>
        <v>0</v>
      </c>
      <c r="E51" s="99">
        <f t="shared" si="1"/>
        <v>0</v>
      </c>
    </row>
    <row r="52" spans="1:5" outlineLevel="1" x14ac:dyDescent="0.25">
      <c r="A52" s="12" t="s">
        <v>25</v>
      </c>
      <c r="B52" s="14" t="s">
        <v>290</v>
      </c>
      <c r="C52" s="7">
        <f>№4!F58</f>
        <v>300</v>
      </c>
      <c r="D52" s="71">
        <f>№4!G58</f>
        <v>0</v>
      </c>
      <c r="E52" s="99">
        <f t="shared" si="1"/>
        <v>0</v>
      </c>
    </row>
    <row r="53" spans="1:5" hidden="1" outlineLevel="2" x14ac:dyDescent="0.25">
      <c r="A53" s="12" t="s">
        <v>25</v>
      </c>
      <c r="B53" s="14" t="s">
        <v>285</v>
      </c>
      <c r="C53" s="7">
        <f>C54</f>
        <v>300</v>
      </c>
      <c r="D53" s="71">
        <f t="shared" ref="D53:D55" si="13">D54</f>
        <v>0</v>
      </c>
      <c r="E53" s="99">
        <f t="shared" si="1"/>
        <v>0</v>
      </c>
    </row>
    <row r="54" spans="1:5" hidden="1" outlineLevel="3" x14ac:dyDescent="0.25">
      <c r="A54" s="12" t="s">
        <v>25</v>
      </c>
      <c r="B54" s="14" t="s">
        <v>290</v>
      </c>
      <c r="C54" s="7">
        <f>C55</f>
        <v>300</v>
      </c>
      <c r="D54" s="71">
        <f t="shared" si="13"/>
        <v>0</v>
      </c>
      <c r="E54" s="99">
        <f t="shared" si="1"/>
        <v>0</v>
      </c>
    </row>
    <row r="55" spans="1:5" ht="25.5" hidden="1" outlineLevel="5" x14ac:dyDescent="0.25">
      <c r="A55" s="12" t="s">
        <v>25</v>
      </c>
      <c r="B55" s="14" t="s">
        <v>345</v>
      </c>
      <c r="C55" s="7">
        <f>C56</f>
        <v>300</v>
      </c>
      <c r="D55" s="71">
        <f t="shared" si="13"/>
        <v>0</v>
      </c>
      <c r="E55" s="99">
        <f t="shared" si="1"/>
        <v>0</v>
      </c>
    </row>
    <row r="56" spans="1:5" hidden="1" outlineLevel="6" x14ac:dyDescent="0.25">
      <c r="A56" s="12" t="s">
        <v>25</v>
      </c>
      <c r="B56" s="14" t="s">
        <v>332</v>
      </c>
      <c r="C56" s="7">
        <f>№4!F62</f>
        <v>300</v>
      </c>
      <c r="D56" s="71">
        <f>№4!G62</f>
        <v>0</v>
      </c>
      <c r="E56" s="99">
        <f t="shared" si="1"/>
        <v>0</v>
      </c>
    </row>
    <row r="57" spans="1:5" outlineLevel="1" collapsed="1" x14ac:dyDescent="0.25">
      <c r="A57" s="12" t="s">
        <v>28</v>
      </c>
      <c r="B57" s="14" t="s">
        <v>291</v>
      </c>
      <c r="C57" s="7">
        <f>№4!F63</f>
        <v>5709.9000000000005</v>
      </c>
      <c r="D57" s="71">
        <f>№4!G63</f>
        <v>1838.9</v>
      </c>
      <c r="E57" s="99">
        <f t="shared" si="1"/>
        <v>32.205467696457028</v>
      </c>
    </row>
    <row r="58" spans="1:5" ht="51" hidden="1" outlineLevel="2" x14ac:dyDescent="0.25">
      <c r="A58" s="12" t="s">
        <v>28</v>
      </c>
      <c r="B58" s="14" t="s">
        <v>292</v>
      </c>
      <c r="C58" s="7" t="e">
        <f>C59+C70</f>
        <v>#REF!</v>
      </c>
      <c r="D58" s="71" t="e">
        <f t="shared" ref="D58" si="14">D59+D70</f>
        <v>#REF!</v>
      </c>
      <c r="E58" s="98" t="e">
        <f t="shared" si="1"/>
        <v>#REF!</v>
      </c>
    </row>
    <row r="59" spans="1:5" ht="25.5" hidden="1" outlineLevel="3" x14ac:dyDescent="0.25">
      <c r="A59" s="12" t="s">
        <v>28</v>
      </c>
      <c r="B59" s="14" t="s">
        <v>346</v>
      </c>
      <c r="C59" s="7" t="e">
        <f>C60+C63</f>
        <v>#REF!</v>
      </c>
      <c r="D59" s="71" t="e">
        <f t="shared" ref="D59" si="15">D60+D63</f>
        <v>#REF!</v>
      </c>
      <c r="E59" s="98" t="e">
        <f t="shared" si="1"/>
        <v>#REF!</v>
      </c>
    </row>
    <row r="60" spans="1:5" ht="25.5" hidden="1" outlineLevel="4" x14ac:dyDescent="0.25">
      <c r="A60" s="12" t="s">
        <v>28</v>
      </c>
      <c r="B60" s="14" t="s">
        <v>563</v>
      </c>
      <c r="C60" s="7" t="e">
        <f>C61</f>
        <v>#REF!</v>
      </c>
      <c r="D60" s="71" t="e">
        <f t="shared" ref="D60:D61" si="16">D61</f>
        <v>#REF!</v>
      </c>
      <c r="E60" s="98" t="e">
        <f t="shared" si="1"/>
        <v>#REF!</v>
      </c>
    </row>
    <row r="61" spans="1:5" ht="25.5" hidden="1" outlineLevel="5" x14ac:dyDescent="0.25">
      <c r="A61" s="12" t="s">
        <v>28</v>
      </c>
      <c r="B61" s="14" t="s">
        <v>347</v>
      </c>
      <c r="C61" s="7" t="e">
        <f>C62</f>
        <v>#REF!</v>
      </c>
      <c r="D61" s="71" t="e">
        <f t="shared" si="16"/>
        <v>#REF!</v>
      </c>
      <c r="E61" s="98" t="e">
        <f t="shared" si="1"/>
        <v>#REF!</v>
      </c>
    </row>
    <row r="62" spans="1:5" ht="25.5" hidden="1" outlineLevel="6" x14ac:dyDescent="0.25">
      <c r="A62" s="12" t="s">
        <v>28</v>
      </c>
      <c r="B62" s="14" t="s">
        <v>331</v>
      </c>
      <c r="C62" s="7" t="e">
        <f>№4!#REF!</f>
        <v>#REF!</v>
      </c>
      <c r="D62" s="71" t="e">
        <f>№4!#REF!</f>
        <v>#REF!</v>
      </c>
      <c r="E62" s="98" t="e">
        <f t="shared" si="1"/>
        <v>#REF!</v>
      </c>
    </row>
    <row r="63" spans="1:5" ht="38.25" hidden="1" outlineLevel="4" x14ac:dyDescent="0.25">
      <c r="A63" s="12" t="s">
        <v>28</v>
      </c>
      <c r="B63" s="14" t="s">
        <v>348</v>
      </c>
      <c r="C63" s="7">
        <f>C64+C66+C68</f>
        <v>2421</v>
      </c>
      <c r="D63" s="71">
        <f t="shared" ref="D63" si="17">D64+D66+D68</f>
        <v>1007</v>
      </c>
      <c r="E63" s="98">
        <f t="shared" si="1"/>
        <v>41.594382486575796</v>
      </c>
    </row>
    <row r="64" spans="1:5" ht="38.25" hidden="1" outlineLevel="5" x14ac:dyDescent="0.25">
      <c r="A64" s="12" t="s">
        <v>28</v>
      </c>
      <c r="B64" s="14" t="s">
        <v>349</v>
      </c>
      <c r="C64" s="7">
        <f>C65</f>
        <v>160</v>
      </c>
      <c r="D64" s="71">
        <f t="shared" ref="D64" si="18">D65</f>
        <v>5</v>
      </c>
      <c r="E64" s="98">
        <f t="shared" si="1"/>
        <v>3.125</v>
      </c>
    </row>
    <row r="65" spans="1:5" ht="25.5" hidden="1" outlineLevel="6" x14ac:dyDescent="0.25">
      <c r="A65" s="12" t="s">
        <v>28</v>
      </c>
      <c r="B65" s="14" t="s">
        <v>331</v>
      </c>
      <c r="C65" s="7">
        <f>№4!F68</f>
        <v>160</v>
      </c>
      <c r="D65" s="71">
        <f>№4!G68</f>
        <v>5</v>
      </c>
      <c r="E65" s="98">
        <f t="shared" si="1"/>
        <v>3.125</v>
      </c>
    </row>
    <row r="66" spans="1:5" ht="51" hidden="1" outlineLevel="5" x14ac:dyDescent="0.25">
      <c r="A66" s="12" t="s">
        <v>28</v>
      </c>
      <c r="B66" s="14" t="s">
        <v>350</v>
      </c>
      <c r="C66" s="7">
        <f>C67</f>
        <v>209</v>
      </c>
      <c r="D66" s="71">
        <f t="shared" ref="D66" si="19">D67</f>
        <v>0</v>
      </c>
      <c r="E66" s="98">
        <f t="shared" si="1"/>
        <v>0</v>
      </c>
    </row>
    <row r="67" spans="1:5" ht="25.5" hidden="1" outlineLevel="6" x14ac:dyDescent="0.25">
      <c r="A67" s="12" t="s">
        <v>28</v>
      </c>
      <c r="B67" s="14" t="s">
        <v>331</v>
      </c>
      <c r="C67" s="7">
        <f>№4!F70</f>
        <v>209</v>
      </c>
      <c r="D67" s="71">
        <f>№4!G70</f>
        <v>0</v>
      </c>
      <c r="E67" s="98">
        <f t="shared" si="1"/>
        <v>0</v>
      </c>
    </row>
    <row r="68" spans="1:5" ht="25.5" hidden="1" outlineLevel="5" x14ac:dyDescent="0.25">
      <c r="A68" s="12" t="s">
        <v>28</v>
      </c>
      <c r="B68" s="14" t="s">
        <v>351</v>
      </c>
      <c r="C68" s="7">
        <f>C69</f>
        <v>2052</v>
      </c>
      <c r="D68" s="71">
        <f t="shared" ref="D68" si="20">D69</f>
        <v>1002</v>
      </c>
      <c r="E68" s="98">
        <f t="shared" si="1"/>
        <v>48.830409356725148</v>
      </c>
    </row>
    <row r="69" spans="1:5" ht="25.5" hidden="1" outlineLevel="6" x14ac:dyDescent="0.25">
      <c r="A69" s="12" t="s">
        <v>28</v>
      </c>
      <c r="B69" s="14" t="s">
        <v>331</v>
      </c>
      <c r="C69" s="7">
        <f>№4!F72</f>
        <v>2052</v>
      </c>
      <c r="D69" s="71">
        <f>№4!G72</f>
        <v>1002</v>
      </c>
      <c r="E69" s="98">
        <f t="shared" si="1"/>
        <v>48.830409356725148</v>
      </c>
    </row>
    <row r="70" spans="1:5" ht="25.5" hidden="1" outlineLevel="3" x14ac:dyDescent="0.25">
      <c r="A70" s="12" t="s">
        <v>28</v>
      </c>
      <c r="B70" s="14" t="s">
        <v>352</v>
      </c>
      <c r="C70" s="7" t="e">
        <f>C71</f>
        <v>#REF!</v>
      </c>
      <c r="D70" s="71" t="e">
        <f t="shared" ref="D70:D72" si="21">D71</f>
        <v>#REF!</v>
      </c>
      <c r="E70" s="98" t="e">
        <f t="shared" si="1"/>
        <v>#REF!</v>
      </c>
    </row>
    <row r="71" spans="1:5" ht="51" hidden="1" outlineLevel="4" x14ac:dyDescent="0.25">
      <c r="A71" s="12" t="s">
        <v>28</v>
      </c>
      <c r="B71" s="14" t="s">
        <v>353</v>
      </c>
      <c r="C71" s="7" t="e">
        <f>C72</f>
        <v>#REF!</v>
      </c>
      <c r="D71" s="71" t="e">
        <f t="shared" si="21"/>
        <v>#REF!</v>
      </c>
      <c r="E71" s="98" t="e">
        <f t="shared" si="1"/>
        <v>#REF!</v>
      </c>
    </row>
    <row r="72" spans="1:5" ht="25.5" hidden="1" outlineLevel="5" x14ac:dyDescent="0.25">
      <c r="A72" s="12" t="s">
        <v>28</v>
      </c>
      <c r="B72" s="14" t="s">
        <v>354</v>
      </c>
      <c r="C72" s="7" t="e">
        <f>C73</f>
        <v>#REF!</v>
      </c>
      <c r="D72" s="71" t="e">
        <f t="shared" si="21"/>
        <v>#REF!</v>
      </c>
      <c r="E72" s="98" t="e">
        <f t="shared" si="1"/>
        <v>#REF!</v>
      </c>
    </row>
    <row r="73" spans="1:5" ht="25.5" hidden="1" outlineLevel="6" x14ac:dyDescent="0.25">
      <c r="A73" s="12" t="s">
        <v>28</v>
      </c>
      <c r="B73" s="14" t="s">
        <v>331</v>
      </c>
      <c r="C73" s="7" t="e">
        <f>№4!#REF!</f>
        <v>#REF!</v>
      </c>
      <c r="D73" s="71" t="e">
        <f>№4!#REF!</f>
        <v>#REF!</v>
      </c>
      <c r="E73" s="98" t="e">
        <f t="shared" si="1"/>
        <v>#REF!</v>
      </c>
    </row>
    <row r="74" spans="1:5" ht="51" hidden="1" outlineLevel="2" x14ac:dyDescent="0.25">
      <c r="A74" s="12" t="s">
        <v>28</v>
      </c>
      <c r="B74" s="14" t="s">
        <v>287</v>
      </c>
      <c r="C74" s="7" t="e">
        <f>C75+C85</f>
        <v>#REF!</v>
      </c>
      <c r="D74" s="71" t="e">
        <f t="shared" ref="D74" si="22">D75+D85</f>
        <v>#REF!</v>
      </c>
      <c r="E74" s="98" t="e">
        <f t="shared" si="1"/>
        <v>#REF!</v>
      </c>
    </row>
    <row r="75" spans="1:5" ht="51" hidden="1" outlineLevel="3" x14ac:dyDescent="0.25">
      <c r="A75" s="12" t="s">
        <v>28</v>
      </c>
      <c r="B75" s="14" t="s">
        <v>339</v>
      </c>
      <c r="C75" s="7" t="e">
        <f>C76</f>
        <v>#REF!</v>
      </c>
      <c r="D75" s="71" t="e">
        <f t="shared" ref="D75" si="23">D76</f>
        <v>#REF!</v>
      </c>
      <c r="E75" s="98" t="e">
        <f t="shared" si="1"/>
        <v>#REF!</v>
      </c>
    </row>
    <row r="76" spans="1:5" ht="63.75" hidden="1" outlineLevel="4" x14ac:dyDescent="0.25">
      <c r="A76" s="12" t="s">
        <v>28</v>
      </c>
      <c r="B76" s="14" t="s">
        <v>340</v>
      </c>
      <c r="C76" s="7" t="e">
        <f>C77+C80+C82</f>
        <v>#REF!</v>
      </c>
      <c r="D76" s="71" t="e">
        <f t="shared" ref="D76" si="24">D77+D80+D82</f>
        <v>#REF!</v>
      </c>
      <c r="E76" s="98" t="e">
        <f t="shared" si="1"/>
        <v>#REF!</v>
      </c>
    </row>
    <row r="77" spans="1:5" ht="51" hidden="1" outlineLevel="5" x14ac:dyDescent="0.25">
      <c r="A77" s="12" t="s">
        <v>28</v>
      </c>
      <c r="B77" s="14" t="s">
        <v>355</v>
      </c>
      <c r="C77" s="7">
        <f>C78+C79</f>
        <v>199.8</v>
      </c>
      <c r="D77" s="71">
        <f t="shared" ref="D77" si="25">D78+D79</f>
        <v>29.8</v>
      </c>
      <c r="E77" s="98">
        <f t="shared" si="1"/>
        <v>14.914914914914915</v>
      </c>
    </row>
    <row r="78" spans="1:5" ht="51" hidden="1" outlineLevel="6" x14ac:dyDescent="0.25">
      <c r="A78" s="12" t="s">
        <v>28</v>
      </c>
      <c r="B78" s="14" t="s">
        <v>330</v>
      </c>
      <c r="C78" s="7">
        <f>№4!F77</f>
        <v>167.9</v>
      </c>
      <c r="D78" s="71">
        <f>№4!G77</f>
        <v>29.8</v>
      </c>
      <c r="E78" s="98">
        <f t="shared" si="1"/>
        <v>17.748659916617036</v>
      </c>
    </row>
    <row r="79" spans="1:5" ht="25.5" hidden="1" outlineLevel="6" x14ac:dyDescent="0.25">
      <c r="A79" s="12" t="s">
        <v>28</v>
      </c>
      <c r="B79" s="14" t="s">
        <v>331</v>
      </c>
      <c r="C79" s="7">
        <f>№4!F78</f>
        <v>31.9</v>
      </c>
      <c r="D79" s="71">
        <f>№4!G78</f>
        <v>0</v>
      </c>
      <c r="E79" s="98">
        <f t="shared" ref="E79:E142" si="26">D79/C79*100</f>
        <v>0</v>
      </c>
    </row>
    <row r="80" spans="1:5" hidden="1" outlineLevel="5" x14ac:dyDescent="0.25">
      <c r="A80" s="12" t="s">
        <v>28</v>
      </c>
      <c r="B80" s="14" t="s">
        <v>356</v>
      </c>
      <c r="C80" s="7">
        <f>C81</f>
        <v>220</v>
      </c>
      <c r="D80" s="71">
        <f t="shared" ref="D80" si="27">D81</f>
        <v>220</v>
      </c>
      <c r="E80" s="98">
        <f t="shared" si="26"/>
        <v>100</v>
      </c>
    </row>
    <row r="81" spans="1:5" ht="25.5" hidden="1" outlineLevel="6" x14ac:dyDescent="0.25">
      <c r="A81" s="12" t="s">
        <v>28</v>
      </c>
      <c r="B81" s="14" t="s">
        <v>357</v>
      </c>
      <c r="C81" s="7">
        <f>№4!F80</f>
        <v>220</v>
      </c>
      <c r="D81" s="71">
        <f>№4!G80</f>
        <v>220</v>
      </c>
      <c r="E81" s="98">
        <f t="shared" si="26"/>
        <v>100</v>
      </c>
    </row>
    <row r="82" spans="1:5" ht="25.5" hidden="1" outlineLevel="5" x14ac:dyDescent="0.25">
      <c r="A82" s="12" t="s">
        <v>28</v>
      </c>
      <c r="B82" s="14" t="s">
        <v>358</v>
      </c>
      <c r="C82" s="7" t="e">
        <f>C83+C84</f>
        <v>#REF!</v>
      </c>
      <c r="D82" s="71" t="e">
        <f t="shared" ref="D82" si="28">D83+D84</f>
        <v>#REF!</v>
      </c>
      <c r="E82" s="98" t="e">
        <f t="shared" si="26"/>
        <v>#REF!</v>
      </c>
    </row>
    <row r="83" spans="1:5" ht="51" hidden="1" outlineLevel="6" x14ac:dyDescent="0.25">
      <c r="A83" s="12" t="s">
        <v>28</v>
      </c>
      <c r="B83" s="14" t="s">
        <v>330</v>
      </c>
      <c r="C83" s="7" t="e">
        <f>№4!#REF!</f>
        <v>#REF!</v>
      </c>
      <c r="D83" s="71" t="e">
        <f>№4!#REF!</f>
        <v>#REF!</v>
      </c>
      <c r="E83" s="98" t="e">
        <f t="shared" si="26"/>
        <v>#REF!</v>
      </c>
    </row>
    <row r="84" spans="1:5" ht="25.5" hidden="1" outlineLevel="6" x14ac:dyDescent="0.25">
      <c r="A84" s="12" t="s">
        <v>28</v>
      </c>
      <c r="B84" s="14" t="s">
        <v>331</v>
      </c>
      <c r="C84" s="7">
        <f>№4!F82</f>
        <v>470.1</v>
      </c>
      <c r="D84" s="71">
        <f>№4!G82</f>
        <v>273.89999999999998</v>
      </c>
      <c r="E84" s="98">
        <f t="shared" si="26"/>
        <v>58.264199106573066</v>
      </c>
    </row>
    <row r="85" spans="1:5" ht="25.5" hidden="1" outlineLevel="3" x14ac:dyDescent="0.25">
      <c r="A85" s="12" t="s">
        <v>28</v>
      </c>
      <c r="B85" s="14" t="s">
        <v>359</v>
      </c>
      <c r="C85" s="7">
        <f>C86</f>
        <v>400</v>
      </c>
      <c r="D85" s="71">
        <f t="shared" ref="D85" si="29">D86</f>
        <v>156.19999999999999</v>
      </c>
      <c r="E85" s="98">
        <f t="shared" si="26"/>
        <v>39.049999999999997</v>
      </c>
    </row>
    <row r="86" spans="1:5" ht="25.5" hidden="1" outlineLevel="4" x14ac:dyDescent="0.25">
      <c r="A86" s="12" t="s">
        <v>28</v>
      </c>
      <c r="B86" s="14" t="s">
        <v>360</v>
      </c>
      <c r="C86" s="7">
        <f>C87+C89</f>
        <v>400</v>
      </c>
      <c r="D86" s="71">
        <f t="shared" ref="D86" si="30">D87+D89</f>
        <v>156.19999999999999</v>
      </c>
      <c r="E86" s="98">
        <f t="shared" si="26"/>
        <v>39.049999999999997</v>
      </c>
    </row>
    <row r="87" spans="1:5" ht="38.25" hidden="1" outlineLevel="5" x14ac:dyDescent="0.25">
      <c r="A87" s="12" t="s">
        <v>28</v>
      </c>
      <c r="B87" s="14" t="s">
        <v>361</v>
      </c>
      <c r="C87" s="7">
        <f>C88</f>
        <v>200</v>
      </c>
      <c r="D87" s="71">
        <f t="shared" ref="D87" si="31">D88</f>
        <v>59.3</v>
      </c>
      <c r="E87" s="98">
        <f t="shared" si="26"/>
        <v>29.65</v>
      </c>
    </row>
    <row r="88" spans="1:5" ht="25.5" hidden="1" outlineLevel="6" x14ac:dyDescent="0.25">
      <c r="A88" s="12" t="s">
        <v>28</v>
      </c>
      <c r="B88" s="14" t="s">
        <v>331</v>
      </c>
      <c r="C88" s="7">
        <f>№4!F88</f>
        <v>200</v>
      </c>
      <c r="D88" s="71">
        <f>№4!G88</f>
        <v>59.3</v>
      </c>
      <c r="E88" s="98">
        <f t="shared" si="26"/>
        <v>29.65</v>
      </c>
    </row>
    <row r="89" spans="1:5" ht="38.25" hidden="1" outlineLevel="5" x14ac:dyDescent="0.25">
      <c r="A89" s="12" t="s">
        <v>28</v>
      </c>
      <c r="B89" s="14" t="s">
        <v>362</v>
      </c>
      <c r="C89" s="7">
        <f>C90</f>
        <v>200</v>
      </c>
      <c r="D89" s="71">
        <f t="shared" ref="D89" si="32">D90</f>
        <v>96.9</v>
      </c>
      <c r="E89" s="98">
        <f t="shared" si="26"/>
        <v>48.45</v>
      </c>
    </row>
    <row r="90" spans="1:5" ht="25.5" hidden="1" outlineLevel="6" x14ac:dyDescent="0.25">
      <c r="A90" s="12" t="s">
        <v>28</v>
      </c>
      <c r="B90" s="14" t="s">
        <v>331</v>
      </c>
      <c r="C90" s="7">
        <f>№4!F90</f>
        <v>200</v>
      </c>
      <c r="D90" s="71">
        <f>№4!G90</f>
        <v>96.9</v>
      </c>
      <c r="E90" s="98">
        <f t="shared" si="26"/>
        <v>48.45</v>
      </c>
    </row>
    <row r="91" spans="1:5" ht="38.25" hidden="1" outlineLevel="2" x14ac:dyDescent="0.25">
      <c r="A91" s="12" t="s">
        <v>28</v>
      </c>
      <c r="B91" s="14" t="s">
        <v>293</v>
      </c>
      <c r="C91" s="7">
        <f>C92</f>
        <v>45</v>
      </c>
      <c r="D91" s="71">
        <f t="shared" ref="D91" si="33">D92</f>
        <v>0</v>
      </c>
      <c r="E91" s="98">
        <f t="shared" si="26"/>
        <v>0</v>
      </c>
    </row>
    <row r="92" spans="1:5" ht="25.5" hidden="1" outlineLevel="3" x14ac:dyDescent="0.25">
      <c r="A92" s="12" t="s">
        <v>28</v>
      </c>
      <c r="B92" s="14" t="s">
        <v>363</v>
      </c>
      <c r="C92" s="7">
        <f>C93+C97</f>
        <v>45</v>
      </c>
      <c r="D92" s="71">
        <f t="shared" ref="D92" si="34">D93+D97</f>
        <v>0</v>
      </c>
      <c r="E92" s="98">
        <f t="shared" si="26"/>
        <v>0</v>
      </c>
    </row>
    <row r="93" spans="1:5" ht="25.5" hidden="1" outlineLevel="4" x14ac:dyDescent="0.25">
      <c r="A93" s="12" t="s">
        <v>28</v>
      </c>
      <c r="B93" s="14" t="s">
        <v>364</v>
      </c>
      <c r="C93" s="7">
        <f>C94</f>
        <v>2</v>
      </c>
      <c r="D93" s="71">
        <f t="shared" ref="D93:D94" si="35">D94</f>
        <v>0</v>
      </c>
      <c r="E93" s="98">
        <f t="shared" si="26"/>
        <v>0</v>
      </c>
    </row>
    <row r="94" spans="1:5" ht="25.5" hidden="1" outlineLevel="5" x14ac:dyDescent="0.25">
      <c r="A94" s="12" t="s">
        <v>28</v>
      </c>
      <c r="B94" s="14" t="s">
        <v>365</v>
      </c>
      <c r="C94" s="7">
        <f>C95</f>
        <v>2</v>
      </c>
      <c r="D94" s="71">
        <f t="shared" si="35"/>
        <v>0</v>
      </c>
      <c r="E94" s="98">
        <f t="shared" si="26"/>
        <v>0</v>
      </c>
    </row>
    <row r="95" spans="1:5" ht="25.5" hidden="1" outlineLevel="6" x14ac:dyDescent="0.25">
      <c r="A95" s="12" t="s">
        <v>28</v>
      </c>
      <c r="B95" s="14" t="s">
        <v>331</v>
      </c>
      <c r="C95" s="7">
        <f>№4!F95</f>
        <v>2</v>
      </c>
      <c r="D95" s="71">
        <f>№4!G95</f>
        <v>0</v>
      </c>
      <c r="E95" s="98">
        <f t="shared" si="26"/>
        <v>0</v>
      </c>
    </row>
    <row r="96" spans="1:5" ht="25.5" hidden="1" outlineLevel="4" x14ac:dyDescent="0.25">
      <c r="A96" s="12" t="s">
        <v>28</v>
      </c>
      <c r="B96" s="14" t="s">
        <v>366</v>
      </c>
      <c r="C96" s="7">
        <f>C97</f>
        <v>43</v>
      </c>
      <c r="D96" s="71">
        <f t="shared" ref="D96:D97" si="36">D97</f>
        <v>0</v>
      </c>
      <c r="E96" s="98">
        <f t="shared" si="26"/>
        <v>0</v>
      </c>
    </row>
    <row r="97" spans="1:5" ht="25.5" hidden="1" outlineLevel="5" x14ac:dyDescent="0.25">
      <c r="A97" s="12" t="s">
        <v>28</v>
      </c>
      <c r="B97" s="14" t="s">
        <v>367</v>
      </c>
      <c r="C97" s="7">
        <f>C98</f>
        <v>43</v>
      </c>
      <c r="D97" s="71">
        <f t="shared" si="36"/>
        <v>0</v>
      </c>
      <c r="E97" s="98">
        <f t="shared" si="26"/>
        <v>0</v>
      </c>
    </row>
    <row r="98" spans="1:5" ht="25.5" hidden="1" outlineLevel="6" x14ac:dyDescent="0.25">
      <c r="A98" s="12" t="s">
        <v>28</v>
      </c>
      <c r="B98" s="14" t="s">
        <v>331</v>
      </c>
      <c r="C98" s="7">
        <f>№4!F98</f>
        <v>43</v>
      </c>
      <c r="D98" s="71">
        <f>№4!G98</f>
        <v>0</v>
      </c>
      <c r="E98" s="98">
        <f t="shared" si="26"/>
        <v>0</v>
      </c>
    </row>
    <row r="99" spans="1:5" ht="38.25" hidden="1" outlineLevel="2" x14ac:dyDescent="0.25">
      <c r="A99" s="34" t="s">
        <v>28</v>
      </c>
      <c r="B99" s="35" t="s">
        <v>573</v>
      </c>
      <c r="C99" s="36" t="e">
        <f>C100+C107+C114</f>
        <v>#REF!</v>
      </c>
      <c r="D99" s="72" t="e">
        <f t="shared" ref="D99" si="37">D100+D107+D114</f>
        <v>#REF!</v>
      </c>
      <c r="E99" s="98" t="e">
        <f t="shared" si="26"/>
        <v>#REF!</v>
      </c>
    </row>
    <row r="100" spans="1:5" ht="38.25" hidden="1" outlineLevel="3" x14ac:dyDescent="0.25">
      <c r="A100" s="34" t="s">
        <v>28</v>
      </c>
      <c r="B100" s="35" t="s">
        <v>574</v>
      </c>
      <c r="C100" s="36" t="e">
        <f>C101+C104</f>
        <v>#REF!</v>
      </c>
      <c r="D100" s="72" t="e">
        <f t="shared" ref="D100" si="38">D101+D104</f>
        <v>#REF!</v>
      </c>
      <c r="E100" s="98" t="e">
        <f t="shared" si="26"/>
        <v>#REF!</v>
      </c>
    </row>
    <row r="101" spans="1:5" ht="25.5" hidden="1" outlineLevel="4" x14ac:dyDescent="0.25">
      <c r="A101" s="34" t="s">
        <v>28</v>
      </c>
      <c r="B101" s="35" t="s">
        <v>368</v>
      </c>
      <c r="C101" s="36">
        <f>C102</f>
        <v>760</v>
      </c>
      <c r="D101" s="72">
        <f t="shared" ref="D101:D102" si="39">D102</f>
        <v>152</v>
      </c>
      <c r="E101" s="98">
        <f t="shared" si="26"/>
        <v>20</v>
      </c>
    </row>
    <row r="102" spans="1:5" ht="38.25" hidden="1" outlineLevel="5" x14ac:dyDescent="0.25">
      <c r="A102" s="34" t="s">
        <v>28</v>
      </c>
      <c r="B102" s="35" t="s">
        <v>369</v>
      </c>
      <c r="C102" s="36">
        <f>C103</f>
        <v>760</v>
      </c>
      <c r="D102" s="72">
        <f t="shared" si="39"/>
        <v>152</v>
      </c>
      <c r="E102" s="98">
        <f t="shared" si="26"/>
        <v>20</v>
      </c>
    </row>
    <row r="103" spans="1:5" ht="25.5" hidden="1" outlineLevel="6" x14ac:dyDescent="0.25">
      <c r="A103" s="34" t="s">
        <v>28</v>
      </c>
      <c r="B103" s="35" t="s">
        <v>331</v>
      </c>
      <c r="C103" s="36">
        <f>№4!F103</f>
        <v>760</v>
      </c>
      <c r="D103" s="72">
        <f>№4!G103</f>
        <v>152</v>
      </c>
      <c r="E103" s="98">
        <f t="shared" si="26"/>
        <v>20</v>
      </c>
    </row>
    <row r="104" spans="1:5" ht="38.25" hidden="1" outlineLevel="4" x14ac:dyDescent="0.25">
      <c r="A104" s="34" t="s">
        <v>28</v>
      </c>
      <c r="B104" s="35" t="s">
        <v>370</v>
      </c>
      <c r="C104" s="36" t="e">
        <f>C105</f>
        <v>#REF!</v>
      </c>
      <c r="D104" s="72" t="e">
        <f t="shared" ref="D104:D105" si="40">D105</f>
        <v>#REF!</v>
      </c>
      <c r="E104" s="98" t="e">
        <f t="shared" si="26"/>
        <v>#REF!</v>
      </c>
    </row>
    <row r="105" spans="1:5" ht="25.5" hidden="1" outlineLevel="5" x14ac:dyDescent="0.25">
      <c r="A105" s="34" t="s">
        <v>28</v>
      </c>
      <c r="B105" s="35" t="s">
        <v>371</v>
      </c>
      <c r="C105" s="36" t="e">
        <f>C106</f>
        <v>#REF!</v>
      </c>
      <c r="D105" s="72" t="e">
        <f t="shared" si="40"/>
        <v>#REF!</v>
      </c>
      <c r="E105" s="98" t="e">
        <f t="shared" si="26"/>
        <v>#REF!</v>
      </c>
    </row>
    <row r="106" spans="1:5" ht="25.5" hidden="1" outlineLevel="6" x14ac:dyDescent="0.25">
      <c r="A106" s="34" t="s">
        <v>28</v>
      </c>
      <c r="B106" s="35" t="s">
        <v>331</v>
      </c>
      <c r="C106" s="36" t="e">
        <f>№4!#REF!</f>
        <v>#REF!</v>
      </c>
      <c r="D106" s="72" t="e">
        <f>№4!#REF!</f>
        <v>#REF!</v>
      </c>
      <c r="E106" s="98" t="e">
        <f t="shared" si="26"/>
        <v>#REF!</v>
      </c>
    </row>
    <row r="107" spans="1:5" ht="51" hidden="1" outlineLevel="3" x14ac:dyDescent="0.25">
      <c r="A107" s="34" t="s">
        <v>28</v>
      </c>
      <c r="B107" s="35" t="s">
        <v>575</v>
      </c>
      <c r="C107" s="36" t="e">
        <f>C108+C111</f>
        <v>#REF!</v>
      </c>
      <c r="D107" s="72" t="e">
        <f t="shared" ref="D107" si="41">D108+D111</f>
        <v>#REF!</v>
      </c>
      <c r="E107" s="98" t="e">
        <f t="shared" si="26"/>
        <v>#REF!</v>
      </c>
    </row>
    <row r="108" spans="1:5" ht="51" hidden="1" outlineLevel="4" x14ac:dyDescent="0.25">
      <c r="A108" s="34" t="s">
        <v>28</v>
      </c>
      <c r="B108" s="35" t="s">
        <v>565</v>
      </c>
      <c r="C108" s="36">
        <f>C109</f>
        <v>829.8</v>
      </c>
      <c r="D108" s="72">
        <f t="shared" ref="D108:D109" si="42">D109</f>
        <v>0</v>
      </c>
      <c r="E108" s="98">
        <f t="shared" si="26"/>
        <v>0</v>
      </c>
    </row>
    <row r="109" spans="1:5" ht="51" hidden="1" outlineLevel="5" x14ac:dyDescent="0.25">
      <c r="A109" s="34" t="s">
        <v>28</v>
      </c>
      <c r="B109" s="35" t="s">
        <v>576</v>
      </c>
      <c r="C109" s="36">
        <f>C110</f>
        <v>829.8</v>
      </c>
      <c r="D109" s="72">
        <f t="shared" si="42"/>
        <v>0</v>
      </c>
      <c r="E109" s="98">
        <f t="shared" si="26"/>
        <v>0</v>
      </c>
    </row>
    <row r="110" spans="1:5" ht="25.5" hidden="1" outlineLevel="6" x14ac:dyDescent="0.25">
      <c r="A110" s="34" t="s">
        <v>28</v>
      </c>
      <c r="B110" s="35" t="s">
        <v>331</v>
      </c>
      <c r="C110" s="36">
        <f>№4!F107</f>
        <v>829.8</v>
      </c>
      <c r="D110" s="72">
        <f>№4!G107</f>
        <v>0</v>
      </c>
      <c r="E110" s="98">
        <f t="shared" si="26"/>
        <v>0</v>
      </c>
    </row>
    <row r="111" spans="1:5" ht="25.5" hidden="1" outlineLevel="4" x14ac:dyDescent="0.25">
      <c r="A111" s="34" t="s">
        <v>28</v>
      </c>
      <c r="B111" s="35" t="s">
        <v>372</v>
      </c>
      <c r="C111" s="36" t="e">
        <f>C112</f>
        <v>#REF!</v>
      </c>
      <c r="D111" s="72" t="e">
        <f t="shared" ref="D111:D112" si="43">D112</f>
        <v>#REF!</v>
      </c>
      <c r="E111" s="98" t="e">
        <f t="shared" si="26"/>
        <v>#REF!</v>
      </c>
    </row>
    <row r="112" spans="1:5" hidden="1" outlineLevel="5" x14ac:dyDescent="0.25">
      <c r="A112" s="34" t="s">
        <v>28</v>
      </c>
      <c r="B112" s="35" t="s">
        <v>373</v>
      </c>
      <c r="C112" s="36" t="e">
        <f>C113</f>
        <v>#REF!</v>
      </c>
      <c r="D112" s="72" t="e">
        <f t="shared" si="43"/>
        <v>#REF!</v>
      </c>
      <c r="E112" s="98" t="e">
        <f t="shared" si="26"/>
        <v>#REF!</v>
      </c>
    </row>
    <row r="113" spans="1:5" ht="25.5" hidden="1" outlineLevel="6" x14ac:dyDescent="0.25">
      <c r="A113" s="34" t="s">
        <v>28</v>
      </c>
      <c r="B113" s="35" t="s">
        <v>331</v>
      </c>
      <c r="C113" s="36" t="e">
        <f>№4!#REF!</f>
        <v>#REF!</v>
      </c>
      <c r="D113" s="72" t="e">
        <f>№4!#REF!</f>
        <v>#REF!</v>
      </c>
      <c r="E113" s="98" t="e">
        <f t="shared" si="26"/>
        <v>#REF!</v>
      </c>
    </row>
    <row r="114" spans="1:5" ht="38.25" hidden="1" outlineLevel="3" x14ac:dyDescent="0.25">
      <c r="A114" s="34" t="s">
        <v>28</v>
      </c>
      <c r="B114" s="35" t="s">
        <v>577</v>
      </c>
      <c r="C114" s="36" t="e">
        <f>C115+C118</f>
        <v>#REF!</v>
      </c>
      <c r="D114" s="72" t="e">
        <f t="shared" ref="D114" si="44">D115+D118</f>
        <v>#REF!</v>
      </c>
      <c r="E114" s="98" t="e">
        <f t="shared" si="26"/>
        <v>#REF!</v>
      </c>
    </row>
    <row r="115" spans="1:5" ht="25.5" hidden="1" outlineLevel="4" x14ac:dyDescent="0.25">
      <c r="A115" s="34" t="s">
        <v>28</v>
      </c>
      <c r="B115" s="35" t="s">
        <v>374</v>
      </c>
      <c r="C115" s="36" t="e">
        <f>C116</f>
        <v>#REF!</v>
      </c>
      <c r="D115" s="72" t="e">
        <f t="shared" ref="D115:D116" si="45">D116</f>
        <v>#REF!</v>
      </c>
      <c r="E115" s="98" t="e">
        <f t="shared" si="26"/>
        <v>#REF!</v>
      </c>
    </row>
    <row r="116" spans="1:5" ht="38.25" hidden="1" outlineLevel="5" x14ac:dyDescent="0.25">
      <c r="A116" s="34" t="s">
        <v>28</v>
      </c>
      <c r="B116" s="35" t="s">
        <v>578</v>
      </c>
      <c r="C116" s="36" t="e">
        <f>C117</f>
        <v>#REF!</v>
      </c>
      <c r="D116" s="72" t="e">
        <f t="shared" si="45"/>
        <v>#REF!</v>
      </c>
      <c r="E116" s="98" t="e">
        <f t="shared" si="26"/>
        <v>#REF!</v>
      </c>
    </row>
    <row r="117" spans="1:5" ht="25.5" hidden="1" outlineLevel="6" x14ac:dyDescent="0.25">
      <c r="A117" s="34" t="s">
        <v>28</v>
      </c>
      <c r="B117" s="35" t="s">
        <v>331</v>
      </c>
      <c r="C117" s="36" t="e">
        <f>№4!#REF!</f>
        <v>#REF!</v>
      </c>
      <c r="D117" s="72" t="e">
        <f>№4!#REF!</f>
        <v>#REF!</v>
      </c>
      <c r="E117" s="98" t="e">
        <f t="shared" si="26"/>
        <v>#REF!</v>
      </c>
    </row>
    <row r="118" spans="1:5" ht="25.5" hidden="1" outlineLevel="4" x14ac:dyDescent="0.25">
      <c r="A118" s="34" t="s">
        <v>28</v>
      </c>
      <c r="B118" s="35" t="s">
        <v>375</v>
      </c>
      <c r="C118" s="36" t="e">
        <f>C119</f>
        <v>#REF!</v>
      </c>
      <c r="D118" s="72" t="e">
        <f t="shared" ref="D118:D119" si="46">D119</f>
        <v>#REF!</v>
      </c>
      <c r="E118" s="98" t="e">
        <f t="shared" si="26"/>
        <v>#REF!</v>
      </c>
    </row>
    <row r="119" spans="1:5" ht="25.5" hidden="1" outlineLevel="5" x14ac:dyDescent="0.25">
      <c r="A119" s="34" t="s">
        <v>28</v>
      </c>
      <c r="B119" s="35" t="s">
        <v>579</v>
      </c>
      <c r="C119" s="36" t="e">
        <f>C120</f>
        <v>#REF!</v>
      </c>
      <c r="D119" s="72" t="e">
        <f t="shared" si="46"/>
        <v>#REF!</v>
      </c>
      <c r="E119" s="98" t="e">
        <f t="shared" si="26"/>
        <v>#REF!</v>
      </c>
    </row>
    <row r="120" spans="1:5" ht="25.5" hidden="1" outlineLevel="6" x14ac:dyDescent="0.25">
      <c r="A120" s="34" t="s">
        <v>28</v>
      </c>
      <c r="B120" s="35" t="s">
        <v>331</v>
      </c>
      <c r="C120" s="36" t="e">
        <f>№4!#REF!</f>
        <v>#REF!</v>
      </c>
      <c r="D120" s="72" t="e">
        <f>№4!#REF!</f>
        <v>#REF!</v>
      </c>
      <c r="E120" s="98" t="e">
        <f t="shared" si="26"/>
        <v>#REF!</v>
      </c>
    </row>
    <row r="121" spans="1:5" hidden="1" outlineLevel="2" x14ac:dyDescent="0.25">
      <c r="A121" s="12" t="s">
        <v>28</v>
      </c>
      <c r="B121" s="14" t="s">
        <v>285</v>
      </c>
      <c r="C121" s="7" t="e">
        <f>C122</f>
        <v>#REF!</v>
      </c>
      <c r="D121" s="71" t="e">
        <f t="shared" ref="D121:D122" si="47">D122</f>
        <v>#REF!</v>
      </c>
      <c r="E121" s="98" t="e">
        <f t="shared" si="26"/>
        <v>#REF!</v>
      </c>
    </row>
    <row r="122" spans="1:5" ht="25.5" hidden="1" outlineLevel="3" x14ac:dyDescent="0.25">
      <c r="A122" s="12" t="s">
        <v>28</v>
      </c>
      <c r="B122" s="14" t="s">
        <v>333</v>
      </c>
      <c r="C122" s="7" t="e">
        <f>C123</f>
        <v>#REF!</v>
      </c>
      <c r="D122" s="71" t="e">
        <f t="shared" si="47"/>
        <v>#REF!</v>
      </c>
      <c r="E122" s="98" t="e">
        <f t="shared" si="26"/>
        <v>#REF!</v>
      </c>
    </row>
    <row r="123" spans="1:5" ht="25.5" hidden="1" outlineLevel="5" x14ac:dyDescent="0.25">
      <c r="A123" s="12" t="s">
        <v>28</v>
      </c>
      <c r="B123" s="14" t="s">
        <v>376</v>
      </c>
      <c r="C123" s="7" t="e">
        <f>C124+C125+C126</f>
        <v>#REF!</v>
      </c>
      <c r="D123" s="71" t="e">
        <f t="shared" ref="D123" si="48">D124+D125+D126</f>
        <v>#REF!</v>
      </c>
      <c r="E123" s="98" t="e">
        <f t="shared" si="26"/>
        <v>#REF!</v>
      </c>
    </row>
    <row r="124" spans="1:5" ht="51" hidden="1" outlineLevel="6" x14ac:dyDescent="0.25">
      <c r="A124" s="12" t="s">
        <v>28</v>
      </c>
      <c r="B124" s="14" t="s">
        <v>330</v>
      </c>
      <c r="C124" s="7" t="e">
        <f>№4!#REF!</f>
        <v>#REF!</v>
      </c>
      <c r="D124" s="71" t="e">
        <f>№4!#REF!</f>
        <v>#REF!</v>
      </c>
      <c r="E124" s="98" t="e">
        <f t="shared" si="26"/>
        <v>#REF!</v>
      </c>
    </row>
    <row r="125" spans="1:5" ht="25.5" hidden="1" outlineLevel="6" x14ac:dyDescent="0.25">
      <c r="A125" s="12" t="s">
        <v>28</v>
      </c>
      <c r="B125" s="14" t="s">
        <v>331</v>
      </c>
      <c r="C125" s="7" t="e">
        <f>№4!#REF!</f>
        <v>#REF!</v>
      </c>
      <c r="D125" s="71" t="e">
        <f>№4!#REF!</f>
        <v>#REF!</v>
      </c>
      <c r="E125" s="98" t="e">
        <f t="shared" si="26"/>
        <v>#REF!</v>
      </c>
    </row>
    <row r="126" spans="1:5" hidden="1" outlineLevel="6" x14ac:dyDescent="0.25">
      <c r="A126" s="12" t="s">
        <v>28</v>
      </c>
      <c r="B126" s="14" t="s">
        <v>332</v>
      </c>
      <c r="C126" s="7" t="e">
        <f>№4!#REF!</f>
        <v>#REF!</v>
      </c>
      <c r="D126" s="71" t="e">
        <f>№4!#REF!</f>
        <v>#REF!</v>
      </c>
      <c r="E126" s="98" t="e">
        <f t="shared" si="26"/>
        <v>#REF!</v>
      </c>
    </row>
    <row r="127" spans="1:5" s="24" customFormat="1" ht="25.5" collapsed="1" x14ac:dyDescent="0.25">
      <c r="A127" s="17" t="s">
        <v>57</v>
      </c>
      <c r="B127" s="18" t="s">
        <v>276</v>
      </c>
      <c r="C127" s="6">
        <f>C128+C141+C162</f>
        <v>2956.5</v>
      </c>
      <c r="D127" s="70">
        <f t="shared" ref="D127" si="49">D128+D141+D162</f>
        <v>1201.0999999999999</v>
      </c>
      <c r="E127" s="98">
        <f t="shared" si="26"/>
        <v>40.625739895146282</v>
      </c>
    </row>
    <row r="128" spans="1:5" outlineLevel="1" x14ac:dyDescent="0.25">
      <c r="A128" s="12" t="s">
        <v>58</v>
      </c>
      <c r="B128" s="14" t="s">
        <v>294</v>
      </c>
      <c r="C128" s="7">
        <f>№4!F109</f>
        <v>836</v>
      </c>
      <c r="D128" s="71">
        <f>№4!G109</f>
        <v>315.5</v>
      </c>
      <c r="E128" s="99">
        <f t="shared" si="26"/>
        <v>37.739234449760765</v>
      </c>
    </row>
    <row r="129" spans="1:5" ht="51" hidden="1" outlineLevel="2" x14ac:dyDescent="0.25">
      <c r="A129" s="12" t="s">
        <v>58</v>
      </c>
      <c r="B129" s="14" t="s">
        <v>287</v>
      </c>
      <c r="C129" s="7" t="e">
        <f>C130</f>
        <v>#REF!</v>
      </c>
      <c r="D129" s="71" t="e">
        <f t="shared" ref="D129:D131" si="50">D130</f>
        <v>#REF!</v>
      </c>
      <c r="E129" s="99" t="e">
        <f t="shared" si="26"/>
        <v>#REF!</v>
      </c>
    </row>
    <row r="130" spans="1:5" ht="51" hidden="1" outlineLevel="3" x14ac:dyDescent="0.25">
      <c r="A130" s="12" t="s">
        <v>58</v>
      </c>
      <c r="B130" s="14" t="s">
        <v>339</v>
      </c>
      <c r="C130" s="7" t="e">
        <f>C131</f>
        <v>#REF!</v>
      </c>
      <c r="D130" s="71" t="e">
        <f t="shared" si="50"/>
        <v>#REF!</v>
      </c>
      <c r="E130" s="99" t="e">
        <f t="shared" si="26"/>
        <v>#REF!</v>
      </c>
    </row>
    <row r="131" spans="1:5" ht="63.75" hidden="1" outlineLevel="4" x14ac:dyDescent="0.25">
      <c r="A131" s="12" t="s">
        <v>58</v>
      </c>
      <c r="B131" s="14" t="s">
        <v>340</v>
      </c>
      <c r="C131" s="7" t="e">
        <f>C132</f>
        <v>#REF!</v>
      </c>
      <c r="D131" s="71" t="e">
        <f t="shared" si="50"/>
        <v>#REF!</v>
      </c>
      <c r="E131" s="99" t="e">
        <f t="shared" si="26"/>
        <v>#REF!</v>
      </c>
    </row>
    <row r="132" spans="1:5" ht="25.5" hidden="1" outlineLevel="5" x14ac:dyDescent="0.25">
      <c r="A132" s="12" t="s">
        <v>58</v>
      </c>
      <c r="B132" s="14" t="s">
        <v>377</v>
      </c>
      <c r="C132" s="7" t="e">
        <f>C133+C134</f>
        <v>#REF!</v>
      </c>
      <c r="D132" s="71" t="e">
        <f t="shared" ref="D132" si="51">D133+D134</f>
        <v>#REF!</v>
      </c>
      <c r="E132" s="99" t="e">
        <f t="shared" si="26"/>
        <v>#REF!</v>
      </c>
    </row>
    <row r="133" spans="1:5" ht="51" hidden="1" outlineLevel="6" x14ac:dyDescent="0.25">
      <c r="A133" s="12" t="s">
        <v>58</v>
      </c>
      <c r="B133" s="14" t="s">
        <v>330</v>
      </c>
      <c r="C133" s="7">
        <f>№4!F114</f>
        <v>836</v>
      </c>
      <c r="D133" s="71">
        <f>№4!G114</f>
        <v>315.5</v>
      </c>
      <c r="E133" s="99">
        <f t="shared" si="26"/>
        <v>37.739234449760765</v>
      </c>
    </row>
    <row r="134" spans="1:5" ht="25.5" hidden="1" outlineLevel="6" x14ac:dyDescent="0.25">
      <c r="A134" s="12" t="s">
        <v>58</v>
      </c>
      <c r="B134" s="14" t="s">
        <v>331</v>
      </c>
      <c r="C134" s="7" t="e">
        <f>№4!#REF!</f>
        <v>#REF!</v>
      </c>
      <c r="D134" s="71" t="e">
        <f>№4!#REF!</f>
        <v>#REF!</v>
      </c>
      <c r="E134" s="99" t="e">
        <f t="shared" si="26"/>
        <v>#REF!</v>
      </c>
    </row>
    <row r="135" spans="1:5" ht="63.75" hidden="1" outlineLevel="2" x14ac:dyDescent="0.25">
      <c r="A135" s="12" t="s">
        <v>59</v>
      </c>
      <c r="B135" s="14" t="s">
        <v>295</v>
      </c>
      <c r="C135" s="7" t="e">
        <f>C136</f>
        <v>#REF!</v>
      </c>
      <c r="D135" s="71" t="e">
        <f t="shared" ref="D135:D137" si="52">D136</f>
        <v>#REF!</v>
      </c>
      <c r="E135" s="99" t="e">
        <f t="shared" si="26"/>
        <v>#REF!</v>
      </c>
    </row>
    <row r="136" spans="1:5" ht="51" hidden="1" outlineLevel="3" x14ac:dyDescent="0.25">
      <c r="A136" s="12" t="s">
        <v>59</v>
      </c>
      <c r="B136" s="14" t="s">
        <v>378</v>
      </c>
      <c r="C136" s="7" t="e">
        <f>C137</f>
        <v>#REF!</v>
      </c>
      <c r="D136" s="71" t="e">
        <f t="shared" si="52"/>
        <v>#REF!</v>
      </c>
      <c r="E136" s="99" t="e">
        <f t="shared" si="26"/>
        <v>#REF!</v>
      </c>
    </row>
    <row r="137" spans="1:5" ht="25.5" hidden="1" outlineLevel="4" x14ac:dyDescent="0.25">
      <c r="A137" s="12" t="s">
        <v>59</v>
      </c>
      <c r="B137" s="14" t="s">
        <v>379</v>
      </c>
      <c r="C137" s="7" t="e">
        <f>C138</f>
        <v>#REF!</v>
      </c>
      <c r="D137" s="71" t="e">
        <f t="shared" si="52"/>
        <v>#REF!</v>
      </c>
      <c r="E137" s="99" t="e">
        <f t="shared" si="26"/>
        <v>#REF!</v>
      </c>
    </row>
    <row r="138" spans="1:5" ht="25.5" hidden="1" outlineLevel="5" x14ac:dyDescent="0.25">
      <c r="A138" s="12" t="s">
        <v>59</v>
      </c>
      <c r="B138" s="14" t="s">
        <v>380</v>
      </c>
      <c r="C138" s="7" t="e">
        <f>C139+C140</f>
        <v>#REF!</v>
      </c>
      <c r="D138" s="71" t="e">
        <f t="shared" ref="D138" si="53">D139+D140</f>
        <v>#REF!</v>
      </c>
      <c r="E138" s="99" t="e">
        <f t="shared" si="26"/>
        <v>#REF!</v>
      </c>
    </row>
    <row r="139" spans="1:5" ht="51" hidden="1" outlineLevel="6" x14ac:dyDescent="0.25">
      <c r="A139" s="12" t="s">
        <v>59</v>
      </c>
      <c r="B139" s="14" t="s">
        <v>330</v>
      </c>
      <c r="C139" s="7" t="e">
        <f>№4!#REF!</f>
        <v>#REF!</v>
      </c>
      <c r="D139" s="71" t="e">
        <f>№4!#REF!</f>
        <v>#REF!</v>
      </c>
      <c r="E139" s="99" t="e">
        <f t="shared" si="26"/>
        <v>#REF!</v>
      </c>
    </row>
    <row r="140" spans="1:5" ht="25.5" hidden="1" outlineLevel="6" x14ac:dyDescent="0.25">
      <c r="A140" s="12" t="s">
        <v>59</v>
      </c>
      <c r="B140" s="14" t="s">
        <v>331</v>
      </c>
      <c r="C140" s="7" t="e">
        <f>№4!#REF!</f>
        <v>#REF!</v>
      </c>
      <c r="D140" s="71" t="e">
        <f>№4!#REF!</f>
        <v>#REF!</v>
      </c>
      <c r="E140" s="99" t="e">
        <f t="shared" si="26"/>
        <v>#REF!</v>
      </c>
    </row>
    <row r="141" spans="1:5" ht="28.5" customHeight="1" outlineLevel="1" collapsed="1" x14ac:dyDescent="0.25">
      <c r="A141" s="12" t="s">
        <v>64</v>
      </c>
      <c r="B141" s="14" t="s">
        <v>690</v>
      </c>
      <c r="C141" s="7">
        <f>№4!F115</f>
        <v>2070.5</v>
      </c>
      <c r="D141" s="71">
        <f>№4!G115</f>
        <v>885.59999999999991</v>
      </c>
      <c r="E141" s="99">
        <f t="shared" si="26"/>
        <v>42.772277227722768</v>
      </c>
    </row>
    <row r="142" spans="1:5" ht="63.75" hidden="1" outlineLevel="2" x14ac:dyDescent="0.25">
      <c r="A142" s="12" t="s">
        <v>64</v>
      </c>
      <c r="B142" s="14" t="s">
        <v>295</v>
      </c>
      <c r="C142" s="7">
        <f>C143+C147</f>
        <v>150</v>
      </c>
      <c r="D142" s="71">
        <f t="shared" ref="D142" si="54">D143+D147</f>
        <v>35.9</v>
      </c>
      <c r="E142" s="99">
        <f t="shared" si="26"/>
        <v>23.93333333333333</v>
      </c>
    </row>
    <row r="143" spans="1:5" ht="38.25" hidden="1" outlineLevel="3" x14ac:dyDescent="0.25">
      <c r="A143" s="12" t="s">
        <v>64</v>
      </c>
      <c r="B143" s="14" t="s">
        <v>381</v>
      </c>
      <c r="C143" s="7">
        <f>C144</f>
        <v>50</v>
      </c>
      <c r="D143" s="71">
        <f t="shared" ref="D143:D145" si="55">D144</f>
        <v>0</v>
      </c>
      <c r="E143" s="99">
        <f t="shared" ref="E143:E206" si="56">D143/C143*100</f>
        <v>0</v>
      </c>
    </row>
    <row r="144" spans="1:5" ht="51" hidden="1" outlineLevel="4" x14ac:dyDescent="0.25">
      <c r="A144" s="12" t="s">
        <v>64</v>
      </c>
      <c r="B144" s="14" t="s">
        <v>382</v>
      </c>
      <c r="C144" s="7">
        <f>C145</f>
        <v>50</v>
      </c>
      <c r="D144" s="71">
        <f t="shared" si="55"/>
        <v>0</v>
      </c>
      <c r="E144" s="99">
        <f t="shared" si="56"/>
        <v>0</v>
      </c>
    </row>
    <row r="145" spans="1:5" hidden="1" outlineLevel="5" x14ac:dyDescent="0.25">
      <c r="A145" s="12" t="s">
        <v>64</v>
      </c>
      <c r="B145" s="14" t="s">
        <v>383</v>
      </c>
      <c r="C145" s="7">
        <f>C146</f>
        <v>50</v>
      </c>
      <c r="D145" s="71">
        <f t="shared" si="55"/>
        <v>0</v>
      </c>
      <c r="E145" s="99">
        <f t="shared" si="56"/>
        <v>0</v>
      </c>
    </row>
    <row r="146" spans="1:5" ht="25.5" hidden="1" outlineLevel="6" x14ac:dyDescent="0.25">
      <c r="A146" s="12" t="s">
        <v>64</v>
      </c>
      <c r="B146" s="14" t="s">
        <v>331</v>
      </c>
      <c r="C146" s="7">
        <f>№4!F125</f>
        <v>50</v>
      </c>
      <c r="D146" s="71">
        <f>№4!G125</f>
        <v>0</v>
      </c>
      <c r="E146" s="99">
        <f t="shared" si="56"/>
        <v>0</v>
      </c>
    </row>
    <row r="147" spans="1:5" ht="25.5" hidden="1" outlineLevel="3" x14ac:dyDescent="0.25">
      <c r="A147" s="12" t="s">
        <v>64</v>
      </c>
      <c r="B147" s="14" t="s">
        <v>384</v>
      </c>
      <c r="C147" s="7">
        <f>C148+C159</f>
        <v>100</v>
      </c>
      <c r="D147" s="71">
        <f t="shared" ref="D147" si="57">D148+D159</f>
        <v>35.9</v>
      </c>
      <c r="E147" s="99">
        <f t="shared" si="56"/>
        <v>35.9</v>
      </c>
    </row>
    <row r="148" spans="1:5" ht="38.25" hidden="1" outlineLevel="4" x14ac:dyDescent="0.25">
      <c r="A148" s="12" t="s">
        <v>64</v>
      </c>
      <c r="B148" s="14" t="s">
        <v>385</v>
      </c>
      <c r="C148" s="7">
        <f>C149+C151+C153+C155+C157</f>
        <v>55</v>
      </c>
      <c r="D148" s="71">
        <f t="shared" ref="D148" si="58">D149+D151+D153+D155+D157</f>
        <v>0</v>
      </c>
      <c r="E148" s="99">
        <f t="shared" si="56"/>
        <v>0</v>
      </c>
    </row>
    <row r="149" spans="1:5" hidden="1" outlineLevel="5" x14ac:dyDescent="0.25">
      <c r="A149" s="12" t="s">
        <v>64</v>
      </c>
      <c r="B149" s="14" t="s">
        <v>386</v>
      </c>
      <c r="C149" s="7">
        <f>C150</f>
        <v>10</v>
      </c>
      <c r="D149" s="71">
        <f t="shared" ref="D149" si="59">D150</f>
        <v>0</v>
      </c>
      <c r="E149" s="99">
        <f t="shared" si="56"/>
        <v>0</v>
      </c>
    </row>
    <row r="150" spans="1:5" ht="25.5" hidden="1" outlineLevel="6" x14ac:dyDescent="0.25">
      <c r="A150" s="12" t="s">
        <v>64</v>
      </c>
      <c r="B150" s="14" t="s">
        <v>331</v>
      </c>
      <c r="C150" s="7">
        <f>№4!F129</f>
        <v>10</v>
      </c>
      <c r="D150" s="71">
        <f>№4!G129</f>
        <v>0</v>
      </c>
      <c r="E150" s="99">
        <f t="shared" si="56"/>
        <v>0</v>
      </c>
    </row>
    <row r="151" spans="1:5" hidden="1" outlineLevel="5" x14ac:dyDescent="0.25">
      <c r="A151" s="12" t="s">
        <v>64</v>
      </c>
      <c r="B151" s="14" t="s">
        <v>387</v>
      </c>
      <c r="C151" s="7">
        <f>C152</f>
        <v>14</v>
      </c>
      <c r="D151" s="71">
        <f t="shared" ref="D151" si="60">D152</f>
        <v>0</v>
      </c>
      <c r="E151" s="99">
        <f t="shared" si="56"/>
        <v>0</v>
      </c>
    </row>
    <row r="152" spans="1:5" ht="25.5" hidden="1" outlineLevel="6" x14ac:dyDescent="0.25">
      <c r="A152" s="12" t="s">
        <v>64</v>
      </c>
      <c r="B152" s="14" t="s">
        <v>331</v>
      </c>
      <c r="C152" s="7">
        <f>№4!F131</f>
        <v>14</v>
      </c>
      <c r="D152" s="71">
        <f>№4!G131</f>
        <v>0</v>
      </c>
      <c r="E152" s="99">
        <f t="shared" si="56"/>
        <v>0</v>
      </c>
    </row>
    <row r="153" spans="1:5" hidden="1" outlineLevel="5" x14ac:dyDescent="0.25">
      <c r="A153" s="12" t="s">
        <v>64</v>
      </c>
      <c r="B153" s="14" t="s">
        <v>388</v>
      </c>
      <c r="C153" s="7">
        <f>C154</f>
        <v>25</v>
      </c>
      <c r="D153" s="71">
        <f t="shared" ref="D153" si="61">D154</f>
        <v>0</v>
      </c>
      <c r="E153" s="99">
        <f t="shared" si="56"/>
        <v>0</v>
      </c>
    </row>
    <row r="154" spans="1:5" ht="25.5" hidden="1" outlineLevel="6" x14ac:dyDescent="0.25">
      <c r="A154" s="12" t="s">
        <v>64</v>
      </c>
      <c r="B154" s="14" t="s">
        <v>331</v>
      </c>
      <c r="C154" s="7">
        <f>№4!F133</f>
        <v>25</v>
      </c>
      <c r="D154" s="71">
        <f>№4!G133</f>
        <v>0</v>
      </c>
      <c r="E154" s="99">
        <f t="shared" si="56"/>
        <v>0</v>
      </c>
    </row>
    <row r="155" spans="1:5" hidden="1" outlineLevel="5" x14ac:dyDescent="0.25">
      <c r="A155" s="12" t="s">
        <v>64</v>
      </c>
      <c r="B155" s="14" t="s">
        <v>389</v>
      </c>
      <c r="C155" s="7">
        <f>C156</f>
        <v>3</v>
      </c>
      <c r="D155" s="71">
        <f t="shared" ref="D155" si="62">D156</f>
        <v>0</v>
      </c>
      <c r="E155" s="99">
        <f t="shared" si="56"/>
        <v>0</v>
      </c>
    </row>
    <row r="156" spans="1:5" ht="25.5" hidden="1" outlineLevel="6" x14ac:dyDescent="0.25">
      <c r="A156" s="12" t="s">
        <v>64</v>
      </c>
      <c r="B156" s="14" t="s">
        <v>331</v>
      </c>
      <c r="C156" s="7">
        <f>№4!F135</f>
        <v>3</v>
      </c>
      <c r="D156" s="71">
        <f>№4!G135</f>
        <v>0</v>
      </c>
      <c r="E156" s="99">
        <f t="shared" si="56"/>
        <v>0</v>
      </c>
    </row>
    <row r="157" spans="1:5" hidden="1" outlineLevel="5" x14ac:dyDescent="0.25">
      <c r="A157" s="12" t="s">
        <v>64</v>
      </c>
      <c r="B157" s="14" t="s">
        <v>390</v>
      </c>
      <c r="C157" s="7">
        <f>C158</f>
        <v>3</v>
      </c>
      <c r="D157" s="71">
        <f t="shared" ref="D157" si="63">D158</f>
        <v>0</v>
      </c>
      <c r="E157" s="99">
        <f t="shared" si="56"/>
        <v>0</v>
      </c>
    </row>
    <row r="158" spans="1:5" ht="25.5" hidden="1" outlineLevel="6" x14ac:dyDescent="0.25">
      <c r="A158" s="12" t="s">
        <v>64</v>
      </c>
      <c r="B158" s="14" t="s">
        <v>331</v>
      </c>
      <c r="C158" s="7">
        <f>№4!F137</f>
        <v>3</v>
      </c>
      <c r="D158" s="71">
        <f>№4!G137</f>
        <v>0</v>
      </c>
      <c r="E158" s="99">
        <f t="shared" si="56"/>
        <v>0</v>
      </c>
    </row>
    <row r="159" spans="1:5" ht="38.25" hidden="1" outlineLevel="4" x14ac:dyDescent="0.25">
      <c r="A159" s="12" t="s">
        <v>64</v>
      </c>
      <c r="B159" s="14" t="s">
        <v>391</v>
      </c>
      <c r="C159" s="7">
        <f>C160</f>
        <v>45</v>
      </c>
      <c r="D159" s="71">
        <f t="shared" ref="D159:D160" si="64">D160</f>
        <v>35.9</v>
      </c>
      <c r="E159" s="99">
        <f t="shared" si="56"/>
        <v>79.777777777777771</v>
      </c>
    </row>
    <row r="160" spans="1:5" ht="25.5" hidden="1" outlineLevel="5" x14ac:dyDescent="0.25">
      <c r="A160" s="12" t="s">
        <v>64</v>
      </c>
      <c r="B160" s="14" t="s">
        <v>392</v>
      </c>
      <c r="C160" s="7">
        <f>C161</f>
        <v>45</v>
      </c>
      <c r="D160" s="71">
        <f t="shared" si="64"/>
        <v>35.9</v>
      </c>
      <c r="E160" s="99">
        <f t="shared" si="56"/>
        <v>79.777777777777771</v>
      </c>
    </row>
    <row r="161" spans="1:5" ht="25.5" hidden="1" outlineLevel="6" x14ac:dyDescent="0.25">
      <c r="A161" s="12" t="s">
        <v>64</v>
      </c>
      <c r="B161" s="14" t="s">
        <v>331</v>
      </c>
      <c r="C161" s="7">
        <f>№4!F140</f>
        <v>45</v>
      </c>
      <c r="D161" s="71">
        <f>№4!G140</f>
        <v>35.9</v>
      </c>
      <c r="E161" s="99">
        <f t="shared" si="56"/>
        <v>79.777777777777771</v>
      </c>
    </row>
    <row r="162" spans="1:5" ht="25.5" outlineLevel="6" x14ac:dyDescent="0.25">
      <c r="A162" s="13" t="s">
        <v>647</v>
      </c>
      <c r="B162" s="14" t="s">
        <v>652</v>
      </c>
      <c r="C162" s="7">
        <f>№4!F141</f>
        <v>50</v>
      </c>
      <c r="D162" s="71">
        <f>№4!G141</f>
        <v>0</v>
      </c>
      <c r="E162" s="99">
        <f t="shared" si="56"/>
        <v>0</v>
      </c>
    </row>
    <row r="163" spans="1:5" s="24" customFormat="1" x14ac:dyDescent="0.25">
      <c r="A163" s="17" t="s">
        <v>77</v>
      </c>
      <c r="B163" s="18" t="s">
        <v>277</v>
      </c>
      <c r="C163" s="6">
        <f>C164+C178+C184+C215</f>
        <v>104053.29999999999</v>
      </c>
      <c r="D163" s="70">
        <f t="shared" ref="D163" si="65">D164+D178+D184+D215</f>
        <v>17251.3</v>
      </c>
      <c r="E163" s="98">
        <f t="shared" si="56"/>
        <v>16.579291574606479</v>
      </c>
    </row>
    <row r="164" spans="1:5" outlineLevel="1" x14ac:dyDescent="0.25">
      <c r="A164" s="12" t="s">
        <v>170</v>
      </c>
      <c r="B164" s="14" t="s">
        <v>314</v>
      </c>
      <c r="C164" s="7">
        <f>№4!F343+№4!F493</f>
        <v>90</v>
      </c>
      <c r="D164" s="71">
        <f>№4!G343+№4!G493</f>
        <v>0</v>
      </c>
      <c r="E164" s="99">
        <f t="shared" si="56"/>
        <v>0</v>
      </c>
    </row>
    <row r="165" spans="1:5" ht="38.25" hidden="1" outlineLevel="2" x14ac:dyDescent="0.25">
      <c r="A165" s="12" t="s">
        <v>170</v>
      </c>
      <c r="B165" s="14" t="s">
        <v>312</v>
      </c>
      <c r="C165" s="7">
        <f>C166</f>
        <v>90</v>
      </c>
      <c r="D165" s="71">
        <f t="shared" ref="D165" si="66">D166</f>
        <v>0</v>
      </c>
      <c r="E165" s="99">
        <f t="shared" si="56"/>
        <v>0</v>
      </c>
    </row>
    <row r="166" spans="1:5" ht="25.5" hidden="1" outlineLevel="3" x14ac:dyDescent="0.25">
      <c r="A166" s="12" t="s">
        <v>170</v>
      </c>
      <c r="B166" s="14" t="s">
        <v>468</v>
      </c>
      <c r="C166" s="7">
        <f>C167+C170</f>
        <v>90</v>
      </c>
      <c r="D166" s="71">
        <f t="shared" ref="D166" si="67">D167+D170</f>
        <v>0</v>
      </c>
      <c r="E166" s="99">
        <f t="shared" si="56"/>
        <v>0</v>
      </c>
    </row>
    <row r="167" spans="1:5" ht="38.25" hidden="1" outlineLevel="4" x14ac:dyDescent="0.25">
      <c r="A167" s="12" t="s">
        <v>170</v>
      </c>
      <c r="B167" s="14" t="s">
        <v>508</v>
      </c>
      <c r="C167" s="7">
        <f>C168</f>
        <v>50</v>
      </c>
      <c r="D167" s="71">
        <f t="shared" ref="D167:D168" si="68">D168</f>
        <v>0</v>
      </c>
      <c r="E167" s="99">
        <f t="shared" si="56"/>
        <v>0</v>
      </c>
    </row>
    <row r="168" spans="1:5" ht="25.5" hidden="1" outlineLevel="5" x14ac:dyDescent="0.25">
      <c r="A168" s="12" t="s">
        <v>170</v>
      </c>
      <c r="B168" s="14" t="s">
        <v>509</v>
      </c>
      <c r="C168" s="7">
        <f>C169</f>
        <v>50</v>
      </c>
      <c r="D168" s="71">
        <f t="shared" si="68"/>
        <v>0</v>
      </c>
      <c r="E168" s="99">
        <f t="shared" si="56"/>
        <v>0</v>
      </c>
    </row>
    <row r="169" spans="1:5" ht="51" hidden="1" outlineLevel="6" x14ac:dyDescent="0.25">
      <c r="A169" s="12" t="s">
        <v>170</v>
      </c>
      <c r="B169" s="14" t="s">
        <v>330</v>
      </c>
      <c r="C169" s="7">
        <f>№4!F498</f>
        <v>50</v>
      </c>
      <c r="D169" s="71">
        <f>№4!G498</f>
        <v>0</v>
      </c>
      <c r="E169" s="99">
        <f t="shared" si="56"/>
        <v>0</v>
      </c>
    </row>
    <row r="170" spans="1:5" ht="25.5" hidden="1" outlineLevel="4" x14ac:dyDescent="0.25">
      <c r="A170" s="12" t="s">
        <v>170</v>
      </c>
      <c r="B170" s="14" t="s">
        <v>469</v>
      </c>
      <c r="C170" s="7">
        <f>C171</f>
        <v>40</v>
      </c>
      <c r="D170" s="71">
        <f t="shared" ref="D170:D171" si="69">D171</f>
        <v>0</v>
      </c>
      <c r="E170" s="99">
        <f t="shared" si="56"/>
        <v>0</v>
      </c>
    </row>
    <row r="171" spans="1:5" ht="25.5" hidden="1" outlineLevel="5" x14ac:dyDescent="0.25">
      <c r="A171" s="12" t="s">
        <v>170</v>
      </c>
      <c r="B171" s="14" t="s">
        <v>470</v>
      </c>
      <c r="C171" s="7">
        <f>C172</f>
        <v>40</v>
      </c>
      <c r="D171" s="71">
        <f t="shared" si="69"/>
        <v>0</v>
      </c>
      <c r="E171" s="99">
        <f t="shared" si="56"/>
        <v>0</v>
      </c>
    </row>
    <row r="172" spans="1:5" ht="25.5" hidden="1" outlineLevel="6" x14ac:dyDescent="0.25">
      <c r="A172" s="12" t="s">
        <v>170</v>
      </c>
      <c r="B172" s="14" t="s">
        <v>357</v>
      </c>
      <c r="C172" s="7">
        <f>№4!F348</f>
        <v>40</v>
      </c>
      <c r="D172" s="71">
        <f>№4!G348</f>
        <v>0</v>
      </c>
      <c r="E172" s="99">
        <f t="shared" si="56"/>
        <v>0</v>
      </c>
    </row>
    <row r="173" spans="1:5" ht="51" hidden="1" outlineLevel="2" x14ac:dyDescent="0.25">
      <c r="A173" s="12" t="s">
        <v>78</v>
      </c>
      <c r="B173" s="14" t="s">
        <v>296</v>
      </c>
      <c r="C173" s="7" t="e">
        <f>C174</f>
        <v>#REF!</v>
      </c>
      <c r="D173" s="71" t="e">
        <f t="shared" ref="D173:D176" si="70">D174</f>
        <v>#REF!</v>
      </c>
      <c r="E173" s="99" t="e">
        <f t="shared" si="56"/>
        <v>#REF!</v>
      </c>
    </row>
    <row r="174" spans="1:5" ht="25.5" hidden="1" outlineLevel="3" x14ac:dyDescent="0.25">
      <c r="A174" s="12" t="s">
        <v>78</v>
      </c>
      <c r="B174" s="14" t="s">
        <v>393</v>
      </c>
      <c r="C174" s="7" t="e">
        <f>C175</f>
        <v>#REF!</v>
      </c>
      <c r="D174" s="71" t="e">
        <f t="shared" si="70"/>
        <v>#REF!</v>
      </c>
      <c r="E174" s="99" t="e">
        <f t="shared" si="56"/>
        <v>#REF!</v>
      </c>
    </row>
    <row r="175" spans="1:5" ht="25.5" hidden="1" outlineLevel="4" x14ac:dyDescent="0.25">
      <c r="A175" s="12" t="s">
        <v>78</v>
      </c>
      <c r="B175" s="14" t="s">
        <v>394</v>
      </c>
      <c r="C175" s="7" t="e">
        <f>C176</f>
        <v>#REF!</v>
      </c>
      <c r="D175" s="71" t="e">
        <f t="shared" si="70"/>
        <v>#REF!</v>
      </c>
      <c r="E175" s="99" t="e">
        <f t="shared" si="56"/>
        <v>#REF!</v>
      </c>
    </row>
    <row r="176" spans="1:5" ht="63.75" hidden="1" outlineLevel="5" x14ac:dyDescent="0.25">
      <c r="A176" s="12" t="s">
        <v>78</v>
      </c>
      <c r="B176" s="14" t="s">
        <v>395</v>
      </c>
      <c r="C176" s="7" t="e">
        <f>C177</f>
        <v>#REF!</v>
      </c>
      <c r="D176" s="71" t="e">
        <f t="shared" si="70"/>
        <v>#REF!</v>
      </c>
      <c r="E176" s="99" t="e">
        <f t="shared" si="56"/>
        <v>#REF!</v>
      </c>
    </row>
    <row r="177" spans="1:5" ht="25.5" hidden="1" outlineLevel="6" x14ac:dyDescent="0.25">
      <c r="A177" s="12" t="s">
        <v>78</v>
      </c>
      <c r="B177" s="14" t="s">
        <v>331</v>
      </c>
      <c r="C177" s="7" t="e">
        <f>№4!#REF!</f>
        <v>#REF!</v>
      </c>
      <c r="D177" s="71" t="e">
        <f>№4!#REF!</f>
        <v>#REF!</v>
      </c>
      <c r="E177" s="99" t="e">
        <f t="shared" si="56"/>
        <v>#REF!</v>
      </c>
    </row>
    <row r="178" spans="1:5" outlineLevel="1" collapsed="1" x14ac:dyDescent="0.25">
      <c r="A178" s="12" t="s">
        <v>82</v>
      </c>
      <c r="B178" s="14" t="s">
        <v>297</v>
      </c>
      <c r="C178" s="7">
        <f>№4!F148</f>
        <v>14429.5</v>
      </c>
      <c r="D178" s="71">
        <f>№4!G148</f>
        <v>6429.2000000000007</v>
      </c>
      <c r="E178" s="99">
        <f t="shared" si="56"/>
        <v>44.555944419418559</v>
      </c>
    </row>
    <row r="179" spans="1:5" ht="51" hidden="1" outlineLevel="2" x14ac:dyDescent="0.25">
      <c r="A179" s="12" t="s">
        <v>82</v>
      </c>
      <c r="B179" s="14" t="s">
        <v>296</v>
      </c>
      <c r="C179" s="7">
        <f>C180</f>
        <v>2885.8999999999996</v>
      </c>
      <c r="D179" s="71">
        <f t="shared" ref="D179:D182" si="71">D180</f>
        <v>1252.9000000000001</v>
      </c>
      <c r="E179" s="99">
        <f t="shared" si="56"/>
        <v>43.414532728091764</v>
      </c>
    </row>
    <row r="180" spans="1:5" ht="25.5" hidden="1" outlineLevel="3" x14ac:dyDescent="0.25">
      <c r="A180" s="12" t="s">
        <v>82</v>
      </c>
      <c r="B180" s="14" t="s">
        <v>396</v>
      </c>
      <c r="C180" s="7">
        <f>C181</f>
        <v>2885.8999999999996</v>
      </c>
      <c r="D180" s="71">
        <f t="shared" si="71"/>
        <v>1252.9000000000001</v>
      </c>
      <c r="E180" s="99">
        <f t="shared" si="56"/>
        <v>43.414532728091764</v>
      </c>
    </row>
    <row r="181" spans="1:5" hidden="1" outlineLevel="4" x14ac:dyDescent="0.25">
      <c r="A181" s="12" t="s">
        <v>82</v>
      </c>
      <c r="B181" s="14" t="s">
        <v>397</v>
      </c>
      <c r="C181" s="7">
        <f>C182</f>
        <v>2885.8999999999996</v>
      </c>
      <c r="D181" s="71">
        <f t="shared" si="71"/>
        <v>1252.9000000000001</v>
      </c>
      <c r="E181" s="99">
        <f t="shared" si="56"/>
        <v>43.414532728091764</v>
      </c>
    </row>
    <row r="182" spans="1:5" ht="38.25" hidden="1" outlineLevel="5" x14ac:dyDescent="0.25">
      <c r="A182" s="12" t="s">
        <v>82</v>
      </c>
      <c r="B182" s="14" t="s">
        <v>398</v>
      </c>
      <c r="C182" s="7">
        <f>C183</f>
        <v>2885.8999999999996</v>
      </c>
      <c r="D182" s="71">
        <f t="shared" si="71"/>
        <v>1252.9000000000001</v>
      </c>
      <c r="E182" s="99">
        <f t="shared" si="56"/>
        <v>43.414532728091764</v>
      </c>
    </row>
    <row r="183" spans="1:5" ht="25.5" hidden="1" outlineLevel="6" x14ac:dyDescent="0.25">
      <c r="A183" s="12" t="s">
        <v>82</v>
      </c>
      <c r="B183" s="14" t="s">
        <v>331</v>
      </c>
      <c r="C183" s="7">
        <f>№4!F153</f>
        <v>2885.8999999999996</v>
      </c>
      <c r="D183" s="71">
        <f>№4!G153</f>
        <v>1252.9000000000001</v>
      </c>
      <c r="E183" s="99">
        <f t="shared" si="56"/>
        <v>43.414532728091764</v>
      </c>
    </row>
    <row r="184" spans="1:5" outlineLevel="1" collapsed="1" x14ac:dyDescent="0.25">
      <c r="A184" s="12" t="s">
        <v>86</v>
      </c>
      <c r="B184" s="14" t="s">
        <v>298</v>
      </c>
      <c r="C184" s="7">
        <f>№4!F156</f>
        <v>89004.799999999988</v>
      </c>
      <c r="D184" s="71">
        <f>№4!G156</f>
        <v>10767.8</v>
      </c>
      <c r="E184" s="99">
        <f t="shared" si="56"/>
        <v>12.097999209031423</v>
      </c>
    </row>
    <row r="185" spans="1:5" ht="51" hidden="1" outlineLevel="2" x14ac:dyDescent="0.25">
      <c r="A185" s="12" t="s">
        <v>86</v>
      </c>
      <c r="B185" s="14" t="s">
        <v>296</v>
      </c>
      <c r="C185" s="7" t="e">
        <f>C186+C202+C211</f>
        <v>#REF!</v>
      </c>
      <c r="D185" s="71" t="e">
        <f>D186+D202+D211</f>
        <v>#REF!</v>
      </c>
      <c r="E185" s="99" t="e">
        <f t="shared" si="56"/>
        <v>#REF!</v>
      </c>
    </row>
    <row r="186" spans="1:5" ht="25.5" hidden="1" outlineLevel="3" x14ac:dyDescent="0.25">
      <c r="A186" s="12" t="s">
        <v>86</v>
      </c>
      <c r="B186" s="14" t="s">
        <v>396</v>
      </c>
      <c r="C186" s="7">
        <f>C187+C196+C199</f>
        <v>34627.300000000003</v>
      </c>
      <c r="D186" s="71">
        <f>D187+D196+D199</f>
        <v>10767.8</v>
      </c>
      <c r="E186" s="99">
        <f t="shared" si="56"/>
        <v>31.096273749324947</v>
      </c>
    </row>
    <row r="187" spans="1:5" ht="38.25" hidden="1" outlineLevel="4" x14ac:dyDescent="0.25">
      <c r="A187" s="12" t="s">
        <v>86</v>
      </c>
      <c r="B187" s="14" t="s">
        <v>399</v>
      </c>
      <c r="C187" s="7">
        <f>C188+C190+C192+C194</f>
        <v>21823</v>
      </c>
      <c r="D187" s="71">
        <f t="shared" ref="D187" si="72">D188+D190+D192+D194</f>
        <v>10767.8</v>
      </c>
      <c r="E187" s="99">
        <f t="shared" si="56"/>
        <v>49.341520414241849</v>
      </c>
    </row>
    <row r="188" spans="1:5" ht="63.75" hidden="1" outlineLevel="5" x14ac:dyDescent="0.25">
      <c r="A188" s="12" t="s">
        <v>86</v>
      </c>
      <c r="B188" s="14" t="s">
        <v>400</v>
      </c>
      <c r="C188" s="7">
        <f>C189</f>
        <v>10348.700000000001</v>
      </c>
      <c r="D188" s="71">
        <f t="shared" ref="D188" si="73">D189</f>
        <v>4160.3</v>
      </c>
      <c r="E188" s="99">
        <f t="shared" si="56"/>
        <v>40.201184689864427</v>
      </c>
    </row>
    <row r="189" spans="1:5" ht="25.5" hidden="1" outlineLevel="6" x14ac:dyDescent="0.25">
      <c r="A189" s="12" t="s">
        <v>86</v>
      </c>
      <c r="B189" s="14" t="s">
        <v>331</v>
      </c>
      <c r="C189" s="7">
        <f>№4!F161</f>
        <v>10348.700000000001</v>
      </c>
      <c r="D189" s="71">
        <f>№4!G161</f>
        <v>4160.3</v>
      </c>
      <c r="E189" s="99">
        <f t="shared" si="56"/>
        <v>40.201184689864427</v>
      </c>
    </row>
    <row r="190" spans="1:5" ht="25.5" hidden="1" outlineLevel="5" x14ac:dyDescent="0.25">
      <c r="A190" s="12" t="s">
        <v>86</v>
      </c>
      <c r="B190" s="14" t="s">
        <v>401</v>
      </c>
      <c r="C190" s="7">
        <f>C191</f>
        <v>6500</v>
      </c>
      <c r="D190" s="71">
        <f t="shared" ref="D190" si="74">D191</f>
        <v>3600</v>
      </c>
      <c r="E190" s="99">
        <f t="shared" si="56"/>
        <v>55.384615384615387</v>
      </c>
    </row>
    <row r="191" spans="1:5" ht="25.5" hidden="1" outlineLevel="6" x14ac:dyDescent="0.25">
      <c r="A191" s="12" t="s">
        <v>86</v>
      </c>
      <c r="B191" s="14" t="s">
        <v>357</v>
      </c>
      <c r="C191" s="7">
        <f>№4!F163</f>
        <v>6500</v>
      </c>
      <c r="D191" s="71">
        <f>№4!G163</f>
        <v>3600</v>
      </c>
      <c r="E191" s="99">
        <f t="shared" si="56"/>
        <v>55.384615384615387</v>
      </c>
    </row>
    <row r="192" spans="1:5" ht="25.5" hidden="1" outlineLevel="5" x14ac:dyDescent="0.25">
      <c r="A192" s="12" t="s">
        <v>86</v>
      </c>
      <c r="B192" s="14" t="s">
        <v>402</v>
      </c>
      <c r="C192" s="7">
        <f>C193</f>
        <v>974.3</v>
      </c>
      <c r="D192" s="71">
        <f t="shared" ref="D192" si="75">D193</f>
        <v>364.7</v>
      </c>
      <c r="E192" s="99">
        <f t="shared" si="56"/>
        <v>37.432002463306993</v>
      </c>
    </row>
    <row r="193" spans="1:5" ht="25.5" hidden="1" outlineLevel="6" x14ac:dyDescent="0.25">
      <c r="A193" s="12" t="s">
        <v>86</v>
      </c>
      <c r="B193" s="14" t="s">
        <v>331</v>
      </c>
      <c r="C193" s="7">
        <f>№4!F165</f>
        <v>974.3</v>
      </c>
      <c r="D193" s="71">
        <f>№4!G165</f>
        <v>364.7</v>
      </c>
      <c r="E193" s="99">
        <f t="shared" si="56"/>
        <v>37.432002463306993</v>
      </c>
    </row>
    <row r="194" spans="1:5" ht="51" hidden="1" outlineLevel="5" x14ac:dyDescent="0.25">
      <c r="A194" s="12" t="s">
        <v>86</v>
      </c>
      <c r="B194" s="14" t="s">
        <v>403</v>
      </c>
      <c r="C194" s="7">
        <f>C195</f>
        <v>4000</v>
      </c>
      <c r="D194" s="71">
        <f t="shared" ref="D194" si="76">D195</f>
        <v>2642.8</v>
      </c>
      <c r="E194" s="99">
        <f t="shared" si="56"/>
        <v>66.070000000000007</v>
      </c>
    </row>
    <row r="195" spans="1:5" ht="25.5" hidden="1" outlineLevel="6" x14ac:dyDescent="0.25">
      <c r="A195" s="12" t="s">
        <v>86</v>
      </c>
      <c r="B195" s="14" t="s">
        <v>331</v>
      </c>
      <c r="C195" s="7">
        <f>№4!F167</f>
        <v>4000</v>
      </c>
      <c r="D195" s="71">
        <f>№4!G167</f>
        <v>2642.8</v>
      </c>
      <c r="E195" s="99">
        <f t="shared" si="56"/>
        <v>66.070000000000007</v>
      </c>
    </row>
    <row r="196" spans="1:5" ht="38.25" hidden="1" outlineLevel="4" x14ac:dyDescent="0.25">
      <c r="A196" s="12" t="s">
        <v>86</v>
      </c>
      <c r="B196" s="14" t="s">
        <v>404</v>
      </c>
      <c r="C196" s="7">
        <f>C198</f>
        <v>11901</v>
      </c>
      <c r="D196" s="71">
        <f t="shared" ref="D196" si="77">D198</f>
        <v>0</v>
      </c>
      <c r="E196" s="99">
        <f t="shared" si="56"/>
        <v>0</v>
      </c>
    </row>
    <row r="197" spans="1:5" ht="25.5" hidden="1" outlineLevel="5" x14ac:dyDescent="0.25">
      <c r="A197" s="12" t="s">
        <v>86</v>
      </c>
      <c r="B197" s="14" t="s">
        <v>558</v>
      </c>
      <c r="C197" s="7">
        <f>C198</f>
        <v>11901</v>
      </c>
      <c r="D197" s="71">
        <f t="shared" ref="D197" si="78">D198</f>
        <v>0</v>
      </c>
      <c r="E197" s="99">
        <f t="shared" si="56"/>
        <v>0</v>
      </c>
    </row>
    <row r="198" spans="1:5" ht="25.5" hidden="1" outlineLevel="6" x14ac:dyDescent="0.25">
      <c r="A198" s="12" t="s">
        <v>86</v>
      </c>
      <c r="B198" s="14" t="s">
        <v>331</v>
      </c>
      <c r="C198" s="7">
        <f>№4!F172</f>
        <v>11901</v>
      </c>
      <c r="D198" s="71">
        <f>№4!G172</f>
        <v>0</v>
      </c>
      <c r="E198" s="99">
        <f t="shared" si="56"/>
        <v>0</v>
      </c>
    </row>
    <row r="199" spans="1:5" ht="25.5" hidden="1" outlineLevel="4" x14ac:dyDescent="0.25">
      <c r="A199" s="12" t="s">
        <v>86</v>
      </c>
      <c r="B199" s="14" t="s">
        <v>405</v>
      </c>
      <c r="C199" s="7">
        <f>C200</f>
        <v>903.3</v>
      </c>
      <c r="D199" s="71">
        <f t="shared" ref="D199:D200" si="79">D200</f>
        <v>0</v>
      </c>
      <c r="E199" s="99">
        <f t="shared" si="56"/>
        <v>0</v>
      </c>
    </row>
    <row r="200" spans="1:5" ht="25.5" hidden="1" outlineLevel="5" x14ac:dyDescent="0.25">
      <c r="A200" s="12" t="s">
        <v>86</v>
      </c>
      <c r="B200" s="14" t="s">
        <v>406</v>
      </c>
      <c r="C200" s="7">
        <f>C201</f>
        <v>903.3</v>
      </c>
      <c r="D200" s="71">
        <f t="shared" si="79"/>
        <v>0</v>
      </c>
      <c r="E200" s="99">
        <f t="shared" si="56"/>
        <v>0</v>
      </c>
    </row>
    <row r="201" spans="1:5" ht="25.5" hidden="1" outlineLevel="6" x14ac:dyDescent="0.25">
      <c r="A201" s="12" t="s">
        <v>86</v>
      </c>
      <c r="B201" s="14" t="s">
        <v>331</v>
      </c>
      <c r="C201" s="7">
        <f>№4!F177</f>
        <v>903.3</v>
      </c>
      <c r="D201" s="71">
        <f>№4!G177</f>
        <v>0</v>
      </c>
      <c r="E201" s="99">
        <f t="shared" si="56"/>
        <v>0</v>
      </c>
    </row>
    <row r="202" spans="1:5" ht="25.5" hidden="1" outlineLevel="3" x14ac:dyDescent="0.25">
      <c r="A202" s="12" t="s">
        <v>86</v>
      </c>
      <c r="B202" s="14" t="s">
        <v>407</v>
      </c>
      <c r="C202" s="7" t="e">
        <f>C203+C208</f>
        <v>#REF!</v>
      </c>
      <c r="D202" s="71" t="e">
        <f>D203+D208</f>
        <v>#REF!</v>
      </c>
      <c r="E202" s="99" t="e">
        <f t="shared" si="56"/>
        <v>#REF!</v>
      </c>
    </row>
    <row r="203" spans="1:5" ht="38.25" hidden="1" outlineLevel="4" x14ac:dyDescent="0.25">
      <c r="A203" s="12" t="s">
        <v>86</v>
      </c>
      <c r="B203" s="14" t="s">
        <v>408</v>
      </c>
      <c r="C203" s="7" t="e">
        <f>C204+C206</f>
        <v>#REF!</v>
      </c>
      <c r="D203" s="71" t="e">
        <f t="shared" ref="D203" si="80">D204+D206</f>
        <v>#REF!</v>
      </c>
      <c r="E203" s="99" t="e">
        <f t="shared" si="56"/>
        <v>#REF!</v>
      </c>
    </row>
    <row r="204" spans="1:5" ht="25.5" hidden="1" outlineLevel="5" x14ac:dyDescent="0.25">
      <c r="A204" s="12" t="s">
        <v>86</v>
      </c>
      <c r="B204" s="14" t="s">
        <v>409</v>
      </c>
      <c r="C204" s="7" t="e">
        <f>C205</f>
        <v>#REF!</v>
      </c>
      <c r="D204" s="71" t="e">
        <f t="shared" ref="D204" si="81">D205</f>
        <v>#REF!</v>
      </c>
      <c r="E204" s="99" t="e">
        <f t="shared" si="56"/>
        <v>#REF!</v>
      </c>
    </row>
    <row r="205" spans="1:5" ht="25.5" hidden="1" outlineLevel="6" x14ac:dyDescent="0.25">
      <c r="A205" s="12" t="s">
        <v>86</v>
      </c>
      <c r="B205" s="14" t="s">
        <v>331</v>
      </c>
      <c r="C205" s="7" t="e">
        <f>№4!#REF!</f>
        <v>#REF!</v>
      </c>
      <c r="D205" s="71" t="e">
        <f>№4!#REF!</f>
        <v>#REF!</v>
      </c>
      <c r="E205" s="99" t="e">
        <f t="shared" si="56"/>
        <v>#REF!</v>
      </c>
    </row>
    <row r="206" spans="1:5" ht="38.25" hidden="1" outlineLevel="5" x14ac:dyDescent="0.25">
      <c r="A206" s="12" t="s">
        <v>86</v>
      </c>
      <c r="B206" s="14" t="s">
        <v>567</v>
      </c>
      <c r="C206" s="7" t="e">
        <f>C207</f>
        <v>#REF!</v>
      </c>
      <c r="D206" s="71" t="e">
        <f t="shared" ref="D206" si="82">D207</f>
        <v>#REF!</v>
      </c>
      <c r="E206" s="99" t="e">
        <f t="shared" si="56"/>
        <v>#REF!</v>
      </c>
    </row>
    <row r="207" spans="1:5" ht="25.5" hidden="1" outlineLevel="6" x14ac:dyDescent="0.25">
      <c r="A207" s="12" t="s">
        <v>86</v>
      </c>
      <c r="B207" s="14" t="s">
        <v>331</v>
      </c>
      <c r="C207" s="7" t="e">
        <f>№4!#REF!</f>
        <v>#REF!</v>
      </c>
      <c r="D207" s="71" t="e">
        <f>№4!#REF!</f>
        <v>#REF!</v>
      </c>
      <c r="E207" s="99" t="e">
        <f t="shared" ref="E207:E270" si="83">D207/C207*100</f>
        <v>#REF!</v>
      </c>
    </row>
    <row r="208" spans="1:5" ht="38.25" hidden="1" outlineLevel="4" x14ac:dyDescent="0.25">
      <c r="A208" s="12" t="s">
        <v>86</v>
      </c>
      <c r="B208" s="14" t="s">
        <v>411</v>
      </c>
      <c r="C208" s="7">
        <f>C209</f>
        <v>632.1</v>
      </c>
      <c r="D208" s="71">
        <f t="shared" ref="D208:D209" si="84">D209</f>
        <v>0</v>
      </c>
      <c r="E208" s="99">
        <f t="shared" si="83"/>
        <v>0</v>
      </c>
    </row>
    <row r="209" spans="1:5" ht="38.25" hidden="1" outlineLevel="5" x14ac:dyDescent="0.25">
      <c r="A209" s="12" t="s">
        <v>86</v>
      </c>
      <c r="B209" s="14" t="s">
        <v>410</v>
      </c>
      <c r="C209" s="7">
        <f>C210</f>
        <v>632.1</v>
      </c>
      <c r="D209" s="71">
        <f t="shared" si="84"/>
        <v>0</v>
      </c>
      <c r="E209" s="99">
        <f t="shared" si="83"/>
        <v>0</v>
      </c>
    </row>
    <row r="210" spans="1:5" ht="25.5" hidden="1" outlineLevel="6" x14ac:dyDescent="0.25">
      <c r="A210" s="12" t="s">
        <v>86</v>
      </c>
      <c r="B210" s="14" t="s">
        <v>331</v>
      </c>
      <c r="C210" s="7">
        <f>№4!F183</f>
        <v>632.1</v>
      </c>
      <c r="D210" s="71">
        <f>№4!G183</f>
        <v>0</v>
      </c>
      <c r="E210" s="99">
        <f t="shared" si="83"/>
        <v>0</v>
      </c>
    </row>
    <row r="211" spans="1:5" ht="25.5" hidden="1" outlineLevel="3" x14ac:dyDescent="0.25">
      <c r="A211" s="12" t="s">
        <v>86</v>
      </c>
      <c r="B211" s="14" t="s">
        <v>393</v>
      </c>
      <c r="C211" s="7" t="e">
        <f>C212</f>
        <v>#REF!</v>
      </c>
      <c r="D211" s="71" t="e">
        <f t="shared" ref="D211:D213" si="85">D212</f>
        <v>#REF!</v>
      </c>
      <c r="E211" s="99" t="e">
        <f t="shared" si="83"/>
        <v>#REF!</v>
      </c>
    </row>
    <row r="212" spans="1:5" ht="25.5" hidden="1" outlineLevel="4" x14ac:dyDescent="0.25">
      <c r="A212" s="12" t="s">
        <v>86</v>
      </c>
      <c r="B212" s="14" t="s">
        <v>412</v>
      </c>
      <c r="C212" s="7" t="e">
        <f>C213</f>
        <v>#REF!</v>
      </c>
      <c r="D212" s="71" t="e">
        <f t="shared" si="85"/>
        <v>#REF!</v>
      </c>
      <c r="E212" s="99" t="e">
        <f t="shared" si="83"/>
        <v>#REF!</v>
      </c>
    </row>
    <row r="213" spans="1:5" ht="63.75" hidden="1" outlineLevel="5" x14ac:dyDescent="0.25">
      <c r="A213" s="12" t="s">
        <v>86</v>
      </c>
      <c r="B213" s="14" t="s">
        <v>413</v>
      </c>
      <c r="C213" s="7" t="e">
        <f>C214</f>
        <v>#REF!</v>
      </c>
      <c r="D213" s="71" t="e">
        <f t="shared" si="85"/>
        <v>#REF!</v>
      </c>
      <c r="E213" s="99" t="e">
        <f t="shared" si="83"/>
        <v>#REF!</v>
      </c>
    </row>
    <row r="214" spans="1:5" ht="25.5" hidden="1" outlineLevel="6" x14ac:dyDescent="0.25">
      <c r="A214" s="12" t="s">
        <v>86</v>
      </c>
      <c r="B214" s="14" t="s">
        <v>331</v>
      </c>
      <c r="C214" s="7" t="e">
        <f>№4!#REF!</f>
        <v>#REF!</v>
      </c>
      <c r="D214" s="71" t="e">
        <f>№4!#REF!</f>
        <v>#REF!</v>
      </c>
      <c r="E214" s="99" t="e">
        <f t="shared" si="83"/>
        <v>#REF!</v>
      </c>
    </row>
    <row r="215" spans="1:5" outlineLevel="1" collapsed="1" x14ac:dyDescent="0.25">
      <c r="A215" s="12" t="s">
        <v>100</v>
      </c>
      <c r="B215" s="14" t="s">
        <v>299</v>
      </c>
      <c r="C215" s="7">
        <f>№4!F184+№4!F499</f>
        <v>529</v>
      </c>
      <c r="D215" s="71">
        <f>№4!G184+№4!G499</f>
        <v>54.300000000000004</v>
      </c>
      <c r="E215" s="99">
        <f t="shared" si="83"/>
        <v>10.264650283553877</v>
      </c>
    </row>
    <row r="216" spans="1:5" ht="51" hidden="1" outlineLevel="2" x14ac:dyDescent="0.25">
      <c r="A216" s="12" t="s">
        <v>100</v>
      </c>
      <c r="B216" s="14" t="s">
        <v>292</v>
      </c>
      <c r="C216" s="7" t="e">
        <f>C217</f>
        <v>#REF!</v>
      </c>
      <c r="D216" s="71" t="e">
        <f t="shared" ref="D216:D217" si="86">D217</f>
        <v>#REF!</v>
      </c>
      <c r="E216" s="98" t="e">
        <f t="shared" si="83"/>
        <v>#REF!</v>
      </c>
    </row>
    <row r="217" spans="1:5" ht="25.5" hidden="1" outlineLevel="3" x14ac:dyDescent="0.25">
      <c r="A217" s="12" t="s">
        <v>100</v>
      </c>
      <c r="B217" s="14" t="s">
        <v>352</v>
      </c>
      <c r="C217" s="7" t="e">
        <f>C218</f>
        <v>#REF!</v>
      </c>
      <c r="D217" s="71" t="e">
        <f t="shared" si="86"/>
        <v>#REF!</v>
      </c>
      <c r="E217" s="98" t="e">
        <f t="shared" si="83"/>
        <v>#REF!</v>
      </c>
    </row>
    <row r="218" spans="1:5" ht="51" hidden="1" outlineLevel="4" x14ac:dyDescent="0.25">
      <c r="A218" s="12" t="s">
        <v>100</v>
      </c>
      <c r="B218" s="14" t="s">
        <v>353</v>
      </c>
      <c r="C218" s="7" t="e">
        <f>C219+C221</f>
        <v>#REF!</v>
      </c>
      <c r="D218" s="71" t="e">
        <f t="shared" ref="D218" si="87">D219+D221</f>
        <v>#REF!</v>
      </c>
      <c r="E218" s="98" t="e">
        <f t="shared" si="83"/>
        <v>#REF!</v>
      </c>
    </row>
    <row r="219" spans="1:5" hidden="1" outlineLevel="5" x14ac:dyDescent="0.25">
      <c r="A219" s="12" t="s">
        <v>100</v>
      </c>
      <c r="B219" s="14" t="s">
        <v>414</v>
      </c>
      <c r="C219" s="7">
        <f>C220</f>
        <v>348</v>
      </c>
      <c r="D219" s="71">
        <f t="shared" ref="D219" si="88">D220</f>
        <v>2.2000000000000002</v>
      </c>
      <c r="E219" s="98">
        <f t="shared" si="83"/>
        <v>0.63218390804597713</v>
      </c>
    </row>
    <row r="220" spans="1:5" ht="25.5" hidden="1" outlineLevel="6" x14ac:dyDescent="0.25">
      <c r="A220" s="12" t="s">
        <v>100</v>
      </c>
      <c r="B220" s="14" t="s">
        <v>331</v>
      </c>
      <c r="C220" s="7">
        <f>№4!F189</f>
        <v>348</v>
      </c>
      <c r="D220" s="71">
        <f>№4!G189</f>
        <v>2.2000000000000002</v>
      </c>
      <c r="E220" s="98">
        <f t="shared" si="83"/>
        <v>0.63218390804597713</v>
      </c>
    </row>
    <row r="221" spans="1:5" ht="25.5" hidden="1" outlineLevel="5" x14ac:dyDescent="0.25">
      <c r="A221" s="12" t="s">
        <v>100</v>
      </c>
      <c r="B221" s="14" t="s">
        <v>415</v>
      </c>
      <c r="C221" s="7" t="e">
        <f>C222</f>
        <v>#REF!</v>
      </c>
      <c r="D221" s="71" t="e">
        <f t="shared" ref="D221" si="89">D222</f>
        <v>#REF!</v>
      </c>
      <c r="E221" s="98" t="e">
        <f t="shared" si="83"/>
        <v>#REF!</v>
      </c>
    </row>
    <row r="222" spans="1:5" ht="25.5" hidden="1" outlineLevel="6" x14ac:dyDescent="0.25">
      <c r="A222" s="12" t="s">
        <v>100</v>
      </c>
      <c r="B222" s="14" t="s">
        <v>331</v>
      </c>
      <c r="C222" s="7" t="e">
        <f>№4!#REF!</f>
        <v>#REF!</v>
      </c>
      <c r="D222" s="71" t="e">
        <f>№4!#REF!</f>
        <v>#REF!</v>
      </c>
      <c r="E222" s="98" t="e">
        <f t="shared" si="83"/>
        <v>#REF!</v>
      </c>
    </row>
    <row r="223" spans="1:5" ht="38.25" hidden="1" outlineLevel="2" x14ac:dyDescent="0.25">
      <c r="A223" s="12" t="s">
        <v>100</v>
      </c>
      <c r="B223" s="14" t="s">
        <v>323</v>
      </c>
      <c r="C223" s="7">
        <f>C224</f>
        <v>166</v>
      </c>
      <c r="D223" s="71">
        <f t="shared" ref="D223:D224" si="90">D224</f>
        <v>52.1</v>
      </c>
      <c r="E223" s="98">
        <f t="shared" si="83"/>
        <v>31.3855421686747</v>
      </c>
    </row>
    <row r="224" spans="1:5" hidden="1" outlineLevel="3" x14ac:dyDescent="0.25">
      <c r="A224" s="12" t="s">
        <v>100</v>
      </c>
      <c r="B224" s="14" t="s">
        <v>510</v>
      </c>
      <c r="C224" s="7">
        <f>C225</f>
        <v>166</v>
      </c>
      <c r="D224" s="71">
        <f t="shared" si="90"/>
        <v>52.1</v>
      </c>
      <c r="E224" s="98">
        <f t="shared" si="83"/>
        <v>31.3855421686747</v>
      </c>
    </row>
    <row r="225" spans="1:5" ht="38.25" hidden="1" outlineLevel="4" x14ac:dyDescent="0.25">
      <c r="A225" s="12" t="s">
        <v>100</v>
      </c>
      <c r="B225" s="14" t="s">
        <v>511</v>
      </c>
      <c r="C225" s="7">
        <f>C226+C228</f>
        <v>166</v>
      </c>
      <c r="D225" s="71">
        <f t="shared" ref="D225" si="91">D226+D228</f>
        <v>52.1</v>
      </c>
      <c r="E225" s="98">
        <f t="shared" si="83"/>
        <v>31.3855421686747</v>
      </c>
    </row>
    <row r="226" spans="1:5" ht="38.25" hidden="1" outlineLevel="5" x14ac:dyDescent="0.25">
      <c r="A226" s="12" t="s">
        <v>100</v>
      </c>
      <c r="B226" s="14" t="s">
        <v>512</v>
      </c>
      <c r="C226" s="7">
        <f>C227</f>
        <v>77</v>
      </c>
      <c r="D226" s="71">
        <f t="shared" ref="D226" si="92">D227</f>
        <v>43.6</v>
      </c>
      <c r="E226" s="98">
        <f t="shared" si="83"/>
        <v>56.623376623376622</v>
      </c>
    </row>
    <row r="227" spans="1:5" ht="25.5" hidden="1" outlineLevel="6" x14ac:dyDescent="0.25">
      <c r="A227" s="12" t="s">
        <v>100</v>
      </c>
      <c r="B227" s="14" t="s">
        <v>331</v>
      </c>
      <c r="C227" s="7">
        <f>№4!F504</f>
        <v>77</v>
      </c>
      <c r="D227" s="71">
        <f>№4!G504</f>
        <v>43.6</v>
      </c>
      <c r="E227" s="98">
        <f t="shared" si="83"/>
        <v>56.623376623376622</v>
      </c>
    </row>
    <row r="228" spans="1:5" hidden="1" outlineLevel="5" x14ac:dyDescent="0.25">
      <c r="A228" s="12" t="s">
        <v>100</v>
      </c>
      <c r="B228" s="14" t="s">
        <v>513</v>
      </c>
      <c r="C228" s="7">
        <f>C229</f>
        <v>89</v>
      </c>
      <c r="D228" s="71">
        <f t="shared" ref="D228" si="93">D229</f>
        <v>8.5</v>
      </c>
      <c r="E228" s="98">
        <f t="shared" si="83"/>
        <v>9.5505617977528079</v>
      </c>
    </row>
    <row r="229" spans="1:5" ht="25.5" hidden="1" outlineLevel="6" x14ac:dyDescent="0.25">
      <c r="A229" s="12" t="s">
        <v>100</v>
      </c>
      <c r="B229" s="14" t="s">
        <v>331</v>
      </c>
      <c r="C229" s="7">
        <f>№4!F506</f>
        <v>89</v>
      </c>
      <c r="D229" s="71">
        <f>№4!G506</f>
        <v>8.5</v>
      </c>
      <c r="E229" s="98">
        <f t="shared" si="83"/>
        <v>9.5505617977528079</v>
      </c>
    </row>
    <row r="230" spans="1:5" s="24" customFormat="1" collapsed="1" x14ac:dyDescent="0.25">
      <c r="A230" s="17" t="s">
        <v>102</v>
      </c>
      <c r="B230" s="18" t="s">
        <v>278</v>
      </c>
      <c r="C230" s="6">
        <f>C231+C248+C268+C308</f>
        <v>77866.399999999994</v>
      </c>
      <c r="D230" s="70">
        <f>D231+D248+D268+D308</f>
        <v>25376.799999999999</v>
      </c>
      <c r="E230" s="98">
        <f t="shared" si="83"/>
        <v>32.590180103356516</v>
      </c>
    </row>
    <row r="231" spans="1:5" outlineLevel="1" x14ac:dyDescent="0.25">
      <c r="A231" s="12" t="s">
        <v>103</v>
      </c>
      <c r="B231" s="14" t="s">
        <v>300</v>
      </c>
      <c r="C231" s="7">
        <f>№4!F191</f>
        <v>2700</v>
      </c>
      <c r="D231" s="71">
        <f>№4!G191</f>
        <v>733.6</v>
      </c>
      <c r="E231" s="99">
        <f t="shared" si="83"/>
        <v>27.170370370370371</v>
      </c>
    </row>
    <row r="232" spans="1:5" ht="51" hidden="1" outlineLevel="2" x14ac:dyDescent="0.25">
      <c r="A232" s="12" t="s">
        <v>103</v>
      </c>
      <c r="B232" s="14" t="s">
        <v>296</v>
      </c>
      <c r="C232" s="7">
        <f>C233</f>
        <v>2000</v>
      </c>
      <c r="D232" s="71">
        <f t="shared" ref="D232:D233" si="94">D233</f>
        <v>293.60000000000002</v>
      </c>
      <c r="E232" s="99">
        <f t="shared" si="83"/>
        <v>14.680000000000001</v>
      </c>
    </row>
    <row r="233" spans="1:5" ht="25.5" hidden="1" outlineLevel="3" x14ac:dyDescent="0.25">
      <c r="A233" s="12" t="s">
        <v>103</v>
      </c>
      <c r="B233" s="14" t="s">
        <v>416</v>
      </c>
      <c r="C233" s="7">
        <f>C234</f>
        <v>2000</v>
      </c>
      <c r="D233" s="71">
        <f t="shared" si="94"/>
        <v>293.60000000000002</v>
      </c>
      <c r="E233" s="99">
        <f t="shared" si="83"/>
        <v>14.680000000000001</v>
      </c>
    </row>
    <row r="234" spans="1:5" ht="25.5" hidden="1" outlineLevel="4" x14ac:dyDescent="0.25">
      <c r="A234" s="12" t="s">
        <v>103</v>
      </c>
      <c r="B234" s="14" t="s">
        <v>417</v>
      </c>
      <c r="C234" s="7">
        <f>C235+C237</f>
        <v>2000</v>
      </c>
      <c r="D234" s="71">
        <f t="shared" ref="D234" si="95">D235+D237</f>
        <v>293.60000000000002</v>
      </c>
      <c r="E234" s="99">
        <f t="shared" si="83"/>
        <v>14.680000000000001</v>
      </c>
    </row>
    <row r="235" spans="1:5" ht="25.5" hidden="1" outlineLevel="5" x14ac:dyDescent="0.25">
      <c r="A235" s="12" t="s">
        <v>103</v>
      </c>
      <c r="B235" s="14" t="s">
        <v>418</v>
      </c>
      <c r="C235" s="7">
        <f>C236</f>
        <v>1000</v>
      </c>
      <c r="D235" s="71">
        <f t="shared" ref="D235" si="96">D236</f>
        <v>0</v>
      </c>
      <c r="E235" s="99">
        <f t="shared" si="83"/>
        <v>0</v>
      </c>
    </row>
    <row r="236" spans="1:5" hidden="1" outlineLevel="6" x14ac:dyDescent="0.25">
      <c r="A236" s="12" t="s">
        <v>103</v>
      </c>
      <c r="B236" s="14" t="s">
        <v>332</v>
      </c>
      <c r="C236" s="7">
        <f>№4!F196</f>
        <v>1000</v>
      </c>
      <c r="D236" s="71">
        <f>№4!G196</f>
        <v>0</v>
      </c>
      <c r="E236" s="99">
        <f t="shared" si="83"/>
        <v>0</v>
      </c>
    </row>
    <row r="237" spans="1:5" ht="38.25" hidden="1" outlineLevel="5" x14ac:dyDescent="0.25">
      <c r="A237" s="12" t="s">
        <v>103</v>
      </c>
      <c r="B237" s="14" t="s">
        <v>419</v>
      </c>
      <c r="C237" s="7">
        <f>C238</f>
        <v>1000</v>
      </c>
      <c r="D237" s="71">
        <f t="shared" ref="D237" si="97">D238</f>
        <v>293.60000000000002</v>
      </c>
      <c r="E237" s="99">
        <f t="shared" si="83"/>
        <v>29.360000000000003</v>
      </c>
    </row>
    <row r="238" spans="1:5" ht="25.5" hidden="1" outlineLevel="6" x14ac:dyDescent="0.25">
      <c r="A238" s="12" t="s">
        <v>103</v>
      </c>
      <c r="B238" s="14" t="s">
        <v>331</v>
      </c>
      <c r="C238" s="7">
        <f>№4!F198</f>
        <v>1000</v>
      </c>
      <c r="D238" s="71">
        <f>№4!G198</f>
        <v>293.60000000000002</v>
      </c>
      <c r="E238" s="99">
        <f t="shared" si="83"/>
        <v>29.360000000000003</v>
      </c>
    </row>
    <row r="239" spans="1:5" ht="51" hidden="1" outlineLevel="2" x14ac:dyDescent="0.25">
      <c r="A239" s="12" t="s">
        <v>103</v>
      </c>
      <c r="B239" s="14" t="s">
        <v>301</v>
      </c>
      <c r="C239" s="7" t="e">
        <f>C240</f>
        <v>#REF!</v>
      </c>
      <c r="D239" s="71" t="e">
        <f t="shared" ref="D239:D240" si="98">D240</f>
        <v>#REF!</v>
      </c>
      <c r="E239" s="99" t="e">
        <f t="shared" si="83"/>
        <v>#REF!</v>
      </c>
    </row>
    <row r="240" spans="1:5" ht="25.5" hidden="1" outlineLevel="3" x14ac:dyDescent="0.25">
      <c r="A240" s="12" t="s">
        <v>103</v>
      </c>
      <c r="B240" s="14" t="s">
        <v>420</v>
      </c>
      <c r="C240" s="7" t="e">
        <f>C241</f>
        <v>#REF!</v>
      </c>
      <c r="D240" s="71" t="e">
        <f t="shared" si="98"/>
        <v>#REF!</v>
      </c>
      <c r="E240" s="99" t="e">
        <f t="shared" si="83"/>
        <v>#REF!</v>
      </c>
    </row>
    <row r="241" spans="1:5" ht="25.5" hidden="1" outlineLevel="4" x14ac:dyDescent="0.25">
      <c r="A241" s="12" t="s">
        <v>103</v>
      </c>
      <c r="B241" s="14" t="s">
        <v>421</v>
      </c>
      <c r="C241" s="7" t="e">
        <f>C242+C244+C246</f>
        <v>#REF!</v>
      </c>
      <c r="D241" s="71" t="e">
        <f t="shared" ref="D241" si="99">D242+D244+D246</f>
        <v>#REF!</v>
      </c>
      <c r="E241" s="99" t="e">
        <f t="shared" si="83"/>
        <v>#REF!</v>
      </c>
    </row>
    <row r="242" spans="1:5" hidden="1" outlineLevel="5" x14ac:dyDescent="0.25">
      <c r="A242" s="12" t="s">
        <v>103</v>
      </c>
      <c r="B242" s="14" t="s">
        <v>559</v>
      </c>
      <c r="C242" s="7">
        <f>C243</f>
        <v>700</v>
      </c>
      <c r="D242" s="71">
        <f t="shared" ref="D242" si="100">D243</f>
        <v>440</v>
      </c>
      <c r="E242" s="99">
        <f t="shared" si="83"/>
        <v>62.857142857142854</v>
      </c>
    </row>
    <row r="243" spans="1:5" ht="25.5" hidden="1" outlineLevel="6" x14ac:dyDescent="0.25">
      <c r="A243" s="12" t="s">
        <v>103</v>
      </c>
      <c r="B243" s="14" t="s">
        <v>331</v>
      </c>
      <c r="C243" s="7">
        <f>№4!F203</f>
        <v>700</v>
      </c>
      <c r="D243" s="71">
        <f>№4!G203</f>
        <v>440</v>
      </c>
      <c r="E243" s="99">
        <f t="shared" si="83"/>
        <v>62.857142857142854</v>
      </c>
    </row>
    <row r="244" spans="1:5" ht="38.25" hidden="1" outlineLevel="5" x14ac:dyDescent="0.25">
      <c r="A244" s="12" t="s">
        <v>103</v>
      </c>
      <c r="B244" s="14" t="s">
        <v>422</v>
      </c>
      <c r="C244" s="7" t="e">
        <f>C245</f>
        <v>#REF!</v>
      </c>
      <c r="D244" s="71" t="e">
        <f t="shared" ref="D244" si="101">D245</f>
        <v>#REF!</v>
      </c>
      <c r="E244" s="99" t="e">
        <f t="shared" si="83"/>
        <v>#REF!</v>
      </c>
    </row>
    <row r="245" spans="1:5" ht="25.5" hidden="1" outlineLevel="6" x14ac:dyDescent="0.25">
      <c r="A245" s="12" t="s">
        <v>103</v>
      </c>
      <c r="B245" s="14" t="s">
        <v>423</v>
      </c>
      <c r="C245" s="7" t="e">
        <f>№4!#REF!</f>
        <v>#REF!</v>
      </c>
      <c r="D245" s="71" t="e">
        <f>№4!#REF!</f>
        <v>#REF!</v>
      </c>
      <c r="E245" s="99" t="e">
        <f t="shared" si="83"/>
        <v>#REF!</v>
      </c>
    </row>
    <row r="246" spans="1:5" ht="38.25" hidden="1" outlineLevel="5" x14ac:dyDescent="0.25">
      <c r="A246" s="12" t="s">
        <v>103</v>
      </c>
      <c r="B246" s="14" t="s">
        <v>424</v>
      </c>
      <c r="C246" s="7" t="e">
        <f>C247</f>
        <v>#REF!</v>
      </c>
      <c r="D246" s="71" t="e">
        <f t="shared" ref="D246" si="102">D247</f>
        <v>#REF!</v>
      </c>
      <c r="E246" s="99" t="e">
        <f t="shared" si="83"/>
        <v>#REF!</v>
      </c>
    </row>
    <row r="247" spans="1:5" ht="25.5" hidden="1" outlineLevel="6" x14ac:dyDescent="0.25">
      <c r="A247" s="12" t="s">
        <v>103</v>
      </c>
      <c r="B247" s="14" t="s">
        <v>423</v>
      </c>
      <c r="C247" s="7" t="e">
        <f>№4!#REF!</f>
        <v>#REF!</v>
      </c>
      <c r="D247" s="71" t="e">
        <f>№4!#REF!</f>
        <v>#REF!</v>
      </c>
      <c r="E247" s="99" t="e">
        <f t="shared" si="83"/>
        <v>#REF!</v>
      </c>
    </row>
    <row r="248" spans="1:5" outlineLevel="1" collapsed="1" x14ac:dyDescent="0.25">
      <c r="A248" s="12" t="s">
        <v>113</v>
      </c>
      <c r="B248" s="14" t="s">
        <v>302</v>
      </c>
      <c r="C248" s="7">
        <f>№4!F204</f>
        <v>18091.2</v>
      </c>
      <c r="D248" s="71">
        <f>№4!G204</f>
        <v>2031.4999999999998</v>
      </c>
      <c r="E248" s="99">
        <f t="shared" si="83"/>
        <v>11.229216414610416</v>
      </c>
    </row>
    <row r="249" spans="1:5" ht="51" hidden="1" outlineLevel="2" x14ac:dyDescent="0.25">
      <c r="A249" s="12" t="s">
        <v>113</v>
      </c>
      <c r="B249" s="14" t="s">
        <v>296</v>
      </c>
      <c r="C249" s="7" t="e">
        <f>C250</f>
        <v>#REF!</v>
      </c>
      <c r="D249" s="71" t="e">
        <f t="shared" ref="D249" si="103">D250</f>
        <v>#REF!</v>
      </c>
      <c r="E249" s="99" t="e">
        <f t="shared" si="83"/>
        <v>#REF!</v>
      </c>
    </row>
    <row r="250" spans="1:5" ht="25.5" hidden="1" outlineLevel="3" x14ac:dyDescent="0.25">
      <c r="A250" s="12" t="s">
        <v>113</v>
      </c>
      <c r="B250" s="14" t="s">
        <v>416</v>
      </c>
      <c r="C250" s="7" t="e">
        <f>C251+C256+C265</f>
        <v>#REF!</v>
      </c>
      <c r="D250" s="71" t="e">
        <f>D251+D256+D265</f>
        <v>#REF!</v>
      </c>
      <c r="E250" s="99" t="e">
        <f t="shared" si="83"/>
        <v>#REF!</v>
      </c>
    </row>
    <row r="251" spans="1:5" ht="25.5" hidden="1" outlineLevel="4" x14ac:dyDescent="0.25">
      <c r="A251" s="12" t="s">
        <v>113</v>
      </c>
      <c r="B251" s="14" t="s">
        <v>425</v>
      </c>
      <c r="C251" s="7" t="e">
        <f>C252+C254</f>
        <v>#REF!</v>
      </c>
      <c r="D251" s="71" t="e">
        <f t="shared" ref="D251" si="104">D252+D254</f>
        <v>#REF!</v>
      </c>
      <c r="E251" s="99" t="e">
        <f t="shared" si="83"/>
        <v>#REF!</v>
      </c>
    </row>
    <row r="252" spans="1:5" ht="25.5" hidden="1" outlineLevel="5" x14ac:dyDescent="0.25">
      <c r="A252" s="12" t="s">
        <v>113</v>
      </c>
      <c r="B252" s="14" t="s">
        <v>426</v>
      </c>
      <c r="C252" s="7" t="e">
        <f>C253</f>
        <v>#REF!</v>
      </c>
      <c r="D252" s="71" t="e">
        <f t="shared" ref="D252" si="105">D253</f>
        <v>#REF!</v>
      </c>
      <c r="E252" s="99" t="e">
        <f t="shared" si="83"/>
        <v>#REF!</v>
      </c>
    </row>
    <row r="253" spans="1:5" ht="25.5" hidden="1" outlineLevel="6" x14ac:dyDescent="0.25">
      <c r="A253" s="12" t="s">
        <v>113</v>
      </c>
      <c r="B253" s="14" t="s">
        <v>331</v>
      </c>
      <c r="C253" s="7" t="e">
        <f>№4!#REF!</f>
        <v>#REF!</v>
      </c>
      <c r="D253" s="71" t="e">
        <f>№4!#REF!</f>
        <v>#REF!</v>
      </c>
      <c r="E253" s="99" t="e">
        <f t="shared" si="83"/>
        <v>#REF!</v>
      </c>
    </row>
    <row r="254" spans="1:5" hidden="1" outlineLevel="5" x14ac:dyDescent="0.25">
      <c r="A254" s="12" t="s">
        <v>113</v>
      </c>
      <c r="B254" s="14" t="s">
        <v>427</v>
      </c>
      <c r="C254" s="7">
        <f>C255</f>
        <v>500</v>
      </c>
      <c r="D254" s="71">
        <f t="shared" ref="D254" si="106">D255</f>
        <v>37.6</v>
      </c>
      <c r="E254" s="99">
        <f t="shared" si="83"/>
        <v>7.5200000000000005</v>
      </c>
    </row>
    <row r="255" spans="1:5" ht="25.5" hidden="1" outlineLevel="6" x14ac:dyDescent="0.25">
      <c r="A255" s="12" t="s">
        <v>113</v>
      </c>
      <c r="B255" s="14" t="s">
        <v>331</v>
      </c>
      <c r="C255" s="7">
        <f>№4!F211</f>
        <v>500</v>
      </c>
      <c r="D255" s="71">
        <f>№4!G211</f>
        <v>37.6</v>
      </c>
      <c r="E255" s="99">
        <f t="shared" si="83"/>
        <v>7.5200000000000005</v>
      </c>
    </row>
    <row r="256" spans="1:5" ht="25.5" hidden="1" outlineLevel="4" x14ac:dyDescent="0.25">
      <c r="A256" s="12" t="s">
        <v>113</v>
      </c>
      <c r="B256" s="14" t="s">
        <v>428</v>
      </c>
      <c r="C256" s="7">
        <f>C257+C259+C261+C263</f>
        <v>3200</v>
      </c>
      <c r="D256" s="71">
        <f t="shared" ref="D256" si="107">D257+D259+D261+D263</f>
        <v>486.3</v>
      </c>
      <c r="E256" s="99">
        <f t="shared" si="83"/>
        <v>15.196875000000002</v>
      </c>
    </row>
    <row r="257" spans="1:5" hidden="1" outlineLevel="5" x14ac:dyDescent="0.25">
      <c r="A257" s="12" t="s">
        <v>113</v>
      </c>
      <c r="B257" s="14" t="s">
        <v>429</v>
      </c>
      <c r="C257" s="7">
        <f>C258</f>
        <v>1000</v>
      </c>
      <c r="D257" s="71">
        <f t="shared" ref="D257" si="108">D258</f>
        <v>0</v>
      </c>
      <c r="E257" s="99">
        <f t="shared" si="83"/>
        <v>0</v>
      </c>
    </row>
    <row r="258" spans="1:5" ht="25.5" hidden="1" outlineLevel="6" x14ac:dyDescent="0.25">
      <c r="A258" s="12" t="s">
        <v>113</v>
      </c>
      <c r="B258" s="14" t="s">
        <v>331</v>
      </c>
      <c r="C258" s="7">
        <f>№4!F214</f>
        <v>1000</v>
      </c>
      <c r="D258" s="71">
        <f>№4!G214</f>
        <v>0</v>
      </c>
      <c r="E258" s="99">
        <f t="shared" si="83"/>
        <v>0</v>
      </c>
    </row>
    <row r="259" spans="1:5" ht="25.5" hidden="1" outlineLevel="5" x14ac:dyDescent="0.25">
      <c r="A259" s="12" t="s">
        <v>113</v>
      </c>
      <c r="B259" s="14" t="s">
        <v>580</v>
      </c>
      <c r="C259" s="7">
        <f>C260</f>
        <v>1000</v>
      </c>
      <c r="D259" s="71">
        <f t="shared" ref="D259" si="109">D260</f>
        <v>486.3</v>
      </c>
      <c r="E259" s="99">
        <f t="shared" si="83"/>
        <v>48.63</v>
      </c>
    </row>
    <row r="260" spans="1:5" ht="25.5" hidden="1" outlineLevel="6" x14ac:dyDescent="0.25">
      <c r="A260" s="12" t="s">
        <v>113</v>
      </c>
      <c r="B260" s="14" t="s">
        <v>331</v>
      </c>
      <c r="C260" s="7">
        <f>№4!F216</f>
        <v>1000</v>
      </c>
      <c r="D260" s="71">
        <f>№4!G216</f>
        <v>486.3</v>
      </c>
      <c r="E260" s="99">
        <f t="shared" si="83"/>
        <v>48.63</v>
      </c>
    </row>
    <row r="261" spans="1:5" ht="38.25" hidden="1" outlineLevel="5" x14ac:dyDescent="0.25">
      <c r="A261" s="12" t="s">
        <v>113</v>
      </c>
      <c r="B261" s="14" t="s">
        <v>430</v>
      </c>
      <c r="C261" s="7">
        <f>C262</f>
        <v>200</v>
      </c>
      <c r="D261" s="71">
        <f t="shared" ref="D261" si="110">D262</f>
        <v>0</v>
      </c>
      <c r="E261" s="99">
        <f t="shared" si="83"/>
        <v>0</v>
      </c>
    </row>
    <row r="262" spans="1:5" ht="25.5" hidden="1" outlineLevel="6" x14ac:dyDescent="0.25">
      <c r="A262" s="12" t="s">
        <v>113</v>
      </c>
      <c r="B262" s="14" t="s">
        <v>331</v>
      </c>
      <c r="C262" s="7">
        <f>№4!F218</f>
        <v>200</v>
      </c>
      <c r="D262" s="71">
        <f>№4!G218</f>
        <v>0</v>
      </c>
      <c r="E262" s="99">
        <f t="shared" si="83"/>
        <v>0</v>
      </c>
    </row>
    <row r="263" spans="1:5" ht="63.75" hidden="1" outlineLevel="5" x14ac:dyDescent="0.25">
      <c r="A263" s="12" t="s">
        <v>113</v>
      </c>
      <c r="B263" s="14" t="s">
        <v>581</v>
      </c>
      <c r="C263" s="7">
        <f>C264</f>
        <v>1000</v>
      </c>
      <c r="D263" s="71">
        <f t="shared" ref="D263" si="111">D264</f>
        <v>0</v>
      </c>
      <c r="E263" s="99">
        <f t="shared" si="83"/>
        <v>0</v>
      </c>
    </row>
    <row r="264" spans="1:5" hidden="1" outlineLevel="6" x14ac:dyDescent="0.25">
      <c r="A264" s="12" t="s">
        <v>113</v>
      </c>
      <c r="B264" s="14" t="s">
        <v>332</v>
      </c>
      <c r="C264" s="7">
        <f>№4!F220</f>
        <v>1000</v>
      </c>
      <c r="D264" s="71">
        <f>№4!G220</f>
        <v>0</v>
      </c>
      <c r="E264" s="99">
        <f t="shared" si="83"/>
        <v>0</v>
      </c>
    </row>
    <row r="265" spans="1:5" ht="25.5" hidden="1" outlineLevel="4" x14ac:dyDescent="0.25">
      <c r="A265" s="12" t="s">
        <v>113</v>
      </c>
      <c r="B265" s="14" t="s">
        <v>431</v>
      </c>
      <c r="C265" s="7">
        <f>C266</f>
        <v>1660.3</v>
      </c>
      <c r="D265" s="71">
        <f t="shared" ref="D265:D266" si="112">D266</f>
        <v>0</v>
      </c>
      <c r="E265" s="99">
        <f t="shared" si="83"/>
        <v>0</v>
      </c>
    </row>
    <row r="266" spans="1:5" hidden="1" outlineLevel="5" x14ac:dyDescent="0.25">
      <c r="A266" s="12" t="s">
        <v>113</v>
      </c>
      <c r="B266" s="14" t="s">
        <v>432</v>
      </c>
      <c r="C266" s="7">
        <f>C267</f>
        <v>1660.3</v>
      </c>
      <c r="D266" s="71">
        <f t="shared" si="112"/>
        <v>0</v>
      </c>
      <c r="E266" s="99">
        <f t="shared" si="83"/>
        <v>0</v>
      </c>
    </row>
    <row r="267" spans="1:5" ht="25.5" hidden="1" outlineLevel="6" x14ac:dyDescent="0.25">
      <c r="A267" s="12" t="s">
        <v>113</v>
      </c>
      <c r="B267" s="14" t="s">
        <v>331</v>
      </c>
      <c r="C267" s="7">
        <f>№4!F233</f>
        <v>1660.3</v>
      </c>
      <c r="D267" s="71">
        <f>№4!G233</f>
        <v>0</v>
      </c>
      <c r="E267" s="99">
        <f t="shared" si="83"/>
        <v>0</v>
      </c>
    </row>
    <row r="268" spans="1:5" outlineLevel="1" collapsed="1" x14ac:dyDescent="0.25">
      <c r="A268" s="12" t="s">
        <v>121</v>
      </c>
      <c r="B268" s="14" t="s">
        <v>303</v>
      </c>
      <c r="C268" s="7">
        <f>№4!F234+№4!F511</f>
        <v>33122.199999999997</v>
      </c>
      <c r="D268" s="71">
        <f>№4!G234+№4!G511</f>
        <v>11682.699999999999</v>
      </c>
      <c r="E268" s="99">
        <f t="shared" si="83"/>
        <v>35.271509742710329</v>
      </c>
    </row>
    <row r="269" spans="1:5" ht="51" hidden="1" outlineLevel="2" x14ac:dyDescent="0.25">
      <c r="A269" s="12" t="s">
        <v>121</v>
      </c>
      <c r="B269" s="14" t="s">
        <v>296</v>
      </c>
      <c r="C269" s="7" t="e">
        <f>C270</f>
        <v>#REF!</v>
      </c>
      <c r="D269" s="71" t="e">
        <f t="shared" ref="D269" si="113">D270</f>
        <v>#REF!</v>
      </c>
      <c r="E269" s="99" t="e">
        <f t="shared" si="83"/>
        <v>#REF!</v>
      </c>
    </row>
    <row r="270" spans="1:5" ht="25.5" hidden="1" outlineLevel="3" x14ac:dyDescent="0.25">
      <c r="A270" s="12" t="s">
        <v>121</v>
      </c>
      <c r="B270" s="14" t="s">
        <v>393</v>
      </c>
      <c r="C270" s="7" t="e">
        <f>C271+C280+C293</f>
        <v>#REF!</v>
      </c>
      <c r="D270" s="71" t="e">
        <f>D271+D280+D293</f>
        <v>#REF!</v>
      </c>
      <c r="E270" s="99" t="e">
        <f t="shared" si="83"/>
        <v>#REF!</v>
      </c>
    </row>
    <row r="271" spans="1:5" hidden="1" outlineLevel="4" x14ac:dyDescent="0.25">
      <c r="A271" s="12" t="s">
        <v>121</v>
      </c>
      <c r="B271" s="14" t="s">
        <v>433</v>
      </c>
      <c r="C271" s="7" t="e">
        <f>C272+C274+C276+C278</f>
        <v>#REF!</v>
      </c>
      <c r="D271" s="71" t="e">
        <f t="shared" ref="D271" si="114">D272+D274+D276+D278</f>
        <v>#REF!</v>
      </c>
      <c r="E271" s="99" t="e">
        <f t="shared" ref="E271:E334" si="115">D271/C271*100</f>
        <v>#REF!</v>
      </c>
    </row>
    <row r="272" spans="1:5" ht="25.5" hidden="1" outlineLevel="5" x14ac:dyDescent="0.25">
      <c r="A272" s="12" t="s">
        <v>121</v>
      </c>
      <c r="B272" s="14" t="s">
        <v>434</v>
      </c>
      <c r="C272" s="7">
        <f>C273</f>
        <v>8500</v>
      </c>
      <c r="D272" s="71">
        <f t="shared" ref="D272" si="116">D273</f>
        <v>4226.7</v>
      </c>
      <c r="E272" s="99">
        <f t="shared" si="115"/>
        <v>49.725882352941177</v>
      </c>
    </row>
    <row r="273" spans="1:5" ht="25.5" hidden="1" outlineLevel="6" x14ac:dyDescent="0.25">
      <c r="A273" s="12" t="s">
        <v>121</v>
      </c>
      <c r="B273" s="14" t="s">
        <v>331</v>
      </c>
      <c r="C273" s="7">
        <f>№4!F239</f>
        <v>8500</v>
      </c>
      <c r="D273" s="71">
        <f>№4!G239</f>
        <v>4226.7</v>
      </c>
      <c r="E273" s="99">
        <f t="shared" si="115"/>
        <v>49.725882352941177</v>
      </c>
    </row>
    <row r="274" spans="1:5" hidden="1" outlineLevel="5" x14ac:dyDescent="0.25">
      <c r="A274" s="12" t="s">
        <v>121</v>
      </c>
      <c r="B274" s="14" t="s">
        <v>435</v>
      </c>
      <c r="C274" s="7">
        <f>C275</f>
        <v>1500</v>
      </c>
      <c r="D274" s="71">
        <f t="shared" ref="D274" si="117">D275</f>
        <v>600</v>
      </c>
      <c r="E274" s="99">
        <f t="shared" si="115"/>
        <v>40</v>
      </c>
    </row>
    <row r="275" spans="1:5" ht="25.5" hidden="1" outlineLevel="6" x14ac:dyDescent="0.25">
      <c r="A275" s="12" t="s">
        <v>121</v>
      </c>
      <c r="B275" s="14" t="s">
        <v>357</v>
      </c>
      <c r="C275" s="7">
        <f>№4!F241</f>
        <v>1500</v>
      </c>
      <c r="D275" s="71">
        <f>№4!G241</f>
        <v>600</v>
      </c>
      <c r="E275" s="99">
        <f t="shared" si="115"/>
        <v>40</v>
      </c>
    </row>
    <row r="276" spans="1:5" ht="38.25" hidden="1" outlineLevel="5" x14ac:dyDescent="0.25">
      <c r="A276" s="12" t="s">
        <v>121</v>
      </c>
      <c r="B276" s="14" t="s">
        <v>436</v>
      </c>
      <c r="C276" s="7">
        <f>C277</f>
        <v>1500</v>
      </c>
      <c r="D276" s="71">
        <f t="shared" ref="D276" si="118">D277</f>
        <v>647.5</v>
      </c>
      <c r="E276" s="99">
        <f t="shared" si="115"/>
        <v>43.166666666666664</v>
      </c>
    </row>
    <row r="277" spans="1:5" ht="25.5" hidden="1" outlineLevel="6" x14ac:dyDescent="0.25">
      <c r="A277" s="12" t="s">
        <v>121</v>
      </c>
      <c r="B277" s="14" t="s">
        <v>331</v>
      </c>
      <c r="C277" s="7">
        <f>№4!F243</f>
        <v>1500</v>
      </c>
      <c r="D277" s="71">
        <f>№4!G243</f>
        <v>647.5</v>
      </c>
      <c r="E277" s="99">
        <f t="shared" si="115"/>
        <v>43.166666666666664</v>
      </c>
    </row>
    <row r="278" spans="1:5" ht="38.25" hidden="1" outlineLevel="5" x14ac:dyDescent="0.25">
      <c r="A278" s="12" t="s">
        <v>121</v>
      </c>
      <c r="B278" s="14" t="s">
        <v>437</v>
      </c>
      <c r="C278" s="7" t="e">
        <f>C279</f>
        <v>#REF!</v>
      </c>
      <c r="D278" s="71" t="e">
        <f t="shared" ref="D278" si="119">D279</f>
        <v>#REF!</v>
      </c>
      <c r="E278" s="99" t="e">
        <f t="shared" si="115"/>
        <v>#REF!</v>
      </c>
    </row>
    <row r="279" spans="1:5" ht="25.5" hidden="1" outlineLevel="6" x14ac:dyDescent="0.25">
      <c r="A279" s="12" t="s">
        <v>121</v>
      </c>
      <c r="B279" s="14" t="s">
        <v>331</v>
      </c>
      <c r="C279" s="7" t="e">
        <f>№4!#REF!</f>
        <v>#REF!</v>
      </c>
      <c r="D279" s="71" t="e">
        <f>№4!#REF!</f>
        <v>#REF!</v>
      </c>
      <c r="E279" s="99" t="e">
        <f t="shared" si="115"/>
        <v>#REF!</v>
      </c>
    </row>
    <row r="280" spans="1:5" ht="25.5" hidden="1" outlineLevel="4" x14ac:dyDescent="0.25">
      <c r="A280" s="12" t="s">
        <v>121</v>
      </c>
      <c r="B280" s="14" t="s">
        <v>394</v>
      </c>
      <c r="C280" s="7" t="e">
        <f>C281+C283+C285+C287+C289+C291</f>
        <v>#REF!</v>
      </c>
      <c r="D280" s="71" t="e">
        <f t="shared" ref="D280" si="120">D281+D283+D285+D287+D289+D291</f>
        <v>#REF!</v>
      </c>
      <c r="E280" s="99" t="e">
        <f t="shared" si="115"/>
        <v>#REF!</v>
      </c>
    </row>
    <row r="281" spans="1:5" hidden="1" outlineLevel="5" x14ac:dyDescent="0.25">
      <c r="A281" s="12" t="s">
        <v>121</v>
      </c>
      <c r="B281" s="14" t="s">
        <v>438</v>
      </c>
      <c r="C281" s="7">
        <f>C282</f>
        <v>5000</v>
      </c>
      <c r="D281" s="71">
        <f t="shared" ref="D281" si="121">D282</f>
        <v>2400</v>
      </c>
      <c r="E281" s="99">
        <f t="shared" si="115"/>
        <v>48</v>
      </c>
    </row>
    <row r="282" spans="1:5" ht="25.5" hidden="1" outlineLevel="6" x14ac:dyDescent="0.25">
      <c r="A282" s="12" t="s">
        <v>121</v>
      </c>
      <c r="B282" s="14" t="s">
        <v>357</v>
      </c>
      <c r="C282" s="7">
        <f>№4!F248</f>
        <v>5000</v>
      </c>
      <c r="D282" s="71">
        <f>№4!G248</f>
        <v>2400</v>
      </c>
      <c r="E282" s="99">
        <f t="shared" si="115"/>
        <v>48</v>
      </c>
    </row>
    <row r="283" spans="1:5" hidden="1" outlineLevel="5" x14ac:dyDescent="0.25">
      <c r="A283" s="12" t="s">
        <v>121</v>
      </c>
      <c r="B283" s="14" t="s">
        <v>439</v>
      </c>
      <c r="C283" s="7">
        <f>C284</f>
        <v>300</v>
      </c>
      <c r="D283" s="71">
        <f t="shared" ref="D283" si="122">D284</f>
        <v>0</v>
      </c>
      <c r="E283" s="99">
        <f t="shared" si="115"/>
        <v>0</v>
      </c>
    </row>
    <row r="284" spans="1:5" ht="25.5" hidden="1" outlineLevel="6" x14ac:dyDescent="0.25">
      <c r="A284" s="12" t="s">
        <v>121</v>
      </c>
      <c r="B284" s="14" t="s">
        <v>331</v>
      </c>
      <c r="C284" s="7">
        <f>№4!F250</f>
        <v>300</v>
      </c>
      <c r="D284" s="71">
        <f>№4!G250</f>
        <v>0</v>
      </c>
      <c r="E284" s="99">
        <f t="shared" si="115"/>
        <v>0</v>
      </c>
    </row>
    <row r="285" spans="1:5" ht="51" hidden="1" outlineLevel="5" x14ac:dyDescent="0.25">
      <c r="A285" s="12" t="s">
        <v>121</v>
      </c>
      <c r="B285" s="14" t="s">
        <v>440</v>
      </c>
      <c r="C285" s="7" t="e">
        <f>C286</f>
        <v>#REF!</v>
      </c>
      <c r="D285" s="71" t="e">
        <f t="shared" ref="D285" si="123">D286</f>
        <v>#REF!</v>
      </c>
      <c r="E285" s="99" t="e">
        <f t="shared" si="115"/>
        <v>#REF!</v>
      </c>
    </row>
    <row r="286" spans="1:5" hidden="1" outlineLevel="6" x14ac:dyDescent="0.25">
      <c r="A286" s="12" t="s">
        <v>121</v>
      </c>
      <c r="B286" s="14" t="s">
        <v>332</v>
      </c>
      <c r="C286" s="7" t="e">
        <f>№4!#REF!</f>
        <v>#REF!</v>
      </c>
      <c r="D286" s="71" t="e">
        <f>№4!#REF!</f>
        <v>#REF!</v>
      </c>
      <c r="E286" s="99" t="e">
        <f t="shared" si="115"/>
        <v>#REF!</v>
      </c>
    </row>
    <row r="287" spans="1:5" hidden="1" outlineLevel="5" x14ac:dyDescent="0.25">
      <c r="A287" s="12" t="s">
        <v>121</v>
      </c>
      <c r="B287" s="14" t="s">
        <v>441</v>
      </c>
      <c r="C287" s="7">
        <f>C288</f>
        <v>250</v>
      </c>
      <c r="D287" s="71">
        <f t="shared" ref="D287" si="124">D288</f>
        <v>0</v>
      </c>
      <c r="E287" s="99">
        <f t="shared" si="115"/>
        <v>0</v>
      </c>
    </row>
    <row r="288" spans="1:5" ht="25.5" hidden="1" outlineLevel="6" x14ac:dyDescent="0.25">
      <c r="A288" s="12" t="s">
        <v>121</v>
      </c>
      <c r="B288" s="14" t="s">
        <v>331</v>
      </c>
      <c r="C288" s="7">
        <f>№4!F254</f>
        <v>250</v>
      </c>
      <c r="D288" s="71">
        <f>№4!G254</f>
        <v>0</v>
      </c>
      <c r="E288" s="99">
        <f t="shared" si="115"/>
        <v>0</v>
      </c>
    </row>
    <row r="289" spans="1:5" ht="38.25" hidden="1" outlineLevel="5" x14ac:dyDescent="0.25">
      <c r="A289" s="12" t="s">
        <v>121</v>
      </c>
      <c r="B289" s="14" t="s">
        <v>442</v>
      </c>
      <c r="C289" s="7">
        <f>C290</f>
        <v>1000</v>
      </c>
      <c r="D289" s="71">
        <f t="shared" ref="D289" si="125">D290</f>
        <v>107.2</v>
      </c>
      <c r="E289" s="99">
        <f t="shared" si="115"/>
        <v>10.72</v>
      </c>
    </row>
    <row r="290" spans="1:5" ht="25.5" hidden="1" outlineLevel="6" x14ac:dyDescent="0.25">
      <c r="A290" s="12" t="s">
        <v>121</v>
      </c>
      <c r="B290" s="14" t="s">
        <v>331</v>
      </c>
      <c r="C290" s="7">
        <f>№4!F256</f>
        <v>1000</v>
      </c>
      <c r="D290" s="71">
        <f>№4!G256</f>
        <v>107.2</v>
      </c>
      <c r="E290" s="99">
        <f t="shared" si="115"/>
        <v>10.72</v>
      </c>
    </row>
    <row r="291" spans="1:5" hidden="1" outlineLevel="5" x14ac:dyDescent="0.25">
      <c r="A291" s="12" t="s">
        <v>121</v>
      </c>
      <c r="B291" s="14" t="s">
        <v>443</v>
      </c>
      <c r="C291" s="7">
        <f>C292</f>
        <v>300</v>
      </c>
      <c r="D291" s="71">
        <f t="shared" ref="D291" si="126">D292</f>
        <v>0</v>
      </c>
      <c r="E291" s="99">
        <f t="shared" si="115"/>
        <v>0</v>
      </c>
    </row>
    <row r="292" spans="1:5" ht="25.5" hidden="1" outlineLevel="6" x14ac:dyDescent="0.25">
      <c r="A292" s="12" t="s">
        <v>121</v>
      </c>
      <c r="B292" s="14" t="s">
        <v>331</v>
      </c>
      <c r="C292" s="7">
        <f>№4!F258</f>
        <v>300</v>
      </c>
      <c r="D292" s="71">
        <f>№4!G258</f>
        <v>0</v>
      </c>
      <c r="E292" s="99">
        <f t="shared" si="115"/>
        <v>0</v>
      </c>
    </row>
    <row r="293" spans="1:5" ht="25.5" hidden="1" outlineLevel="4" x14ac:dyDescent="0.25">
      <c r="A293" s="12" t="s">
        <v>121</v>
      </c>
      <c r="B293" s="14" t="s">
        <v>412</v>
      </c>
      <c r="C293" s="7" t="e">
        <f>C294+C296+C298</f>
        <v>#REF!</v>
      </c>
      <c r="D293" s="71" t="e">
        <f t="shared" ref="D293" si="127">D294+D296+D298</f>
        <v>#REF!</v>
      </c>
      <c r="E293" s="99" t="e">
        <f t="shared" si="115"/>
        <v>#REF!</v>
      </c>
    </row>
    <row r="294" spans="1:5" ht="76.5" hidden="1" outlineLevel="5" x14ac:dyDescent="0.25">
      <c r="A294" s="12" t="s">
        <v>121</v>
      </c>
      <c r="B294" s="14" t="s">
        <v>444</v>
      </c>
      <c r="C294" s="7">
        <f>C295</f>
        <v>266.7</v>
      </c>
      <c r="D294" s="71">
        <f t="shared" ref="D294" si="128">D295</f>
        <v>3.7</v>
      </c>
      <c r="E294" s="99">
        <f t="shared" si="115"/>
        <v>1.387326584176978</v>
      </c>
    </row>
    <row r="295" spans="1:5" ht="25.5" hidden="1" outlineLevel="6" x14ac:dyDescent="0.25">
      <c r="A295" s="12" t="s">
        <v>121</v>
      </c>
      <c r="B295" s="14" t="s">
        <v>331</v>
      </c>
      <c r="C295" s="7">
        <f>№4!F265</f>
        <v>266.7</v>
      </c>
      <c r="D295" s="71">
        <f>№4!G265</f>
        <v>3.7</v>
      </c>
      <c r="E295" s="99">
        <f t="shared" si="115"/>
        <v>1.387326584176978</v>
      </c>
    </row>
    <row r="296" spans="1:5" ht="63.75" hidden="1" outlineLevel="5" x14ac:dyDescent="0.25">
      <c r="A296" s="12" t="s">
        <v>121</v>
      </c>
      <c r="B296" s="14" t="s">
        <v>555</v>
      </c>
      <c r="C296" s="7" t="e">
        <f>C297</f>
        <v>#REF!</v>
      </c>
      <c r="D296" s="71" t="e">
        <f t="shared" ref="D296" si="129">D297</f>
        <v>#REF!</v>
      </c>
      <c r="E296" s="99" t="e">
        <f t="shared" si="115"/>
        <v>#REF!</v>
      </c>
    </row>
    <row r="297" spans="1:5" ht="25.5" hidden="1" outlineLevel="6" x14ac:dyDescent="0.25">
      <c r="A297" s="12" t="s">
        <v>121</v>
      </c>
      <c r="B297" s="14" t="s">
        <v>331</v>
      </c>
      <c r="C297" s="7" t="e">
        <f>№4!#REF!</f>
        <v>#REF!</v>
      </c>
      <c r="D297" s="71" t="e">
        <f>№4!#REF!</f>
        <v>#REF!</v>
      </c>
      <c r="E297" s="99" t="e">
        <f t="shared" si="115"/>
        <v>#REF!</v>
      </c>
    </row>
    <row r="298" spans="1:5" ht="63.75" hidden="1" outlineLevel="5" x14ac:dyDescent="0.25">
      <c r="A298" s="12" t="s">
        <v>121</v>
      </c>
      <c r="B298" s="14" t="s">
        <v>445</v>
      </c>
      <c r="C298" s="7" t="e">
        <f>C299</f>
        <v>#REF!</v>
      </c>
      <c r="D298" s="71" t="e">
        <f t="shared" ref="D298" si="130">D299</f>
        <v>#REF!</v>
      </c>
      <c r="E298" s="99" t="e">
        <f t="shared" si="115"/>
        <v>#REF!</v>
      </c>
    </row>
    <row r="299" spans="1:5" ht="25.5" hidden="1" outlineLevel="6" x14ac:dyDescent="0.25">
      <c r="A299" s="12" t="s">
        <v>121</v>
      </c>
      <c r="B299" s="14" t="s">
        <v>331</v>
      </c>
      <c r="C299" s="7" t="e">
        <f>№4!#REF!</f>
        <v>#REF!</v>
      </c>
      <c r="D299" s="71" t="e">
        <f>№4!#REF!</f>
        <v>#REF!</v>
      </c>
      <c r="E299" s="99" t="e">
        <f t="shared" si="115"/>
        <v>#REF!</v>
      </c>
    </row>
    <row r="300" spans="1:5" ht="38.25" hidden="1" outlineLevel="2" x14ac:dyDescent="0.25">
      <c r="A300" s="12" t="s">
        <v>121</v>
      </c>
      <c r="B300" s="14" t="s">
        <v>304</v>
      </c>
      <c r="C300" s="7">
        <f>C301</f>
        <v>12265.2</v>
      </c>
      <c r="D300" s="71">
        <f t="shared" ref="D300" si="131">D301</f>
        <v>3694.7999999999997</v>
      </c>
      <c r="E300" s="99">
        <f t="shared" si="115"/>
        <v>30.12425398688973</v>
      </c>
    </row>
    <row r="301" spans="1:5" ht="25.5" hidden="1" outlineLevel="3" x14ac:dyDescent="0.25">
      <c r="A301" s="12" t="s">
        <v>121</v>
      </c>
      <c r="B301" s="14" t="s">
        <v>446</v>
      </c>
      <c r="C301" s="7">
        <f>C302+C305</f>
        <v>12265.2</v>
      </c>
      <c r="D301" s="71">
        <f t="shared" ref="D301" si="132">D302+D305</f>
        <v>3694.7999999999997</v>
      </c>
      <c r="E301" s="99">
        <f t="shared" si="115"/>
        <v>30.12425398688973</v>
      </c>
    </row>
    <row r="302" spans="1:5" ht="25.5" hidden="1" outlineLevel="4" x14ac:dyDescent="0.25">
      <c r="A302" s="12" t="s">
        <v>121</v>
      </c>
      <c r="B302" s="14" t="s">
        <v>568</v>
      </c>
      <c r="C302" s="7">
        <f>C303</f>
        <v>650</v>
      </c>
      <c r="D302" s="71">
        <f t="shared" ref="D302:D303" si="133">D303</f>
        <v>137.69999999999999</v>
      </c>
      <c r="E302" s="99">
        <f t="shared" si="115"/>
        <v>21.184615384615384</v>
      </c>
    </row>
    <row r="303" spans="1:5" ht="51" hidden="1" outlineLevel="5" x14ac:dyDescent="0.25">
      <c r="A303" s="12" t="s">
        <v>121</v>
      </c>
      <c r="B303" s="14" t="s">
        <v>447</v>
      </c>
      <c r="C303" s="7">
        <f>C304</f>
        <v>650</v>
      </c>
      <c r="D303" s="71">
        <f t="shared" si="133"/>
        <v>137.69999999999999</v>
      </c>
      <c r="E303" s="99">
        <f t="shared" si="115"/>
        <v>21.184615384615384</v>
      </c>
    </row>
    <row r="304" spans="1:5" ht="25.5" hidden="1" outlineLevel="6" x14ac:dyDescent="0.25">
      <c r="A304" s="12" t="s">
        <v>121</v>
      </c>
      <c r="B304" s="14" t="s">
        <v>331</v>
      </c>
      <c r="C304" s="7">
        <f>№4!F272</f>
        <v>650</v>
      </c>
      <c r="D304" s="71">
        <f>№4!G272</f>
        <v>137.69999999999999</v>
      </c>
      <c r="E304" s="99">
        <f t="shared" si="115"/>
        <v>21.184615384615384</v>
      </c>
    </row>
    <row r="305" spans="1:5" ht="38.25" hidden="1" outlineLevel="4" x14ac:dyDescent="0.25">
      <c r="A305" s="12" t="s">
        <v>121</v>
      </c>
      <c r="B305" s="14" t="s">
        <v>448</v>
      </c>
      <c r="C305" s="7">
        <f>C306</f>
        <v>11615.2</v>
      </c>
      <c r="D305" s="71">
        <f t="shared" ref="D305:D306" si="134">D306</f>
        <v>3557.1</v>
      </c>
      <c r="E305" s="99">
        <f t="shared" si="115"/>
        <v>30.624526482540116</v>
      </c>
    </row>
    <row r="306" spans="1:5" ht="38.25" hidden="1" outlineLevel="5" x14ac:dyDescent="0.25">
      <c r="A306" s="12" t="s">
        <v>121</v>
      </c>
      <c r="B306" s="14" t="s">
        <v>449</v>
      </c>
      <c r="C306" s="7">
        <f>C307</f>
        <v>11615.2</v>
      </c>
      <c r="D306" s="71">
        <f t="shared" si="134"/>
        <v>3557.1</v>
      </c>
      <c r="E306" s="99">
        <f t="shared" si="115"/>
        <v>30.624526482540116</v>
      </c>
    </row>
    <row r="307" spans="1:5" ht="25.5" hidden="1" outlineLevel="6" x14ac:dyDescent="0.25">
      <c r="A307" s="12" t="s">
        <v>121</v>
      </c>
      <c r="B307" s="14" t="s">
        <v>331</v>
      </c>
      <c r="C307" s="7">
        <f>№4!F275</f>
        <v>11615.2</v>
      </c>
      <c r="D307" s="71">
        <f>№4!G275</f>
        <v>3557.1</v>
      </c>
      <c r="E307" s="99">
        <f t="shared" si="115"/>
        <v>30.624526482540116</v>
      </c>
    </row>
    <row r="308" spans="1:5" outlineLevel="1" collapsed="1" x14ac:dyDescent="0.25">
      <c r="A308" s="12" t="s">
        <v>137</v>
      </c>
      <c r="B308" s="14" t="s">
        <v>305</v>
      </c>
      <c r="C308" s="7">
        <f>№4!F276</f>
        <v>23953</v>
      </c>
      <c r="D308" s="71">
        <f>№4!G276</f>
        <v>10929</v>
      </c>
      <c r="E308" s="99">
        <f t="shared" si="115"/>
        <v>45.626852586314861</v>
      </c>
    </row>
    <row r="309" spans="1:5" ht="51" hidden="1" outlineLevel="2" x14ac:dyDescent="0.25">
      <c r="A309" s="12" t="s">
        <v>137</v>
      </c>
      <c r="B309" s="14" t="s">
        <v>296</v>
      </c>
      <c r="C309" s="7">
        <f>C310</f>
        <v>16374.1</v>
      </c>
      <c r="D309" s="71">
        <f t="shared" ref="D309:D312" si="135">D310</f>
        <v>7700</v>
      </c>
      <c r="E309" s="98">
        <f t="shared" si="115"/>
        <v>47.025485370188285</v>
      </c>
    </row>
    <row r="310" spans="1:5" ht="25.5" hidden="1" outlineLevel="3" x14ac:dyDescent="0.25">
      <c r="A310" s="12" t="s">
        <v>137</v>
      </c>
      <c r="B310" s="14" t="s">
        <v>416</v>
      </c>
      <c r="C310" s="7">
        <f>C311</f>
        <v>16374.1</v>
      </c>
      <c r="D310" s="71">
        <f t="shared" si="135"/>
        <v>7700</v>
      </c>
      <c r="E310" s="98">
        <f t="shared" si="115"/>
        <v>47.025485370188285</v>
      </c>
    </row>
    <row r="311" spans="1:5" ht="25.5" hidden="1" outlineLevel="4" x14ac:dyDescent="0.25">
      <c r="A311" s="12" t="s">
        <v>137</v>
      </c>
      <c r="B311" s="14" t="s">
        <v>428</v>
      </c>
      <c r="C311" s="7">
        <f>C312</f>
        <v>16374.1</v>
      </c>
      <c r="D311" s="71">
        <f t="shared" si="135"/>
        <v>7700</v>
      </c>
      <c r="E311" s="98">
        <f t="shared" si="115"/>
        <v>47.025485370188285</v>
      </c>
    </row>
    <row r="312" spans="1:5" ht="25.5" hidden="1" outlineLevel="5" x14ac:dyDescent="0.25">
      <c r="A312" s="12" t="s">
        <v>137</v>
      </c>
      <c r="B312" s="14" t="s">
        <v>450</v>
      </c>
      <c r="C312" s="7">
        <f>C313</f>
        <v>16374.1</v>
      </c>
      <c r="D312" s="71">
        <f t="shared" si="135"/>
        <v>7700</v>
      </c>
      <c r="E312" s="98">
        <f t="shared" si="115"/>
        <v>47.025485370188285</v>
      </c>
    </row>
    <row r="313" spans="1:5" ht="25.5" hidden="1" outlineLevel="6" x14ac:dyDescent="0.25">
      <c r="A313" s="12" t="s">
        <v>137</v>
      </c>
      <c r="B313" s="14" t="s">
        <v>357</v>
      </c>
      <c r="C313" s="7">
        <f>№4!F281</f>
        <v>16374.1</v>
      </c>
      <c r="D313" s="71">
        <f>№4!G281</f>
        <v>7700</v>
      </c>
      <c r="E313" s="98">
        <f t="shared" si="115"/>
        <v>47.025485370188285</v>
      </c>
    </row>
    <row r="314" spans="1:5" s="24" customFormat="1" collapsed="1" x14ac:dyDescent="0.25">
      <c r="A314" s="17" t="s">
        <v>174</v>
      </c>
      <c r="B314" s="18" t="s">
        <v>282</v>
      </c>
      <c r="C314" s="6">
        <f>C315+C327+C353+C364+C374+C404</f>
        <v>360815.2</v>
      </c>
      <c r="D314" s="70">
        <f>D315+D327+D353+D364+D374+D404</f>
        <v>166067.90000000002</v>
      </c>
      <c r="E314" s="98">
        <f t="shared" si="115"/>
        <v>46.025749469534546</v>
      </c>
    </row>
    <row r="315" spans="1:5" outlineLevel="1" x14ac:dyDescent="0.25">
      <c r="A315" s="12" t="s">
        <v>175</v>
      </c>
      <c r="B315" s="14" t="s">
        <v>315</v>
      </c>
      <c r="C315" s="7">
        <f>№4!F350</f>
        <v>106872.7</v>
      </c>
      <c r="D315" s="71">
        <f>№4!G350</f>
        <v>47263.9</v>
      </c>
      <c r="E315" s="99">
        <f t="shared" si="115"/>
        <v>44.224483895325939</v>
      </c>
    </row>
    <row r="316" spans="1:5" ht="38.25" hidden="1" outlineLevel="2" x14ac:dyDescent="0.25">
      <c r="A316" s="12" t="s">
        <v>175</v>
      </c>
      <c r="B316" s="14" t="s">
        <v>316</v>
      </c>
      <c r="C316" s="7">
        <f>C317</f>
        <v>104860.9</v>
      </c>
      <c r="D316" s="71">
        <f t="shared" ref="D316:D317" si="136">D317</f>
        <v>47223.9</v>
      </c>
      <c r="E316" s="99">
        <f t="shared" si="115"/>
        <v>45.03480324887542</v>
      </c>
    </row>
    <row r="317" spans="1:5" ht="25.5" hidden="1" outlineLevel="3" x14ac:dyDescent="0.25">
      <c r="A317" s="12" t="s">
        <v>175</v>
      </c>
      <c r="B317" s="14" t="s">
        <v>471</v>
      </c>
      <c r="C317" s="7">
        <f>C318</f>
        <v>104860.9</v>
      </c>
      <c r="D317" s="71">
        <f t="shared" si="136"/>
        <v>47223.9</v>
      </c>
      <c r="E317" s="99">
        <f t="shared" si="115"/>
        <v>45.03480324887542</v>
      </c>
    </row>
    <row r="318" spans="1:5" ht="25.5" hidden="1" outlineLevel="4" x14ac:dyDescent="0.25">
      <c r="A318" s="12" t="s">
        <v>175</v>
      </c>
      <c r="B318" s="14" t="s">
        <v>472</v>
      </c>
      <c r="C318" s="7">
        <f>C319+C321+C323+C325</f>
        <v>104860.9</v>
      </c>
      <c r="D318" s="71">
        <f t="shared" ref="D318" si="137">D319+D321+D323+D325</f>
        <v>47223.9</v>
      </c>
      <c r="E318" s="99">
        <f t="shared" si="115"/>
        <v>45.03480324887542</v>
      </c>
    </row>
    <row r="319" spans="1:5" ht="51" hidden="1" outlineLevel="5" x14ac:dyDescent="0.25">
      <c r="A319" s="12" t="s">
        <v>175</v>
      </c>
      <c r="B319" s="14" t="s">
        <v>473</v>
      </c>
      <c r="C319" s="7">
        <f>C320</f>
        <v>49892.5</v>
      </c>
      <c r="D319" s="71">
        <f t="shared" ref="D319" si="138">D320</f>
        <v>21835.1</v>
      </c>
      <c r="E319" s="99">
        <f t="shared" si="115"/>
        <v>43.764293230445453</v>
      </c>
    </row>
    <row r="320" spans="1:5" ht="25.5" hidden="1" outlineLevel="6" x14ac:dyDescent="0.25">
      <c r="A320" s="12" t="s">
        <v>175</v>
      </c>
      <c r="B320" s="14" t="s">
        <v>357</v>
      </c>
      <c r="C320" s="7">
        <f>№4!F357</f>
        <v>49892.5</v>
      </c>
      <c r="D320" s="71">
        <f>№4!G357</f>
        <v>21835.1</v>
      </c>
      <c r="E320" s="99">
        <f t="shared" si="115"/>
        <v>43.764293230445453</v>
      </c>
    </row>
    <row r="321" spans="1:5" ht="51" hidden="1" outlineLevel="5" x14ac:dyDescent="0.25">
      <c r="A321" s="29" t="s">
        <v>175</v>
      </c>
      <c r="B321" s="30" t="s">
        <v>474</v>
      </c>
      <c r="C321" s="31">
        <f>C322</f>
        <v>52402</v>
      </c>
      <c r="D321" s="73">
        <f t="shared" ref="D321" si="139">D322</f>
        <v>24744.5</v>
      </c>
      <c r="E321" s="99">
        <f t="shared" si="115"/>
        <v>47.220525934124652</v>
      </c>
    </row>
    <row r="322" spans="1:5" ht="25.5" hidden="1" outlineLevel="6" x14ac:dyDescent="0.25">
      <c r="A322" s="12" t="s">
        <v>175</v>
      </c>
      <c r="B322" s="14" t="s">
        <v>357</v>
      </c>
      <c r="C322" s="7">
        <f>№4!F359</f>
        <v>52402</v>
      </c>
      <c r="D322" s="71">
        <f>№4!G359</f>
        <v>24744.5</v>
      </c>
      <c r="E322" s="99">
        <f t="shared" si="115"/>
        <v>47.220525934124652</v>
      </c>
    </row>
    <row r="323" spans="1:5" ht="25.5" hidden="1" outlineLevel="5" x14ac:dyDescent="0.25">
      <c r="A323" s="12" t="s">
        <v>175</v>
      </c>
      <c r="B323" s="14" t="s">
        <v>475</v>
      </c>
      <c r="C323" s="7">
        <f>C324</f>
        <v>1544.7</v>
      </c>
      <c r="D323" s="71">
        <f t="shared" ref="D323" si="140">D324</f>
        <v>644.29999999999995</v>
      </c>
      <c r="E323" s="99">
        <f t="shared" si="115"/>
        <v>41.71036447206577</v>
      </c>
    </row>
    <row r="324" spans="1:5" ht="25.5" hidden="1" outlineLevel="6" x14ac:dyDescent="0.25">
      <c r="A324" s="12" t="s">
        <v>175</v>
      </c>
      <c r="B324" s="14" t="s">
        <v>357</v>
      </c>
      <c r="C324" s="7">
        <f>№4!F361</f>
        <v>1544.7</v>
      </c>
      <c r="D324" s="71">
        <f>№4!G361</f>
        <v>644.29999999999995</v>
      </c>
      <c r="E324" s="99">
        <f t="shared" si="115"/>
        <v>41.71036447206577</v>
      </c>
    </row>
    <row r="325" spans="1:5" ht="25.5" hidden="1" outlineLevel="5" x14ac:dyDescent="0.25">
      <c r="A325" s="12" t="s">
        <v>175</v>
      </c>
      <c r="B325" s="14" t="s">
        <v>476</v>
      </c>
      <c r="C325" s="28">
        <f>C326</f>
        <v>1021.7</v>
      </c>
      <c r="D325" s="74">
        <f t="shared" ref="D325" si="141">D326</f>
        <v>0</v>
      </c>
      <c r="E325" s="99">
        <f t="shared" si="115"/>
        <v>0</v>
      </c>
    </row>
    <row r="326" spans="1:5" ht="25.5" hidden="1" outlineLevel="6" x14ac:dyDescent="0.25">
      <c r="A326" s="26" t="s">
        <v>175</v>
      </c>
      <c r="B326" s="27" t="s">
        <v>357</v>
      </c>
      <c r="C326" s="28">
        <f>№4!F365</f>
        <v>1021.7</v>
      </c>
      <c r="D326" s="74">
        <f>№4!G365</f>
        <v>0</v>
      </c>
      <c r="E326" s="99">
        <f t="shared" si="115"/>
        <v>0</v>
      </c>
    </row>
    <row r="327" spans="1:5" outlineLevel="1" collapsed="1" x14ac:dyDescent="0.25">
      <c r="A327" s="37" t="s">
        <v>183</v>
      </c>
      <c r="B327" s="38" t="s">
        <v>317</v>
      </c>
      <c r="C327" s="15">
        <f>№4!F366</f>
        <v>206889.8</v>
      </c>
      <c r="D327" s="75">
        <f>№4!G366</f>
        <v>95584.7</v>
      </c>
      <c r="E327" s="99">
        <f t="shared" si="115"/>
        <v>46.200779352099524</v>
      </c>
    </row>
    <row r="328" spans="1:5" ht="38.25" hidden="1" outlineLevel="2" x14ac:dyDescent="0.25">
      <c r="A328" s="29" t="s">
        <v>183</v>
      </c>
      <c r="B328" s="30" t="s">
        <v>316</v>
      </c>
      <c r="C328" s="31" t="e">
        <f>C329</f>
        <v>#REF!</v>
      </c>
      <c r="D328" s="73" t="e">
        <f t="shared" ref="D328" si="142">D329</f>
        <v>#REF!</v>
      </c>
      <c r="E328" s="99" t="e">
        <f t="shared" si="115"/>
        <v>#REF!</v>
      </c>
    </row>
    <row r="329" spans="1:5" ht="25.5" hidden="1" outlineLevel="3" x14ac:dyDescent="0.25">
      <c r="A329" s="12" t="s">
        <v>183</v>
      </c>
      <c r="B329" s="14" t="s">
        <v>477</v>
      </c>
      <c r="C329" s="7" t="e">
        <f>C330+C339</f>
        <v>#REF!</v>
      </c>
      <c r="D329" s="71" t="e">
        <f>D330+D339</f>
        <v>#REF!</v>
      </c>
      <c r="E329" s="99" t="e">
        <f t="shared" si="115"/>
        <v>#REF!</v>
      </c>
    </row>
    <row r="330" spans="1:5" ht="38.25" hidden="1" outlineLevel="4" x14ac:dyDescent="0.25">
      <c r="A330" s="12" t="s">
        <v>183</v>
      </c>
      <c r="B330" s="14" t="s">
        <v>478</v>
      </c>
      <c r="C330" s="7" t="e">
        <f>C331+C333+C335+C337</f>
        <v>#REF!</v>
      </c>
      <c r="D330" s="71" t="e">
        <f t="shared" ref="D330" si="143">D331+D333+D335+D337</f>
        <v>#REF!</v>
      </c>
      <c r="E330" s="99" t="e">
        <f t="shared" si="115"/>
        <v>#REF!</v>
      </c>
    </row>
    <row r="331" spans="1:5" ht="51" hidden="1" outlineLevel="5" x14ac:dyDescent="0.25">
      <c r="A331" s="12" t="s">
        <v>183</v>
      </c>
      <c r="B331" s="14" t="s">
        <v>479</v>
      </c>
      <c r="C331" s="7">
        <f>C332</f>
        <v>107693.7</v>
      </c>
      <c r="D331" s="71">
        <f t="shared" ref="D331" si="144">D332</f>
        <v>58539.1</v>
      </c>
      <c r="E331" s="99">
        <f t="shared" si="115"/>
        <v>54.357032955502504</v>
      </c>
    </row>
    <row r="332" spans="1:5" ht="25.5" hidden="1" outlineLevel="6" x14ac:dyDescent="0.25">
      <c r="A332" s="12" t="s">
        <v>183</v>
      </c>
      <c r="B332" s="14" t="s">
        <v>357</v>
      </c>
      <c r="C332" s="7">
        <f>№4!F373</f>
        <v>107693.7</v>
      </c>
      <c r="D332" s="71">
        <f>№4!G373</f>
        <v>58539.1</v>
      </c>
      <c r="E332" s="99">
        <f t="shared" si="115"/>
        <v>54.357032955502504</v>
      </c>
    </row>
    <row r="333" spans="1:5" ht="51" hidden="1" outlineLevel="5" x14ac:dyDescent="0.25">
      <c r="A333" s="29" t="s">
        <v>183</v>
      </c>
      <c r="B333" s="30" t="s">
        <v>480</v>
      </c>
      <c r="C333" s="31">
        <f>C334</f>
        <v>39162</v>
      </c>
      <c r="D333" s="73">
        <f t="shared" ref="D333" si="145">D334</f>
        <v>21921.5</v>
      </c>
      <c r="E333" s="99">
        <f t="shared" si="115"/>
        <v>55.976456769317195</v>
      </c>
    </row>
    <row r="334" spans="1:5" ht="25.5" hidden="1" outlineLevel="6" x14ac:dyDescent="0.25">
      <c r="A334" s="12" t="s">
        <v>183</v>
      </c>
      <c r="B334" s="14" t="s">
        <v>357</v>
      </c>
      <c r="C334" s="7">
        <f>№4!F377</f>
        <v>39162</v>
      </c>
      <c r="D334" s="71">
        <f>№4!G377</f>
        <v>21921.5</v>
      </c>
      <c r="E334" s="99">
        <f t="shared" si="115"/>
        <v>55.976456769317195</v>
      </c>
    </row>
    <row r="335" spans="1:5" ht="25.5" hidden="1" outlineLevel="5" x14ac:dyDescent="0.25">
      <c r="A335" s="12" t="s">
        <v>183</v>
      </c>
      <c r="B335" s="14" t="s">
        <v>481</v>
      </c>
      <c r="C335" s="7" t="e">
        <f>C336</f>
        <v>#REF!</v>
      </c>
      <c r="D335" s="71" t="e">
        <f t="shared" ref="D335" si="146">D336</f>
        <v>#REF!</v>
      </c>
      <c r="E335" s="99" t="e">
        <f t="shared" ref="E335:E398" si="147">D335/C335*100</f>
        <v>#REF!</v>
      </c>
    </row>
    <row r="336" spans="1:5" ht="25.5" hidden="1" outlineLevel="6" x14ac:dyDescent="0.25">
      <c r="A336" s="12" t="s">
        <v>183</v>
      </c>
      <c r="B336" s="14" t="s">
        <v>357</v>
      </c>
      <c r="C336" s="7" t="e">
        <f>№4!#REF!</f>
        <v>#REF!</v>
      </c>
      <c r="D336" s="71" t="e">
        <f>№4!#REF!</f>
        <v>#REF!</v>
      </c>
      <c r="E336" s="99" t="e">
        <f t="shared" si="147"/>
        <v>#REF!</v>
      </c>
    </row>
    <row r="337" spans="1:5" ht="25.5" hidden="1" outlineLevel="5" x14ac:dyDescent="0.25">
      <c r="A337" s="12" t="s">
        <v>183</v>
      </c>
      <c r="B337" s="14" t="s">
        <v>482</v>
      </c>
      <c r="C337" s="7">
        <f>C338</f>
        <v>5290.2</v>
      </c>
      <c r="D337" s="71">
        <f t="shared" ref="D337" si="148">D338</f>
        <v>0</v>
      </c>
      <c r="E337" s="99">
        <f t="shared" si="147"/>
        <v>0</v>
      </c>
    </row>
    <row r="338" spans="1:5" ht="25.5" hidden="1" outlineLevel="6" x14ac:dyDescent="0.25">
      <c r="A338" s="12" t="s">
        <v>183</v>
      </c>
      <c r="B338" s="14" t="s">
        <v>357</v>
      </c>
      <c r="C338" s="7">
        <f>№4!F391</f>
        <v>5290.2</v>
      </c>
      <c r="D338" s="71">
        <f>№4!G391</f>
        <v>0</v>
      </c>
      <c r="E338" s="99">
        <f t="shared" si="147"/>
        <v>0</v>
      </c>
    </row>
    <row r="339" spans="1:5" hidden="1" outlineLevel="4" x14ac:dyDescent="0.25">
      <c r="A339" s="29" t="s">
        <v>183</v>
      </c>
      <c r="B339" s="30" t="s">
        <v>483</v>
      </c>
      <c r="C339" s="31">
        <f>C340+C342</f>
        <v>8900</v>
      </c>
      <c r="D339" s="73">
        <f t="shared" ref="D339" si="149">D340+D342</f>
        <v>4322.2999999999993</v>
      </c>
      <c r="E339" s="99">
        <f t="shared" si="147"/>
        <v>48.565168539325839</v>
      </c>
    </row>
    <row r="340" spans="1:5" ht="25.5" hidden="1" outlineLevel="5" x14ac:dyDescent="0.25">
      <c r="A340" s="12" t="s">
        <v>183</v>
      </c>
      <c r="B340" s="14" t="s">
        <v>484</v>
      </c>
      <c r="C340" s="7">
        <f>C341</f>
        <v>4100</v>
      </c>
      <c r="D340" s="71">
        <f t="shared" ref="D340" si="150">D341</f>
        <v>1958.1</v>
      </c>
      <c r="E340" s="99">
        <f t="shared" si="147"/>
        <v>47.758536585365853</v>
      </c>
    </row>
    <row r="341" spans="1:5" ht="25.5" hidden="1" outlineLevel="6" x14ac:dyDescent="0.25">
      <c r="A341" s="12" t="s">
        <v>183</v>
      </c>
      <c r="B341" s="14" t="s">
        <v>357</v>
      </c>
      <c r="C341" s="7">
        <f>№4!F398</f>
        <v>4100</v>
      </c>
      <c r="D341" s="71">
        <f>№4!G398</f>
        <v>1958.1</v>
      </c>
      <c r="E341" s="99">
        <f t="shared" si="147"/>
        <v>47.758536585365853</v>
      </c>
    </row>
    <row r="342" spans="1:5" ht="25.5" hidden="1" outlineLevel="5" x14ac:dyDescent="0.25">
      <c r="A342" s="12" t="s">
        <v>183</v>
      </c>
      <c r="B342" s="14" t="s">
        <v>485</v>
      </c>
      <c r="C342" s="7">
        <f>C343</f>
        <v>4800</v>
      </c>
      <c r="D342" s="71">
        <f t="shared" ref="D342" si="151">D343</f>
        <v>2364.1999999999998</v>
      </c>
      <c r="E342" s="99">
        <f t="shared" si="147"/>
        <v>49.254166666666663</v>
      </c>
    </row>
    <row r="343" spans="1:5" ht="25.5" hidden="1" outlineLevel="6" x14ac:dyDescent="0.25">
      <c r="A343" s="12" t="s">
        <v>183</v>
      </c>
      <c r="B343" s="14" t="s">
        <v>357</v>
      </c>
      <c r="C343" s="7">
        <f>№4!F400</f>
        <v>4800</v>
      </c>
      <c r="D343" s="71">
        <f>№4!G400</f>
        <v>2364.1999999999998</v>
      </c>
      <c r="E343" s="99">
        <f t="shared" si="147"/>
        <v>49.254166666666663</v>
      </c>
    </row>
    <row r="344" spans="1:5" ht="38.25" hidden="1" outlineLevel="2" x14ac:dyDescent="0.25">
      <c r="A344" s="12" t="s">
        <v>183</v>
      </c>
      <c r="B344" s="14" t="s">
        <v>293</v>
      </c>
      <c r="C344" s="7">
        <f>C345+C349</f>
        <v>200</v>
      </c>
      <c r="D344" s="71">
        <f t="shared" ref="D344" si="152">D345+D349</f>
        <v>99.9</v>
      </c>
      <c r="E344" s="99">
        <f t="shared" si="147"/>
        <v>49.95</v>
      </c>
    </row>
    <row r="345" spans="1:5" ht="25.5" hidden="1" outlineLevel="3" x14ac:dyDescent="0.25">
      <c r="A345" s="12" t="s">
        <v>183</v>
      </c>
      <c r="B345" s="14" t="s">
        <v>486</v>
      </c>
      <c r="C345" s="7">
        <f>C346</f>
        <v>150</v>
      </c>
      <c r="D345" s="71">
        <f t="shared" ref="D345:D347" si="153">D346</f>
        <v>99.9</v>
      </c>
      <c r="E345" s="99">
        <f t="shared" si="147"/>
        <v>66.600000000000009</v>
      </c>
    </row>
    <row r="346" spans="1:5" ht="51" hidden="1" outlineLevel="4" x14ac:dyDescent="0.25">
      <c r="A346" s="12" t="s">
        <v>183</v>
      </c>
      <c r="B346" s="14" t="s">
        <v>487</v>
      </c>
      <c r="C346" s="7">
        <f>C347</f>
        <v>150</v>
      </c>
      <c r="D346" s="71">
        <f t="shared" si="153"/>
        <v>99.9</v>
      </c>
      <c r="E346" s="99">
        <f t="shared" si="147"/>
        <v>66.600000000000009</v>
      </c>
    </row>
    <row r="347" spans="1:5" hidden="1" outlineLevel="5" x14ac:dyDescent="0.25">
      <c r="A347" s="12" t="s">
        <v>183</v>
      </c>
      <c r="B347" s="14" t="s">
        <v>488</v>
      </c>
      <c r="C347" s="7">
        <f>C348</f>
        <v>150</v>
      </c>
      <c r="D347" s="71">
        <f t="shared" si="153"/>
        <v>99.9</v>
      </c>
      <c r="E347" s="99">
        <f t="shared" si="147"/>
        <v>66.600000000000009</v>
      </c>
    </row>
    <row r="348" spans="1:5" ht="25.5" hidden="1" outlineLevel="6" x14ac:dyDescent="0.25">
      <c r="A348" s="12" t="s">
        <v>183</v>
      </c>
      <c r="B348" s="14" t="s">
        <v>357</v>
      </c>
      <c r="C348" s="7">
        <f>№4!F408</f>
        <v>150</v>
      </c>
      <c r="D348" s="71">
        <f>№4!G408</f>
        <v>99.9</v>
      </c>
      <c r="E348" s="99">
        <f t="shared" si="147"/>
        <v>66.600000000000009</v>
      </c>
    </row>
    <row r="349" spans="1:5" ht="51" hidden="1" outlineLevel="3" x14ac:dyDescent="0.25">
      <c r="A349" s="12" t="s">
        <v>183</v>
      </c>
      <c r="B349" s="14" t="s">
        <v>489</v>
      </c>
      <c r="C349" s="7">
        <f>C350</f>
        <v>50</v>
      </c>
      <c r="D349" s="71">
        <f t="shared" ref="D349:D351" si="154">D350</f>
        <v>0</v>
      </c>
      <c r="E349" s="99">
        <f t="shared" si="147"/>
        <v>0</v>
      </c>
    </row>
    <row r="350" spans="1:5" ht="25.5" hidden="1" outlineLevel="4" x14ac:dyDescent="0.25">
      <c r="A350" s="12" t="s">
        <v>183</v>
      </c>
      <c r="B350" s="14" t="s">
        <v>490</v>
      </c>
      <c r="C350" s="7">
        <f>C351</f>
        <v>50</v>
      </c>
      <c r="D350" s="71">
        <f t="shared" si="154"/>
        <v>0</v>
      </c>
      <c r="E350" s="99">
        <f t="shared" si="147"/>
        <v>0</v>
      </c>
    </row>
    <row r="351" spans="1:5" ht="25.5" hidden="1" outlineLevel="5" x14ac:dyDescent="0.25">
      <c r="A351" s="12" t="s">
        <v>183</v>
      </c>
      <c r="B351" s="14" t="s">
        <v>491</v>
      </c>
      <c r="C351" s="7">
        <f>C352</f>
        <v>50</v>
      </c>
      <c r="D351" s="71">
        <f t="shared" si="154"/>
        <v>0</v>
      </c>
      <c r="E351" s="99">
        <f t="shared" si="147"/>
        <v>0</v>
      </c>
    </row>
    <row r="352" spans="1:5" ht="25.5" hidden="1" outlineLevel="6" x14ac:dyDescent="0.25">
      <c r="A352" s="12" t="s">
        <v>183</v>
      </c>
      <c r="B352" s="14" t="s">
        <v>357</v>
      </c>
      <c r="C352" s="7">
        <f>№4!F412</f>
        <v>50</v>
      </c>
      <c r="D352" s="71">
        <f>№4!G412</f>
        <v>0</v>
      </c>
      <c r="E352" s="99">
        <f t="shared" si="147"/>
        <v>0</v>
      </c>
    </row>
    <row r="353" spans="1:5" outlineLevel="1" collapsed="1" x14ac:dyDescent="0.25">
      <c r="A353" s="12" t="s">
        <v>198</v>
      </c>
      <c r="B353" s="14" t="s">
        <v>318</v>
      </c>
      <c r="C353" s="7">
        <f>№4!F413+№4!F518</f>
        <v>22575.199999999997</v>
      </c>
      <c r="D353" s="71">
        <f>№4!G413+№4!G518</f>
        <v>11944.7</v>
      </c>
      <c r="E353" s="99">
        <f t="shared" si="147"/>
        <v>52.910716184131267</v>
      </c>
    </row>
    <row r="354" spans="1:5" ht="38.25" hidden="1" outlineLevel="2" x14ac:dyDescent="0.25">
      <c r="A354" s="12" t="s">
        <v>198</v>
      </c>
      <c r="B354" s="14" t="s">
        <v>316</v>
      </c>
      <c r="C354" s="7">
        <f>C355</f>
        <v>14203.9</v>
      </c>
      <c r="D354" s="71">
        <f t="shared" ref="D354:D357" si="155">D355</f>
        <v>7403.4</v>
      </c>
      <c r="E354" s="99">
        <f t="shared" si="147"/>
        <v>52.122304437513648</v>
      </c>
    </row>
    <row r="355" spans="1:5" ht="25.5" hidden="1" outlineLevel="3" x14ac:dyDescent="0.25">
      <c r="A355" s="12" t="s">
        <v>198</v>
      </c>
      <c r="B355" s="14" t="s">
        <v>492</v>
      </c>
      <c r="C355" s="7">
        <f>C356</f>
        <v>14203.9</v>
      </c>
      <c r="D355" s="71">
        <f t="shared" si="155"/>
        <v>7403.4</v>
      </c>
      <c r="E355" s="99">
        <f t="shared" si="147"/>
        <v>52.122304437513648</v>
      </c>
    </row>
    <row r="356" spans="1:5" ht="25.5" hidden="1" outlineLevel="4" x14ac:dyDescent="0.25">
      <c r="A356" s="12" t="s">
        <v>198</v>
      </c>
      <c r="B356" s="14" t="s">
        <v>493</v>
      </c>
      <c r="C356" s="7">
        <f>C357</f>
        <v>14203.9</v>
      </c>
      <c r="D356" s="71">
        <f t="shared" si="155"/>
        <v>7403.4</v>
      </c>
      <c r="E356" s="99">
        <f t="shared" si="147"/>
        <v>52.122304437513648</v>
      </c>
    </row>
    <row r="357" spans="1:5" ht="38.25" hidden="1" outlineLevel="5" x14ac:dyDescent="0.25">
      <c r="A357" s="29" t="s">
        <v>198</v>
      </c>
      <c r="B357" s="30" t="s">
        <v>494</v>
      </c>
      <c r="C357" s="31">
        <f>C358</f>
        <v>14203.9</v>
      </c>
      <c r="D357" s="73">
        <f t="shared" si="155"/>
        <v>7403.4</v>
      </c>
      <c r="E357" s="99">
        <f t="shared" si="147"/>
        <v>52.122304437513648</v>
      </c>
    </row>
    <row r="358" spans="1:5" ht="25.5" hidden="1" outlineLevel="6" x14ac:dyDescent="0.25">
      <c r="A358" s="12" t="s">
        <v>198</v>
      </c>
      <c r="B358" s="14" t="s">
        <v>357</v>
      </c>
      <c r="C358" s="7">
        <f>№4!F420</f>
        <v>14203.9</v>
      </c>
      <c r="D358" s="71">
        <f>№4!G420</f>
        <v>7403.4</v>
      </c>
      <c r="E358" s="99">
        <f t="shared" si="147"/>
        <v>52.122304437513648</v>
      </c>
    </row>
    <row r="359" spans="1:5" ht="38.25" hidden="1" outlineLevel="2" x14ac:dyDescent="0.25">
      <c r="A359" s="29" t="s">
        <v>198</v>
      </c>
      <c r="B359" s="30" t="s">
        <v>324</v>
      </c>
      <c r="C359" s="31">
        <f>C360</f>
        <v>5353.0999999999995</v>
      </c>
      <c r="D359" s="73">
        <f t="shared" ref="D359:D362" si="156">D360</f>
        <v>3156.4</v>
      </c>
      <c r="E359" s="99">
        <f t="shared" si="147"/>
        <v>58.963964805439851</v>
      </c>
    </row>
    <row r="360" spans="1:5" ht="38.25" hidden="1" outlineLevel="3" x14ac:dyDescent="0.25">
      <c r="A360" s="12" t="s">
        <v>198</v>
      </c>
      <c r="B360" s="14" t="s">
        <v>515</v>
      </c>
      <c r="C360" s="7">
        <f>C361</f>
        <v>5353.0999999999995</v>
      </c>
      <c r="D360" s="71">
        <f t="shared" si="156"/>
        <v>3156.4</v>
      </c>
      <c r="E360" s="99">
        <f t="shared" si="147"/>
        <v>58.963964805439851</v>
      </c>
    </row>
    <row r="361" spans="1:5" ht="25.5" hidden="1" outlineLevel="4" x14ac:dyDescent="0.25">
      <c r="A361" s="12" t="s">
        <v>198</v>
      </c>
      <c r="B361" s="14" t="s">
        <v>516</v>
      </c>
      <c r="C361" s="7">
        <f>C362</f>
        <v>5353.0999999999995</v>
      </c>
      <c r="D361" s="71">
        <f t="shared" si="156"/>
        <v>3156.4</v>
      </c>
      <c r="E361" s="99">
        <f t="shared" si="147"/>
        <v>58.963964805439851</v>
      </c>
    </row>
    <row r="362" spans="1:5" ht="51" hidden="1" outlineLevel="5" x14ac:dyDescent="0.25">
      <c r="A362" s="29" t="s">
        <v>198</v>
      </c>
      <c r="B362" s="30" t="s">
        <v>517</v>
      </c>
      <c r="C362" s="31">
        <f>C363</f>
        <v>5353.0999999999995</v>
      </c>
      <c r="D362" s="73">
        <f t="shared" si="156"/>
        <v>3156.4</v>
      </c>
      <c r="E362" s="99">
        <f t="shared" si="147"/>
        <v>58.963964805439851</v>
      </c>
    </row>
    <row r="363" spans="1:5" ht="25.5" hidden="1" outlineLevel="6" x14ac:dyDescent="0.25">
      <c r="A363" s="12" t="s">
        <v>198</v>
      </c>
      <c r="B363" s="14" t="s">
        <v>357</v>
      </c>
      <c r="C363" s="7">
        <f>№4!F525</f>
        <v>5353.0999999999995</v>
      </c>
      <c r="D363" s="71">
        <f>№4!G525</f>
        <v>3156.4</v>
      </c>
      <c r="E363" s="99">
        <f t="shared" si="147"/>
        <v>58.963964805439851</v>
      </c>
    </row>
    <row r="364" spans="1:5" ht="25.5" outlineLevel="1" collapsed="1" x14ac:dyDescent="0.25">
      <c r="A364" s="29" t="s">
        <v>202</v>
      </c>
      <c r="B364" s="30" t="s">
        <v>319</v>
      </c>
      <c r="C364" s="31">
        <f>№4!F423</f>
        <v>100</v>
      </c>
      <c r="D364" s="73">
        <f>№4!G423</f>
        <v>38</v>
      </c>
      <c r="E364" s="99">
        <f t="shared" si="147"/>
        <v>38</v>
      </c>
    </row>
    <row r="365" spans="1:5" ht="38.25" hidden="1" outlineLevel="2" x14ac:dyDescent="0.25">
      <c r="A365" s="12" t="s">
        <v>202</v>
      </c>
      <c r="B365" s="14" t="s">
        <v>316</v>
      </c>
      <c r="C365" s="7">
        <f>C366+C370</f>
        <v>100</v>
      </c>
      <c r="D365" s="71">
        <f t="shared" ref="D365" si="157">D366+D370</f>
        <v>38</v>
      </c>
      <c r="E365" s="99">
        <f t="shared" si="147"/>
        <v>38</v>
      </c>
    </row>
    <row r="366" spans="1:5" ht="25.5" hidden="1" outlineLevel="3" x14ac:dyDescent="0.25">
      <c r="A366" s="12" t="s">
        <v>202</v>
      </c>
      <c r="B366" s="14" t="s">
        <v>471</v>
      </c>
      <c r="C366" s="7">
        <f>C367</f>
        <v>50</v>
      </c>
      <c r="D366" s="71">
        <f t="shared" ref="D366:D368" si="158">D367</f>
        <v>0</v>
      </c>
      <c r="E366" s="99">
        <f t="shared" si="147"/>
        <v>0</v>
      </c>
    </row>
    <row r="367" spans="1:5" ht="25.5" hidden="1" outlineLevel="4" x14ac:dyDescent="0.25">
      <c r="A367" s="12" t="s">
        <v>202</v>
      </c>
      <c r="B367" s="14" t="s">
        <v>495</v>
      </c>
      <c r="C367" s="7">
        <f>C368</f>
        <v>50</v>
      </c>
      <c r="D367" s="71">
        <f t="shared" si="158"/>
        <v>0</v>
      </c>
      <c r="E367" s="99">
        <f t="shared" si="147"/>
        <v>0</v>
      </c>
    </row>
    <row r="368" spans="1:5" hidden="1" outlineLevel="5" x14ac:dyDescent="0.25">
      <c r="A368" s="12" t="s">
        <v>202</v>
      </c>
      <c r="B368" s="14" t="s">
        <v>496</v>
      </c>
      <c r="C368" s="7">
        <f>C369</f>
        <v>50</v>
      </c>
      <c r="D368" s="71">
        <f t="shared" si="158"/>
        <v>0</v>
      </c>
      <c r="E368" s="99">
        <f t="shared" si="147"/>
        <v>0</v>
      </c>
    </row>
    <row r="369" spans="1:5" ht="25.5" hidden="1" outlineLevel="6" x14ac:dyDescent="0.25">
      <c r="A369" s="12" t="s">
        <v>202</v>
      </c>
      <c r="B369" s="14" t="s">
        <v>357</v>
      </c>
      <c r="C369" s="7">
        <f>№4!F428</f>
        <v>50</v>
      </c>
      <c r="D369" s="71">
        <f>№4!G428</f>
        <v>0</v>
      </c>
      <c r="E369" s="99">
        <f t="shared" si="147"/>
        <v>0</v>
      </c>
    </row>
    <row r="370" spans="1:5" ht="25.5" hidden="1" outlineLevel="3" x14ac:dyDescent="0.25">
      <c r="A370" s="12" t="s">
        <v>202</v>
      </c>
      <c r="B370" s="14" t="s">
        <v>477</v>
      </c>
      <c r="C370" s="7">
        <f>C371</f>
        <v>50</v>
      </c>
      <c r="D370" s="71">
        <f t="shared" ref="D370:D372" si="159">D371</f>
        <v>38</v>
      </c>
      <c r="E370" s="99">
        <f t="shared" si="147"/>
        <v>76</v>
      </c>
    </row>
    <row r="371" spans="1:5" ht="38.25" hidden="1" outlineLevel="4" x14ac:dyDescent="0.25">
      <c r="A371" s="12" t="s">
        <v>202</v>
      </c>
      <c r="B371" s="14" t="s">
        <v>478</v>
      </c>
      <c r="C371" s="7">
        <f>C372</f>
        <v>50</v>
      </c>
      <c r="D371" s="71">
        <f t="shared" si="159"/>
        <v>38</v>
      </c>
      <c r="E371" s="99">
        <f t="shared" si="147"/>
        <v>76</v>
      </c>
    </row>
    <row r="372" spans="1:5" hidden="1" outlineLevel="5" x14ac:dyDescent="0.25">
      <c r="A372" s="12" t="s">
        <v>202</v>
      </c>
      <c r="B372" s="14" t="s">
        <v>497</v>
      </c>
      <c r="C372" s="7">
        <f>C373</f>
        <v>50</v>
      </c>
      <c r="D372" s="71">
        <f t="shared" si="159"/>
        <v>38</v>
      </c>
      <c r="E372" s="99">
        <f t="shared" si="147"/>
        <v>76</v>
      </c>
    </row>
    <row r="373" spans="1:5" ht="25.5" hidden="1" outlineLevel="6" x14ac:dyDescent="0.25">
      <c r="A373" s="12" t="s">
        <v>202</v>
      </c>
      <c r="B373" s="14" t="s">
        <v>357</v>
      </c>
      <c r="C373" s="7">
        <f>№4!F432</f>
        <v>50</v>
      </c>
      <c r="D373" s="71">
        <f>№4!G432</f>
        <v>38</v>
      </c>
      <c r="E373" s="99">
        <f t="shared" si="147"/>
        <v>76</v>
      </c>
    </row>
    <row r="374" spans="1:5" outlineLevel="1" collapsed="1" x14ac:dyDescent="0.25">
      <c r="A374" s="12" t="s">
        <v>206</v>
      </c>
      <c r="B374" s="14" t="s">
        <v>320</v>
      </c>
      <c r="C374" s="7">
        <f>№4!F433+№4!F536</f>
        <v>8722.1</v>
      </c>
      <c r="D374" s="71">
        <f>№4!G433+№4!G536</f>
        <v>4470.4999999999991</v>
      </c>
      <c r="E374" s="99">
        <f t="shared" si="147"/>
        <v>51.254858348333535</v>
      </c>
    </row>
    <row r="375" spans="1:5" ht="38.25" hidden="1" outlineLevel="2" x14ac:dyDescent="0.25">
      <c r="A375" s="12" t="s">
        <v>206</v>
      </c>
      <c r="B375" s="14" t="s">
        <v>316</v>
      </c>
      <c r="C375" s="7">
        <f>C376</f>
        <v>4520.3</v>
      </c>
      <c r="D375" s="71">
        <f t="shared" ref="D375:D376" si="160">D376</f>
        <v>2439.5</v>
      </c>
      <c r="E375" s="99">
        <f t="shared" si="147"/>
        <v>53.967657013915002</v>
      </c>
    </row>
    <row r="376" spans="1:5" ht="25.5" hidden="1" outlineLevel="3" x14ac:dyDescent="0.25">
      <c r="A376" s="12" t="s">
        <v>206</v>
      </c>
      <c r="B376" s="14" t="s">
        <v>498</v>
      </c>
      <c r="C376" s="7">
        <f>C377</f>
        <v>4520.3</v>
      </c>
      <c r="D376" s="71">
        <f t="shared" si="160"/>
        <v>2439.5</v>
      </c>
      <c r="E376" s="99">
        <f t="shared" si="147"/>
        <v>53.967657013915002</v>
      </c>
    </row>
    <row r="377" spans="1:5" ht="25.5" hidden="1" outlineLevel="4" x14ac:dyDescent="0.25">
      <c r="A377" s="12" t="s">
        <v>206</v>
      </c>
      <c r="B377" s="14" t="s">
        <v>499</v>
      </c>
      <c r="C377" s="7">
        <f>C378+C380</f>
        <v>4520.3</v>
      </c>
      <c r="D377" s="71">
        <f t="shared" ref="D377" si="161">D378+D380</f>
        <v>2439.5</v>
      </c>
      <c r="E377" s="99">
        <f t="shared" si="147"/>
        <v>53.967657013915002</v>
      </c>
    </row>
    <row r="378" spans="1:5" ht="38.25" hidden="1" outlineLevel="5" x14ac:dyDescent="0.25">
      <c r="A378" s="29" t="s">
        <v>206</v>
      </c>
      <c r="B378" s="30" t="s">
        <v>500</v>
      </c>
      <c r="C378" s="31">
        <f>C379</f>
        <v>3900</v>
      </c>
      <c r="D378" s="73">
        <f t="shared" ref="D378" si="162">D379</f>
        <v>1894.8</v>
      </c>
      <c r="E378" s="99">
        <f t="shared" si="147"/>
        <v>48.584615384615383</v>
      </c>
    </row>
    <row r="379" spans="1:5" ht="25.5" hidden="1" outlineLevel="6" x14ac:dyDescent="0.25">
      <c r="A379" s="12" t="s">
        <v>206</v>
      </c>
      <c r="B379" s="14" t="s">
        <v>357</v>
      </c>
      <c r="C379" s="7">
        <f>№4!F440</f>
        <v>3900</v>
      </c>
      <c r="D379" s="71">
        <f>№4!G440</f>
        <v>1894.8</v>
      </c>
      <c r="E379" s="99">
        <f t="shared" si="147"/>
        <v>48.584615384615383</v>
      </c>
    </row>
    <row r="380" spans="1:5" ht="25.5" hidden="1" outlineLevel="5" x14ac:dyDescent="0.25">
      <c r="A380" s="26" t="s">
        <v>206</v>
      </c>
      <c r="B380" s="27" t="s">
        <v>570</v>
      </c>
      <c r="C380" s="28">
        <f>C381</f>
        <v>620.29999999999995</v>
      </c>
      <c r="D380" s="74">
        <f t="shared" ref="D380" si="163">D381</f>
        <v>544.70000000000005</v>
      </c>
      <c r="E380" s="99">
        <f t="shared" si="147"/>
        <v>87.812348863453181</v>
      </c>
    </row>
    <row r="381" spans="1:5" ht="25.5" hidden="1" outlineLevel="6" x14ac:dyDescent="0.25">
      <c r="A381" s="37" t="s">
        <v>206</v>
      </c>
      <c r="B381" s="38" t="s">
        <v>357</v>
      </c>
      <c r="C381" s="15">
        <f>№4!F444</f>
        <v>620.29999999999995</v>
      </c>
      <c r="D381" s="75">
        <f>№4!G444</f>
        <v>544.70000000000005</v>
      </c>
      <c r="E381" s="99">
        <f t="shared" si="147"/>
        <v>87.812348863453181</v>
      </c>
    </row>
    <row r="382" spans="1:5" ht="38.25" hidden="1" outlineLevel="2" x14ac:dyDescent="0.25">
      <c r="A382" s="12" t="s">
        <v>206</v>
      </c>
      <c r="B382" s="14" t="s">
        <v>310</v>
      </c>
      <c r="C382" s="7">
        <f>C383</f>
        <v>143</v>
      </c>
      <c r="D382" s="71">
        <f t="shared" ref="D382" si="164">D383</f>
        <v>43.7</v>
      </c>
      <c r="E382" s="99">
        <f t="shared" si="147"/>
        <v>30.55944055944056</v>
      </c>
    </row>
    <row r="383" spans="1:5" ht="25.5" hidden="1" outlineLevel="3" x14ac:dyDescent="0.25">
      <c r="A383" s="12" t="s">
        <v>206</v>
      </c>
      <c r="B383" s="14" t="s">
        <v>514</v>
      </c>
      <c r="C383" s="7">
        <f>C384+C387+C392+C395+C398+C401</f>
        <v>143</v>
      </c>
      <c r="D383" s="71">
        <f t="shared" ref="D383" si="165">D384+D387+D392+D395+D398+D401</f>
        <v>43.7</v>
      </c>
      <c r="E383" s="99">
        <f t="shared" si="147"/>
        <v>30.55944055944056</v>
      </c>
    </row>
    <row r="384" spans="1:5" hidden="1" outlineLevel="4" x14ac:dyDescent="0.25">
      <c r="A384" s="12" t="s">
        <v>206</v>
      </c>
      <c r="B384" s="14" t="s">
        <v>518</v>
      </c>
      <c r="C384" s="7">
        <f>C385</f>
        <v>32</v>
      </c>
      <c r="D384" s="71">
        <f t="shared" ref="D384:D385" si="166">D385</f>
        <v>7</v>
      </c>
      <c r="E384" s="99">
        <f t="shared" si="147"/>
        <v>21.875</v>
      </c>
    </row>
    <row r="385" spans="1:5" ht="38.25" hidden="1" outlineLevel="5" x14ac:dyDescent="0.25">
      <c r="A385" s="12" t="s">
        <v>206</v>
      </c>
      <c r="B385" s="14" t="s">
        <v>519</v>
      </c>
      <c r="C385" s="7">
        <f>C386</f>
        <v>32</v>
      </c>
      <c r="D385" s="71">
        <f t="shared" si="166"/>
        <v>7</v>
      </c>
      <c r="E385" s="99">
        <f t="shared" si="147"/>
        <v>21.875</v>
      </c>
    </row>
    <row r="386" spans="1:5" ht="25.5" hidden="1" outlineLevel="6" x14ac:dyDescent="0.25">
      <c r="A386" s="12" t="s">
        <v>206</v>
      </c>
      <c r="B386" s="14" t="s">
        <v>331</v>
      </c>
      <c r="C386" s="7">
        <f>№4!F541</f>
        <v>32</v>
      </c>
      <c r="D386" s="71">
        <f>№4!G541</f>
        <v>7</v>
      </c>
      <c r="E386" s="99">
        <f t="shared" si="147"/>
        <v>21.875</v>
      </c>
    </row>
    <row r="387" spans="1:5" ht="25.5" hidden="1" outlineLevel="4" x14ac:dyDescent="0.25">
      <c r="A387" s="12" t="s">
        <v>206</v>
      </c>
      <c r="B387" s="14" t="s">
        <v>520</v>
      </c>
      <c r="C387" s="7">
        <f>C388+C390</f>
        <v>26</v>
      </c>
      <c r="D387" s="71">
        <f t="shared" ref="D387" si="167">D388+D390</f>
        <v>14.2</v>
      </c>
      <c r="E387" s="99">
        <f t="shared" si="147"/>
        <v>54.615384615384613</v>
      </c>
    </row>
    <row r="388" spans="1:5" ht="38.25" hidden="1" outlineLevel="5" x14ac:dyDescent="0.25">
      <c r="A388" s="12" t="s">
        <v>206</v>
      </c>
      <c r="B388" s="14" t="s">
        <v>521</v>
      </c>
      <c r="C388" s="7">
        <f>C389</f>
        <v>22</v>
      </c>
      <c r="D388" s="71">
        <f t="shared" ref="D388" si="168">D389</f>
        <v>14.2</v>
      </c>
      <c r="E388" s="99">
        <f t="shared" si="147"/>
        <v>64.545454545454533</v>
      </c>
    </row>
    <row r="389" spans="1:5" ht="25.5" hidden="1" outlineLevel="6" x14ac:dyDescent="0.25">
      <c r="A389" s="12" t="s">
        <v>206</v>
      </c>
      <c r="B389" s="14" t="s">
        <v>331</v>
      </c>
      <c r="C389" s="7">
        <f>№4!F544</f>
        <v>22</v>
      </c>
      <c r="D389" s="71">
        <f>№4!G544</f>
        <v>14.2</v>
      </c>
      <c r="E389" s="99">
        <f t="shared" si="147"/>
        <v>64.545454545454533</v>
      </c>
    </row>
    <row r="390" spans="1:5" ht="25.5" hidden="1" outlineLevel="5" x14ac:dyDescent="0.25">
      <c r="A390" s="12" t="s">
        <v>206</v>
      </c>
      <c r="B390" s="14" t="s">
        <v>522</v>
      </c>
      <c r="C390" s="7">
        <f>C391</f>
        <v>4</v>
      </c>
      <c r="D390" s="71">
        <f t="shared" ref="D390" si="169">D391</f>
        <v>0</v>
      </c>
      <c r="E390" s="99">
        <f t="shared" si="147"/>
        <v>0</v>
      </c>
    </row>
    <row r="391" spans="1:5" ht="25.5" hidden="1" outlineLevel="6" x14ac:dyDescent="0.25">
      <c r="A391" s="12" t="s">
        <v>206</v>
      </c>
      <c r="B391" s="14" t="s">
        <v>331</v>
      </c>
      <c r="C391" s="7">
        <f>№4!F546</f>
        <v>4</v>
      </c>
      <c r="D391" s="71">
        <f>№4!G546</f>
        <v>0</v>
      </c>
      <c r="E391" s="99">
        <f t="shared" si="147"/>
        <v>0</v>
      </c>
    </row>
    <row r="392" spans="1:5" ht="25.5" hidden="1" outlineLevel="4" x14ac:dyDescent="0.25">
      <c r="A392" s="12" t="s">
        <v>206</v>
      </c>
      <c r="B392" s="14" t="s">
        <v>523</v>
      </c>
      <c r="C392" s="7">
        <f>C393</f>
        <v>40</v>
      </c>
      <c r="D392" s="71">
        <f t="shared" ref="D392:D393" si="170">D393</f>
        <v>0</v>
      </c>
      <c r="E392" s="99">
        <f t="shared" si="147"/>
        <v>0</v>
      </c>
    </row>
    <row r="393" spans="1:5" ht="25.5" hidden="1" outlineLevel="5" x14ac:dyDescent="0.25">
      <c r="A393" s="12" t="s">
        <v>206</v>
      </c>
      <c r="B393" s="14" t="s">
        <v>524</v>
      </c>
      <c r="C393" s="7">
        <f>C394</f>
        <v>40</v>
      </c>
      <c r="D393" s="71">
        <f t="shared" si="170"/>
        <v>0</v>
      </c>
      <c r="E393" s="99">
        <f t="shared" si="147"/>
        <v>0</v>
      </c>
    </row>
    <row r="394" spans="1:5" ht="25.5" hidden="1" outlineLevel="6" x14ac:dyDescent="0.25">
      <c r="A394" s="12" t="s">
        <v>206</v>
      </c>
      <c r="B394" s="14" t="s">
        <v>331</v>
      </c>
      <c r="C394" s="7">
        <f>№4!F549</f>
        <v>40</v>
      </c>
      <c r="D394" s="71">
        <f>№4!G549</f>
        <v>0</v>
      </c>
      <c r="E394" s="99">
        <f t="shared" si="147"/>
        <v>0</v>
      </c>
    </row>
    <row r="395" spans="1:5" ht="38.25" hidden="1" outlineLevel="4" x14ac:dyDescent="0.25">
      <c r="A395" s="12" t="s">
        <v>206</v>
      </c>
      <c r="B395" s="14" t="s">
        <v>525</v>
      </c>
      <c r="C395" s="7">
        <f>C396</f>
        <v>15</v>
      </c>
      <c r="D395" s="71">
        <f t="shared" ref="D395:D396" si="171">D396</f>
        <v>0</v>
      </c>
      <c r="E395" s="99">
        <f t="shared" si="147"/>
        <v>0</v>
      </c>
    </row>
    <row r="396" spans="1:5" ht="38.25" hidden="1" outlineLevel="5" x14ac:dyDescent="0.25">
      <c r="A396" s="12" t="s">
        <v>206</v>
      </c>
      <c r="B396" s="14" t="s">
        <v>526</v>
      </c>
      <c r="C396" s="7">
        <f>C397</f>
        <v>15</v>
      </c>
      <c r="D396" s="71">
        <f t="shared" si="171"/>
        <v>0</v>
      </c>
      <c r="E396" s="99">
        <f t="shared" si="147"/>
        <v>0</v>
      </c>
    </row>
    <row r="397" spans="1:5" ht="25.5" hidden="1" outlineLevel="6" x14ac:dyDescent="0.25">
      <c r="A397" s="12" t="s">
        <v>206</v>
      </c>
      <c r="B397" s="14" t="s">
        <v>331</v>
      </c>
      <c r="C397" s="7">
        <f>№4!F552</f>
        <v>15</v>
      </c>
      <c r="D397" s="71">
        <f>№4!G552</f>
        <v>0</v>
      </c>
      <c r="E397" s="99">
        <f t="shared" si="147"/>
        <v>0</v>
      </c>
    </row>
    <row r="398" spans="1:5" ht="25.5" hidden="1" outlineLevel="4" x14ac:dyDescent="0.25">
      <c r="A398" s="12" t="s">
        <v>206</v>
      </c>
      <c r="B398" s="14" t="s">
        <v>527</v>
      </c>
      <c r="C398" s="7">
        <f>C399</f>
        <v>29</v>
      </c>
      <c r="D398" s="71">
        <f t="shared" ref="D398:D399" si="172">D399</f>
        <v>22.5</v>
      </c>
      <c r="E398" s="99">
        <f t="shared" si="147"/>
        <v>77.58620689655173</v>
      </c>
    </row>
    <row r="399" spans="1:5" ht="25.5" hidden="1" outlineLevel="5" x14ac:dyDescent="0.25">
      <c r="A399" s="12" t="s">
        <v>206</v>
      </c>
      <c r="B399" s="14" t="s">
        <v>528</v>
      </c>
      <c r="C399" s="7">
        <f>C400</f>
        <v>29</v>
      </c>
      <c r="D399" s="71">
        <f t="shared" si="172"/>
        <v>22.5</v>
      </c>
      <c r="E399" s="99">
        <f t="shared" ref="E399:E462" si="173">D399/C399*100</f>
        <v>77.58620689655173</v>
      </c>
    </row>
    <row r="400" spans="1:5" ht="25.5" hidden="1" outlineLevel="6" x14ac:dyDescent="0.25">
      <c r="A400" s="12" t="s">
        <v>206</v>
      </c>
      <c r="B400" s="14" t="s">
        <v>331</v>
      </c>
      <c r="C400" s="7">
        <f>№4!F555</f>
        <v>29</v>
      </c>
      <c r="D400" s="71">
        <f>№4!G555</f>
        <v>22.5</v>
      </c>
      <c r="E400" s="99">
        <f t="shared" si="173"/>
        <v>77.58620689655173</v>
      </c>
    </row>
    <row r="401" spans="1:5" ht="25.5" hidden="1" outlineLevel="4" x14ac:dyDescent="0.25">
      <c r="A401" s="12" t="s">
        <v>206</v>
      </c>
      <c r="B401" s="14" t="s">
        <v>529</v>
      </c>
      <c r="C401" s="7">
        <f>C402</f>
        <v>1</v>
      </c>
      <c r="D401" s="71">
        <f t="shared" ref="D401:D402" si="174">D402</f>
        <v>0</v>
      </c>
      <c r="E401" s="99">
        <f t="shared" si="173"/>
        <v>0</v>
      </c>
    </row>
    <row r="402" spans="1:5" ht="25.5" hidden="1" outlineLevel="5" x14ac:dyDescent="0.25">
      <c r="A402" s="12" t="s">
        <v>206</v>
      </c>
      <c r="B402" s="14" t="s">
        <v>530</v>
      </c>
      <c r="C402" s="7">
        <f>C403</f>
        <v>1</v>
      </c>
      <c r="D402" s="71">
        <f t="shared" si="174"/>
        <v>0</v>
      </c>
      <c r="E402" s="99">
        <f t="shared" si="173"/>
        <v>0</v>
      </c>
    </row>
    <row r="403" spans="1:5" ht="25.5" hidden="1" outlineLevel="6" x14ac:dyDescent="0.25">
      <c r="A403" s="12" t="s">
        <v>206</v>
      </c>
      <c r="B403" s="14" t="s">
        <v>331</v>
      </c>
      <c r="C403" s="7">
        <f>№4!F558</f>
        <v>1</v>
      </c>
      <c r="D403" s="71">
        <f>№4!G558</f>
        <v>0</v>
      </c>
      <c r="E403" s="99">
        <f t="shared" si="173"/>
        <v>0</v>
      </c>
    </row>
    <row r="404" spans="1:5" outlineLevel="1" collapsed="1" x14ac:dyDescent="0.25">
      <c r="A404" s="12" t="s">
        <v>210</v>
      </c>
      <c r="B404" s="14" t="s">
        <v>321</v>
      </c>
      <c r="C404" s="7">
        <f>№4!F450</f>
        <v>15655.4</v>
      </c>
      <c r="D404" s="71">
        <f>№4!G450</f>
        <v>6766.1</v>
      </c>
      <c r="E404" s="99">
        <f t="shared" si="173"/>
        <v>43.218953204645047</v>
      </c>
    </row>
    <row r="405" spans="1:5" ht="38.25" hidden="1" outlineLevel="2" x14ac:dyDescent="0.25">
      <c r="A405" s="12" t="s">
        <v>210</v>
      </c>
      <c r="B405" s="14" t="s">
        <v>316</v>
      </c>
      <c r="C405" s="7">
        <f>C406</f>
        <v>15655.4</v>
      </c>
      <c r="D405" s="71">
        <f t="shared" ref="D405:D406" si="175">D406</f>
        <v>6766.1</v>
      </c>
      <c r="E405" s="98">
        <f t="shared" si="173"/>
        <v>43.218953204645047</v>
      </c>
    </row>
    <row r="406" spans="1:5" ht="38.25" hidden="1" outlineLevel="3" x14ac:dyDescent="0.25">
      <c r="A406" s="26" t="s">
        <v>210</v>
      </c>
      <c r="B406" s="27" t="s">
        <v>501</v>
      </c>
      <c r="C406" s="28">
        <f>C407</f>
        <v>15655.4</v>
      </c>
      <c r="D406" s="74">
        <f t="shared" si="175"/>
        <v>6766.1</v>
      </c>
      <c r="E406" s="98">
        <f t="shared" si="173"/>
        <v>43.218953204645047</v>
      </c>
    </row>
    <row r="407" spans="1:5" ht="25.5" hidden="1" outlineLevel="4" x14ac:dyDescent="0.25">
      <c r="A407" s="37" t="s">
        <v>210</v>
      </c>
      <c r="B407" s="38" t="s">
        <v>502</v>
      </c>
      <c r="C407" s="15">
        <f>C408+C412</f>
        <v>15655.4</v>
      </c>
      <c r="D407" s="75">
        <f t="shared" ref="D407" si="176">D408+D412</f>
        <v>6766.1</v>
      </c>
      <c r="E407" s="98">
        <f t="shared" si="173"/>
        <v>43.218953204645047</v>
      </c>
    </row>
    <row r="408" spans="1:5" ht="25.5" hidden="1" outlineLevel="5" x14ac:dyDescent="0.25">
      <c r="A408" s="29" t="s">
        <v>210</v>
      </c>
      <c r="B408" s="30" t="s">
        <v>503</v>
      </c>
      <c r="C408" s="31">
        <f>C409+C410+C411</f>
        <v>11210.9</v>
      </c>
      <c r="D408" s="73">
        <f t="shared" ref="D408" si="177">D409+D410+D411</f>
        <v>5014.7</v>
      </c>
      <c r="E408" s="98">
        <f t="shared" si="173"/>
        <v>44.730574708542584</v>
      </c>
    </row>
    <row r="409" spans="1:5" ht="51" hidden="1" outlineLevel="6" x14ac:dyDescent="0.25">
      <c r="A409" s="12" t="s">
        <v>210</v>
      </c>
      <c r="B409" s="14" t="s">
        <v>330</v>
      </c>
      <c r="C409" s="7">
        <f>№4!F455</f>
        <v>9465</v>
      </c>
      <c r="D409" s="71">
        <f>№4!G455</f>
        <v>3915.7</v>
      </c>
      <c r="E409" s="98">
        <f t="shared" si="173"/>
        <v>41.370311674590596</v>
      </c>
    </row>
    <row r="410" spans="1:5" ht="25.5" hidden="1" outlineLevel="6" x14ac:dyDescent="0.25">
      <c r="A410" s="12" t="s">
        <v>210</v>
      </c>
      <c r="B410" s="14" t="s">
        <v>331</v>
      </c>
      <c r="C410" s="7">
        <f>№4!F456</f>
        <v>1739.8</v>
      </c>
      <c r="D410" s="71">
        <f>№4!G456</f>
        <v>1095.7</v>
      </c>
      <c r="E410" s="98">
        <f t="shared" si="173"/>
        <v>62.978503276238648</v>
      </c>
    </row>
    <row r="411" spans="1:5" hidden="1" outlineLevel="6" x14ac:dyDescent="0.25">
      <c r="A411" s="12" t="s">
        <v>210</v>
      </c>
      <c r="B411" s="14" t="s">
        <v>332</v>
      </c>
      <c r="C411" s="7">
        <f>№4!F457</f>
        <v>6.1</v>
      </c>
      <c r="D411" s="71">
        <f>№4!G457</f>
        <v>3.3</v>
      </c>
      <c r="E411" s="98">
        <f t="shared" si="173"/>
        <v>54.098360655737707</v>
      </c>
    </row>
    <row r="412" spans="1:5" ht="25.5" hidden="1" outlineLevel="5" x14ac:dyDescent="0.25">
      <c r="A412" s="12" t="s">
        <v>210</v>
      </c>
      <c r="B412" s="14" t="s">
        <v>504</v>
      </c>
      <c r="C412" s="7">
        <f>C413+C414</f>
        <v>4444.5</v>
      </c>
      <c r="D412" s="71">
        <f t="shared" ref="D412" si="178">D413+D414</f>
        <v>1751.4</v>
      </c>
      <c r="E412" s="98">
        <f t="shared" si="173"/>
        <v>39.406007424907195</v>
      </c>
    </row>
    <row r="413" spans="1:5" ht="51" hidden="1" outlineLevel="6" x14ac:dyDescent="0.25">
      <c r="A413" s="12" t="s">
        <v>210</v>
      </c>
      <c r="B413" s="14" t="s">
        <v>330</v>
      </c>
      <c r="C413" s="7">
        <f>№4!F459</f>
        <v>4351.7</v>
      </c>
      <c r="D413" s="71">
        <f>№4!G459</f>
        <v>1703.9</v>
      </c>
      <c r="E413" s="98">
        <f t="shared" si="173"/>
        <v>39.154813061562152</v>
      </c>
    </row>
    <row r="414" spans="1:5" ht="25.5" hidden="1" outlineLevel="6" x14ac:dyDescent="0.25">
      <c r="A414" s="26" t="s">
        <v>210</v>
      </c>
      <c r="B414" s="27" t="s">
        <v>331</v>
      </c>
      <c r="C414" s="28">
        <f>№4!F460</f>
        <v>92.8</v>
      </c>
      <c r="D414" s="74">
        <f>№4!G460</f>
        <v>47.5</v>
      </c>
      <c r="E414" s="98">
        <f t="shared" si="173"/>
        <v>51.185344827586206</v>
      </c>
    </row>
    <row r="415" spans="1:5" s="24" customFormat="1" collapsed="1" x14ac:dyDescent="0.25">
      <c r="A415" s="39" t="s">
        <v>139</v>
      </c>
      <c r="B415" s="40" t="s">
        <v>279</v>
      </c>
      <c r="C415" s="41">
        <f>C416+C429</f>
        <v>41447</v>
      </c>
      <c r="D415" s="76">
        <f>D416+D429</f>
        <v>20207.399999999998</v>
      </c>
      <c r="E415" s="98">
        <f t="shared" si="173"/>
        <v>48.754795280719947</v>
      </c>
    </row>
    <row r="416" spans="1:5" outlineLevel="1" x14ac:dyDescent="0.25">
      <c r="A416" s="29" t="s">
        <v>140</v>
      </c>
      <c r="B416" s="30" t="s">
        <v>306</v>
      </c>
      <c r="C416" s="31">
        <f>№4!F563</f>
        <v>37620.1</v>
      </c>
      <c r="D416" s="73">
        <f>№4!G563</f>
        <v>18547.699999999997</v>
      </c>
      <c r="E416" s="99">
        <f t="shared" si="173"/>
        <v>49.302633432659668</v>
      </c>
    </row>
    <row r="417" spans="1:5" ht="38.25" hidden="1" outlineLevel="2" x14ac:dyDescent="0.25">
      <c r="A417" s="12" t="s">
        <v>140</v>
      </c>
      <c r="B417" s="14" t="s">
        <v>324</v>
      </c>
      <c r="C417" s="7" t="e">
        <f>C418</f>
        <v>#REF!</v>
      </c>
      <c r="D417" s="71" t="e">
        <f t="shared" ref="D417" si="179">D418</f>
        <v>#REF!</v>
      </c>
      <c r="E417" s="99" t="e">
        <f t="shared" si="173"/>
        <v>#REF!</v>
      </c>
    </row>
    <row r="418" spans="1:5" ht="25.5" hidden="1" outlineLevel="3" x14ac:dyDescent="0.25">
      <c r="A418" s="12" t="s">
        <v>140</v>
      </c>
      <c r="B418" s="14" t="s">
        <v>531</v>
      </c>
      <c r="C418" s="7" t="e">
        <f>C419+C426</f>
        <v>#REF!</v>
      </c>
      <c r="D418" s="71" t="e">
        <f>D419+D426</f>
        <v>#REF!</v>
      </c>
      <c r="E418" s="99" t="e">
        <f t="shared" si="173"/>
        <v>#REF!</v>
      </c>
    </row>
    <row r="419" spans="1:5" hidden="1" outlineLevel="4" x14ac:dyDescent="0.25">
      <c r="A419" s="12" t="s">
        <v>140</v>
      </c>
      <c r="B419" s="14" t="s">
        <v>532</v>
      </c>
      <c r="C419" s="7" t="e">
        <f>C420+C424</f>
        <v>#REF!</v>
      </c>
      <c r="D419" s="71" t="e">
        <f t="shared" ref="D419" si="180">D420+D424</f>
        <v>#REF!</v>
      </c>
      <c r="E419" s="99" t="e">
        <f t="shared" si="173"/>
        <v>#REF!</v>
      </c>
    </row>
    <row r="420" spans="1:5" hidden="1" outlineLevel="5" x14ac:dyDescent="0.25">
      <c r="A420" s="12" t="s">
        <v>140</v>
      </c>
      <c r="B420" s="14" t="s">
        <v>533</v>
      </c>
      <c r="C420" s="7">
        <f>C421+C422+C423</f>
        <v>8666.1</v>
      </c>
      <c r="D420" s="71">
        <f t="shared" ref="D420" si="181">D421+D422+D423</f>
        <v>3972.7</v>
      </c>
      <c r="E420" s="99">
        <f t="shared" si="173"/>
        <v>45.841843505152255</v>
      </c>
    </row>
    <row r="421" spans="1:5" ht="51" hidden="1" outlineLevel="6" x14ac:dyDescent="0.25">
      <c r="A421" s="12" t="s">
        <v>140</v>
      </c>
      <c r="B421" s="14" t="s">
        <v>330</v>
      </c>
      <c r="C421" s="7">
        <f>№4!F570</f>
        <v>5880</v>
      </c>
      <c r="D421" s="71">
        <f>№4!G570</f>
        <v>2113.1999999999998</v>
      </c>
      <c r="E421" s="99">
        <f t="shared" si="173"/>
        <v>35.938775510204081</v>
      </c>
    </row>
    <row r="422" spans="1:5" ht="25.5" hidden="1" outlineLevel="6" x14ac:dyDescent="0.25">
      <c r="A422" s="12" t="s">
        <v>140</v>
      </c>
      <c r="B422" s="14" t="s">
        <v>331</v>
      </c>
      <c r="C422" s="7">
        <f>№4!F571</f>
        <v>2748.2</v>
      </c>
      <c r="D422" s="71">
        <f>№4!G571</f>
        <v>1844.8</v>
      </c>
      <c r="E422" s="99">
        <f t="shared" si="173"/>
        <v>67.127574412342625</v>
      </c>
    </row>
    <row r="423" spans="1:5" hidden="1" outlineLevel="6" x14ac:dyDescent="0.25">
      <c r="A423" s="12" t="s">
        <v>140</v>
      </c>
      <c r="B423" s="14" t="s">
        <v>332</v>
      </c>
      <c r="C423" s="7">
        <f>№4!F572</f>
        <v>37.9</v>
      </c>
      <c r="D423" s="71">
        <f>№4!G572</f>
        <v>14.7</v>
      </c>
      <c r="E423" s="99">
        <f t="shared" si="173"/>
        <v>38.786279683377309</v>
      </c>
    </row>
    <row r="424" spans="1:5" ht="38.25" hidden="1" outlineLevel="5" x14ac:dyDescent="0.25">
      <c r="A424" s="12" t="s">
        <v>140</v>
      </c>
      <c r="B424" s="14" t="s">
        <v>556</v>
      </c>
      <c r="C424" s="7" t="e">
        <f>C425</f>
        <v>#REF!</v>
      </c>
      <c r="D424" s="71" t="e">
        <f t="shared" ref="D424" si="182">D425</f>
        <v>#REF!</v>
      </c>
      <c r="E424" s="99" t="e">
        <f t="shared" si="173"/>
        <v>#REF!</v>
      </c>
    </row>
    <row r="425" spans="1:5" ht="25.5" hidden="1" outlineLevel="6" x14ac:dyDescent="0.25">
      <c r="A425" s="12" t="s">
        <v>140</v>
      </c>
      <c r="B425" s="14" t="s">
        <v>331</v>
      </c>
      <c r="C425" s="7" t="e">
        <f>№4!#REF!</f>
        <v>#REF!</v>
      </c>
      <c r="D425" s="71" t="e">
        <f>№4!#REF!</f>
        <v>#REF!</v>
      </c>
      <c r="E425" s="99" t="e">
        <f t="shared" si="173"/>
        <v>#REF!</v>
      </c>
    </row>
    <row r="426" spans="1:5" ht="25.5" hidden="1" outlineLevel="4" x14ac:dyDescent="0.25">
      <c r="A426" s="12" t="s">
        <v>140</v>
      </c>
      <c r="B426" s="14" t="s">
        <v>534</v>
      </c>
      <c r="C426" s="7">
        <f>C427</f>
        <v>18511.599999999999</v>
      </c>
      <c r="D426" s="71">
        <f t="shared" ref="D426:D427" si="183">D427</f>
        <v>8655.2999999999993</v>
      </c>
      <c r="E426" s="99">
        <f t="shared" si="173"/>
        <v>46.756088074504639</v>
      </c>
    </row>
    <row r="427" spans="1:5" ht="25.5" hidden="1" outlineLevel="5" x14ac:dyDescent="0.25">
      <c r="A427" s="12" t="s">
        <v>140</v>
      </c>
      <c r="B427" s="14" t="s">
        <v>535</v>
      </c>
      <c r="C427" s="7">
        <f>C428</f>
        <v>18511.599999999999</v>
      </c>
      <c r="D427" s="71">
        <f t="shared" si="183"/>
        <v>8655.2999999999993</v>
      </c>
      <c r="E427" s="99">
        <f t="shared" si="173"/>
        <v>46.756088074504639</v>
      </c>
    </row>
    <row r="428" spans="1:5" ht="25.5" hidden="1" outlineLevel="6" x14ac:dyDescent="0.25">
      <c r="A428" s="12" t="s">
        <v>140</v>
      </c>
      <c r="B428" s="14" t="s">
        <v>357</v>
      </c>
      <c r="C428" s="7">
        <f>№4!F583</f>
        <v>18511.599999999999</v>
      </c>
      <c r="D428" s="71">
        <f>№4!G583</f>
        <v>8655.2999999999993</v>
      </c>
      <c r="E428" s="99">
        <f t="shared" si="173"/>
        <v>46.756088074504639</v>
      </c>
    </row>
    <row r="429" spans="1:5" outlineLevel="1" collapsed="1" x14ac:dyDescent="0.25">
      <c r="A429" s="12" t="s">
        <v>252</v>
      </c>
      <c r="B429" s="14" t="s">
        <v>325</v>
      </c>
      <c r="C429" s="7">
        <f>№4!F593</f>
        <v>3826.8999999999996</v>
      </c>
      <c r="D429" s="71">
        <f>№4!G593</f>
        <v>1659.7</v>
      </c>
      <c r="E429" s="99">
        <f t="shared" si="173"/>
        <v>43.369306749588446</v>
      </c>
    </row>
    <row r="430" spans="1:5" ht="38.25" hidden="1" outlineLevel="2" x14ac:dyDescent="0.25">
      <c r="A430" s="12" t="s">
        <v>252</v>
      </c>
      <c r="B430" s="14" t="s">
        <v>324</v>
      </c>
      <c r="C430" s="7" t="e">
        <f>C431</f>
        <v>#REF!</v>
      </c>
      <c r="D430" s="71" t="e">
        <f t="shared" ref="D430:D431" si="184">D431</f>
        <v>#REF!</v>
      </c>
      <c r="E430" s="98" t="e">
        <f t="shared" si="173"/>
        <v>#REF!</v>
      </c>
    </row>
    <row r="431" spans="1:5" ht="38.25" hidden="1" outlineLevel="3" x14ac:dyDescent="0.25">
      <c r="A431" s="12" t="s">
        <v>252</v>
      </c>
      <c r="B431" s="14" t="s">
        <v>571</v>
      </c>
      <c r="C431" s="7" t="e">
        <f>C432</f>
        <v>#REF!</v>
      </c>
      <c r="D431" s="71" t="e">
        <f t="shared" si="184"/>
        <v>#REF!</v>
      </c>
      <c r="E431" s="98" t="e">
        <f t="shared" si="173"/>
        <v>#REF!</v>
      </c>
    </row>
    <row r="432" spans="1:5" ht="38.25" hidden="1" outlineLevel="5" x14ac:dyDescent="0.25">
      <c r="A432" s="12" t="s">
        <v>252</v>
      </c>
      <c r="B432" s="14" t="s">
        <v>536</v>
      </c>
      <c r="C432" s="7" t="e">
        <f>C433+C434+C435</f>
        <v>#REF!</v>
      </c>
      <c r="D432" s="71" t="e">
        <f t="shared" ref="D432" si="185">D433+D434+D435</f>
        <v>#REF!</v>
      </c>
      <c r="E432" s="98" t="e">
        <f t="shared" si="173"/>
        <v>#REF!</v>
      </c>
    </row>
    <row r="433" spans="1:5" ht="51" hidden="1" outlineLevel="6" x14ac:dyDescent="0.25">
      <c r="A433" s="12" t="s">
        <v>252</v>
      </c>
      <c r="B433" s="14" t="s">
        <v>330</v>
      </c>
      <c r="C433" s="7">
        <f>№4!F597</f>
        <v>3593.2</v>
      </c>
      <c r="D433" s="71">
        <f>№4!G597</f>
        <v>1536.8</v>
      </c>
      <c r="E433" s="98">
        <f t="shared" si="173"/>
        <v>42.769676054770123</v>
      </c>
    </row>
    <row r="434" spans="1:5" ht="25.5" hidden="1" outlineLevel="6" x14ac:dyDescent="0.25">
      <c r="A434" s="12" t="s">
        <v>252</v>
      </c>
      <c r="B434" s="14" t="s">
        <v>331</v>
      </c>
      <c r="C434" s="7">
        <f>№4!F598</f>
        <v>233.7</v>
      </c>
      <c r="D434" s="71">
        <f>№4!G598</f>
        <v>122.9</v>
      </c>
      <c r="E434" s="98">
        <f t="shared" si="173"/>
        <v>52.588789045785198</v>
      </c>
    </row>
    <row r="435" spans="1:5" hidden="1" outlineLevel="6" x14ac:dyDescent="0.25">
      <c r="A435" s="12" t="s">
        <v>252</v>
      </c>
      <c r="B435" s="14" t="s">
        <v>332</v>
      </c>
      <c r="C435" s="7" t="e">
        <f>№4!#REF!</f>
        <v>#REF!</v>
      </c>
      <c r="D435" s="71" t="e">
        <f>№4!#REF!</f>
        <v>#REF!</v>
      </c>
      <c r="E435" s="98" t="e">
        <f t="shared" si="173"/>
        <v>#REF!</v>
      </c>
    </row>
    <row r="436" spans="1:5" s="24" customFormat="1" collapsed="1" x14ac:dyDescent="0.25">
      <c r="A436" s="17" t="s">
        <v>141</v>
      </c>
      <c r="B436" s="18" t="s">
        <v>280</v>
      </c>
      <c r="C436" s="6">
        <f>C437+C443+C474</f>
        <v>20875.099999999999</v>
      </c>
      <c r="D436" s="70">
        <f>D437+D443+D474</f>
        <v>8131.3</v>
      </c>
      <c r="E436" s="98">
        <f t="shared" si="173"/>
        <v>38.952148732221644</v>
      </c>
    </row>
    <row r="437" spans="1:5" outlineLevel="1" x14ac:dyDescent="0.25">
      <c r="A437" s="12" t="s">
        <v>142</v>
      </c>
      <c r="B437" s="14" t="s">
        <v>307</v>
      </c>
      <c r="C437" s="7">
        <f>№4!F289</f>
        <v>1300</v>
      </c>
      <c r="D437" s="71">
        <f>№4!G289</f>
        <v>525.5</v>
      </c>
      <c r="E437" s="99">
        <f t="shared" si="173"/>
        <v>40.42307692307692</v>
      </c>
    </row>
    <row r="438" spans="1:5" ht="51" hidden="1" outlineLevel="2" x14ac:dyDescent="0.25">
      <c r="A438" s="12" t="s">
        <v>142</v>
      </c>
      <c r="B438" s="14" t="s">
        <v>287</v>
      </c>
      <c r="C438" s="7">
        <f>C439</f>
        <v>0</v>
      </c>
      <c r="D438" s="71">
        <f t="shared" ref="D438:D441" si="186">D439</f>
        <v>0</v>
      </c>
      <c r="E438" s="99" t="e">
        <f t="shared" si="173"/>
        <v>#DIV/0!</v>
      </c>
    </row>
    <row r="439" spans="1:5" ht="25.5" hidden="1" outlineLevel="3" x14ac:dyDescent="0.25">
      <c r="A439" s="12" t="s">
        <v>142</v>
      </c>
      <c r="B439" s="14" t="s">
        <v>359</v>
      </c>
      <c r="C439" s="7">
        <f>C440</f>
        <v>0</v>
      </c>
      <c r="D439" s="71">
        <f t="shared" si="186"/>
        <v>0</v>
      </c>
      <c r="E439" s="99" t="e">
        <f t="shared" si="173"/>
        <v>#DIV/0!</v>
      </c>
    </row>
    <row r="440" spans="1:5" ht="38.25" hidden="1" outlineLevel="4" x14ac:dyDescent="0.25">
      <c r="A440" s="12" t="s">
        <v>142</v>
      </c>
      <c r="B440" s="14" t="s">
        <v>451</v>
      </c>
      <c r="C440" s="7">
        <f>C441</f>
        <v>0</v>
      </c>
      <c r="D440" s="71">
        <f t="shared" si="186"/>
        <v>0</v>
      </c>
      <c r="E440" s="99" t="e">
        <f t="shared" si="173"/>
        <v>#DIV/0!</v>
      </c>
    </row>
    <row r="441" spans="1:5" ht="25.5" hidden="1" outlineLevel="5" x14ac:dyDescent="0.25">
      <c r="A441" s="12" t="s">
        <v>142</v>
      </c>
      <c r="B441" s="14" t="s">
        <v>452</v>
      </c>
      <c r="C441" s="7">
        <f>C442</f>
        <v>0</v>
      </c>
      <c r="D441" s="71">
        <f t="shared" si="186"/>
        <v>0</v>
      </c>
      <c r="E441" s="99" t="e">
        <f t="shared" si="173"/>
        <v>#DIV/0!</v>
      </c>
    </row>
    <row r="442" spans="1:5" hidden="1" outlineLevel="6" x14ac:dyDescent="0.25">
      <c r="A442" s="12" t="s">
        <v>142</v>
      </c>
      <c r="B442" s="14" t="s">
        <v>342</v>
      </c>
      <c r="C442" s="7"/>
      <c r="D442" s="71"/>
      <c r="E442" s="99" t="e">
        <f t="shared" si="173"/>
        <v>#DIV/0!</v>
      </c>
    </row>
    <row r="443" spans="1:5" outlineLevel="1" collapsed="1" x14ac:dyDescent="0.25">
      <c r="A443" s="12" t="s">
        <v>145</v>
      </c>
      <c r="B443" s="14" t="s">
        <v>308</v>
      </c>
      <c r="C443" s="7">
        <f>№4!F295+№4!F462</f>
        <v>2461</v>
      </c>
      <c r="D443" s="71">
        <f>№4!G295+№4!G462</f>
        <v>1159.8</v>
      </c>
      <c r="E443" s="99">
        <f t="shared" si="173"/>
        <v>47.127184071515643</v>
      </c>
    </row>
    <row r="444" spans="1:5" ht="38.25" hidden="1" outlineLevel="2" x14ac:dyDescent="0.25">
      <c r="A444" s="12" t="s">
        <v>145</v>
      </c>
      <c r="B444" s="14" t="s">
        <v>316</v>
      </c>
      <c r="C444" s="7">
        <f>C445+C449</f>
        <v>1368</v>
      </c>
      <c r="D444" s="71">
        <f t="shared" ref="D444" si="187">D445+D449</f>
        <v>702</v>
      </c>
      <c r="E444" s="99">
        <f t="shared" si="173"/>
        <v>51.315789473684212</v>
      </c>
    </row>
    <row r="445" spans="1:5" ht="25.5" hidden="1" outlineLevel="3" x14ac:dyDescent="0.25">
      <c r="A445" s="12" t="s">
        <v>145</v>
      </c>
      <c r="B445" s="14" t="s">
        <v>471</v>
      </c>
      <c r="C445" s="7">
        <f>C446</f>
        <v>306</v>
      </c>
      <c r="D445" s="71">
        <f t="shared" ref="D445:D447" si="188">D446</f>
        <v>154.5</v>
      </c>
      <c r="E445" s="99">
        <f t="shared" si="173"/>
        <v>50.490196078431367</v>
      </c>
    </row>
    <row r="446" spans="1:5" ht="25.5" hidden="1" outlineLevel="4" x14ac:dyDescent="0.25">
      <c r="A446" s="12" t="s">
        <v>145</v>
      </c>
      <c r="B446" s="14" t="s">
        <v>495</v>
      </c>
      <c r="C446" s="7">
        <f>C447</f>
        <v>306</v>
      </c>
      <c r="D446" s="71">
        <f t="shared" si="188"/>
        <v>154.5</v>
      </c>
      <c r="E446" s="99">
        <f t="shared" si="173"/>
        <v>50.490196078431367</v>
      </c>
    </row>
    <row r="447" spans="1:5" ht="63.75" hidden="1" outlineLevel="5" x14ac:dyDescent="0.25">
      <c r="A447" s="12" t="s">
        <v>145</v>
      </c>
      <c r="B447" s="14" t="s">
        <v>505</v>
      </c>
      <c r="C447" s="7">
        <f>C448</f>
        <v>306</v>
      </c>
      <c r="D447" s="71">
        <f t="shared" si="188"/>
        <v>154.5</v>
      </c>
      <c r="E447" s="99">
        <f t="shared" si="173"/>
        <v>50.490196078431367</v>
      </c>
    </row>
    <row r="448" spans="1:5" hidden="1" outlineLevel="6" x14ac:dyDescent="0.25">
      <c r="A448" s="12" t="s">
        <v>145</v>
      </c>
      <c r="B448" s="14" t="s">
        <v>342</v>
      </c>
      <c r="C448" s="7">
        <f>№4!F467</f>
        <v>306</v>
      </c>
      <c r="D448" s="71">
        <f>№4!G467</f>
        <v>154.5</v>
      </c>
      <c r="E448" s="99">
        <f t="shared" si="173"/>
        <v>50.490196078431367</v>
      </c>
    </row>
    <row r="449" spans="1:5" ht="25.5" hidden="1" outlineLevel="3" x14ac:dyDescent="0.25">
      <c r="A449" s="12" t="s">
        <v>145</v>
      </c>
      <c r="B449" s="14" t="s">
        <v>477</v>
      </c>
      <c r="C449" s="7">
        <f>C450</f>
        <v>1062</v>
      </c>
      <c r="D449" s="71">
        <f t="shared" ref="D449:D451" si="189">D450</f>
        <v>547.5</v>
      </c>
      <c r="E449" s="99">
        <f t="shared" si="173"/>
        <v>51.55367231638418</v>
      </c>
    </row>
    <row r="450" spans="1:5" ht="38.25" hidden="1" outlineLevel="4" x14ac:dyDescent="0.25">
      <c r="A450" s="12" t="s">
        <v>145</v>
      </c>
      <c r="B450" s="14" t="s">
        <v>478</v>
      </c>
      <c r="C450" s="7">
        <f>C451</f>
        <v>1062</v>
      </c>
      <c r="D450" s="71">
        <f t="shared" si="189"/>
        <v>547.5</v>
      </c>
      <c r="E450" s="99">
        <f t="shared" si="173"/>
        <v>51.55367231638418</v>
      </c>
    </row>
    <row r="451" spans="1:5" ht="63.75" hidden="1" outlineLevel="5" x14ac:dyDescent="0.25">
      <c r="A451" s="12" t="s">
        <v>145</v>
      </c>
      <c r="B451" s="14" t="s">
        <v>505</v>
      </c>
      <c r="C451" s="7">
        <f>C452</f>
        <v>1062</v>
      </c>
      <c r="D451" s="71">
        <f t="shared" si="189"/>
        <v>547.5</v>
      </c>
      <c r="E451" s="99">
        <f t="shared" si="173"/>
        <v>51.55367231638418</v>
      </c>
    </row>
    <row r="452" spans="1:5" hidden="1" outlineLevel="6" x14ac:dyDescent="0.25">
      <c r="A452" s="12" t="s">
        <v>145</v>
      </c>
      <c r="B452" s="14" t="s">
        <v>342</v>
      </c>
      <c r="C452" s="7">
        <f>№4!F471</f>
        <v>1062</v>
      </c>
      <c r="D452" s="71">
        <f>№4!G471</f>
        <v>547.5</v>
      </c>
      <c r="E452" s="99">
        <f t="shared" si="173"/>
        <v>51.55367231638418</v>
      </c>
    </row>
    <row r="453" spans="1:5" ht="38.25" hidden="1" outlineLevel="2" x14ac:dyDescent="0.25">
      <c r="A453" s="12" t="s">
        <v>145</v>
      </c>
      <c r="B453" s="14" t="s">
        <v>309</v>
      </c>
      <c r="C453" s="7">
        <f>C454</f>
        <v>100</v>
      </c>
      <c r="D453" s="71">
        <f t="shared" ref="D453:D456" si="190">D454</f>
        <v>0</v>
      </c>
      <c r="E453" s="99">
        <f t="shared" si="173"/>
        <v>0</v>
      </c>
    </row>
    <row r="454" spans="1:5" ht="25.5" hidden="1" outlineLevel="3" x14ac:dyDescent="0.25">
      <c r="A454" s="12" t="s">
        <v>145</v>
      </c>
      <c r="B454" s="14" t="s">
        <v>453</v>
      </c>
      <c r="C454" s="7">
        <f>C455</f>
        <v>100</v>
      </c>
      <c r="D454" s="71">
        <f t="shared" si="190"/>
        <v>0</v>
      </c>
      <c r="E454" s="99">
        <f t="shared" si="173"/>
        <v>0</v>
      </c>
    </row>
    <row r="455" spans="1:5" ht="25.5" hidden="1" outlineLevel="4" x14ac:dyDescent="0.25">
      <c r="A455" s="12" t="s">
        <v>145</v>
      </c>
      <c r="B455" s="14" t="s">
        <v>454</v>
      </c>
      <c r="C455" s="7">
        <f>C456</f>
        <v>100</v>
      </c>
      <c r="D455" s="71">
        <f t="shared" si="190"/>
        <v>0</v>
      </c>
      <c r="E455" s="99">
        <f t="shared" si="173"/>
        <v>0</v>
      </c>
    </row>
    <row r="456" spans="1:5" ht="38.25" hidden="1" outlineLevel="5" x14ac:dyDescent="0.25">
      <c r="A456" s="12" t="s">
        <v>145</v>
      </c>
      <c r="B456" s="14" t="s">
        <v>455</v>
      </c>
      <c r="C456" s="7">
        <f>C457</f>
        <v>100</v>
      </c>
      <c r="D456" s="71">
        <f t="shared" si="190"/>
        <v>0</v>
      </c>
      <c r="E456" s="99">
        <f t="shared" si="173"/>
        <v>0</v>
      </c>
    </row>
    <row r="457" spans="1:5" hidden="1" outlineLevel="6" x14ac:dyDescent="0.25">
      <c r="A457" s="12" t="s">
        <v>145</v>
      </c>
      <c r="B457" s="14" t="s">
        <v>342</v>
      </c>
      <c r="C457" s="7">
        <f>№4!F300</f>
        <v>100</v>
      </c>
      <c r="D457" s="71">
        <f>№4!G300</f>
        <v>0</v>
      </c>
      <c r="E457" s="99">
        <f t="shared" si="173"/>
        <v>0</v>
      </c>
    </row>
    <row r="458" spans="1:5" ht="51" hidden="1" outlineLevel="2" x14ac:dyDescent="0.25">
      <c r="A458" s="12" t="s">
        <v>145</v>
      </c>
      <c r="B458" s="14" t="s">
        <v>287</v>
      </c>
      <c r="C458" s="7">
        <f>C459</f>
        <v>693</v>
      </c>
      <c r="D458" s="71">
        <f t="shared" ref="D458:D459" si="191">D459</f>
        <v>367.8</v>
      </c>
      <c r="E458" s="99">
        <f t="shared" si="173"/>
        <v>53.073593073593074</v>
      </c>
    </row>
    <row r="459" spans="1:5" ht="25.5" hidden="1" outlineLevel="3" x14ac:dyDescent="0.25">
      <c r="A459" s="12" t="s">
        <v>145</v>
      </c>
      <c r="B459" s="14" t="s">
        <v>359</v>
      </c>
      <c r="C459" s="7">
        <f>C460</f>
        <v>693</v>
      </c>
      <c r="D459" s="71">
        <f t="shared" si="191"/>
        <v>367.8</v>
      </c>
      <c r="E459" s="99">
        <f t="shared" si="173"/>
        <v>53.073593073593074</v>
      </c>
    </row>
    <row r="460" spans="1:5" ht="38.25" hidden="1" outlineLevel="4" x14ac:dyDescent="0.25">
      <c r="A460" s="12" t="s">
        <v>145</v>
      </c>
      <c r="B460" s="14" t="s">
        <v>451</v>
      </c>
      <c r="C460" s="7">
        <f>C461+C463</f>
        <v>693</v>
      </c>
      <c r="D460" s="71">
        <f t="shared" ref="D460" si="192">D461+D463</f>
        <v>367.8</v>
      </c>
      <c r="E460" s="99">
        <f t="shared" si="173"/>
        <v>53.073593073593074</v>
      </c>
    </row>
    <row r="461" spans="1:5" ht="25.5" hidden="1" outlineLevel="5" x14ac:dyDescent="0.25">
      <c r="A461" s="12" t="s">
        <v>145</v>
      </c>
      <c r="B461" s="14" t="s">
        <v>456</v>
      </c>
      <c r="C461" s="7">
        <f>C462</f>
        <v>205</v>
      </c>
      <c r="D461" s="71">
        <f t="shared" ref="D461" si="193">D462</f>
        <v>150</v>
      </c>
      <c r="E461" s="99">
        <f t="shared" si="173"/>
        <v>73.170731707317074</v>
      </c>
    </row>
    <row r="462" spans="1:5" hidden="1" outlineLevel="6" x14ac:dyDescent="0.25">
      <c r="A462" s="12" t="s">
        <v>145</v>
      </c>
      <c r="B462" s="14" t="s">
        <v>342</v>
      </c>
      <c r="C462" s="7">
        <f>№4!F305</f>
        <v>205</v>
      </c>
      <c r="D462" s="71">
        <f>№4!G305</f>
        <v>150</v>
      </c>
      <c r="E462" s="99">
        <f t="shared" si="173"/>
        <v>73.170731707317074</v>
      </c>
    </row>
    <row r="463" spans="1:5" ht="25.5" hidden="1" outlineLevel="5" x14ac:dyDescent="0.25">
      <c r="A463" s="12" t="s">
        <v>145</v>
      </c>
      <c r="B463" s="14" t="s">
        <v>560</v>
      </c>
      <c r="C463" s="7">
        <f>C464</f>
        <v>488</v>
      </c>
      <c r="D463" s="71">
        <f t="shared" ref="D463" si="194">D464</f>
        <v>217.8</v>
      </c>
      <c r="E463" s="99">
        <f t="shared" ref="E463:E520" si="195">D463/C463*100</f>
        <v>44.631147540983605</v>
      </c>
    </row>
    <row r="464" spans="1:5" hidden="1" outlineLevel="6" x14ac:dyDescent="0.25">
      <c r="A464" s="12" t="s">
        <v>145</v>
      </c>
      <c r="B464" s="14" t="s">
        <v>342</v>
      </c>
      <c r="C464" s="7">
        <f>№4!F307</f>
        <v>488</v>
      </c>
      <c r="D464" s="71">
        <f>№4!G307</f>
        <v>217.8</v>
      </c>
      <c r="E464" s="99">
        <f t="shared" si="195"/>
        <v>44.631147540983605</v>
      </c>
    </row>
    <row r="465" spans="1:5" ht="38.25" hidden="1" outlineLevel="2" x14ac:dyDescent="0.25">
      <c r="A465" s="12" t="s">
        <v>145</v>
      </c>
      <c r="B465" s="14" t="s">
        <v>310</v>
      </c>
      <c r="C465" s="7" t="e">
        <f>C466+C470</f>
        <v>#REF!</v>
      </c>
      <c r="D465" s="71" t="e">
        <f t="shared" ref="D465" si="196">D466+D470</f>
        <v>#REF!</v>
      </c>
      <c r="E465" s="99" t="e">
        <f t="shared" si="195"/>
        <v>#REF!</v>
      </c>
    </row>
    <row r="466" spans="1:5" ht="38.25" hidden="1" outlineLevel="3" x14ac:dyDescent="0.25">
      <c r="A466" s="12" t="s">
        <v>145</v>
      </c>
      <c r="B466" s="14" t="s">
        <v>457</v>
      </c>
      <c r="C466" s="7">
        <f>C467</f>
        <v>300</v>
      </c>
      <c r="D466" s="71">
        <f t="shared" ref="D466:D468" si="197">D467</f>
        <v>90</v>
      </c>
      <c r="E466" s="99">
        <f t="shared" si="195"/>
        <v>30</v>
      </c>
    </row>
    <row r="467" spans="1:5" ht="38.25" hidden="1" outlineLevel="4" x14ac:dyDescent="0.25">
      <c r="A467" s="12" t="s">
        <v>145</v>
      </c>
      <c r="B467" s="14" t="s">
        <v>458</v>
      </c>
      <c r="C467" s="7">
        <f>C468</f>
        <v>300</v>
      </c>
      <c r="D467" s="71">
        <f t="shared" si="197"/>
        <v>90</v>
      </c>
      <c r="E467" s="99">
        <f t="shared" si="195"/>
        <v>30</v>
      </c>
    </row>
    <row r="468" spans="1:5" ht="38.25" hidden="1" outlineLevel="5" x14ac:dyDescent="0.25">
      <c r="A468" s="12" t="s">
        <v>145</v>
      </c>
      <c r="B468" s="14" t="s">
        <v>459</v>
      </c>
      <c r="C468" s="7">
        <f>C469</f>
        <v>300</v>
      </c>
      <c r="D468" s="71">
        <f t="shared" si="197"/>
        <v>90</v>
      </c>
      <c r="E468" s="99">
        <f t="shared" si="195"/>
        <v>30</v>
      </c>
    </row>
    <row r="469" spans="1:5" hidden="1" outlineLevel="6" x14ac:dyDescent="0.25">
      <c r="A469" s="12" t="s">
        <v>145</v>
      </c>
      <c r="B469" s="14" t="s">
        <v>342</v>
      </c>
      <c r="C469" s="7">
        <f>№4!F312</f>
        <v>300</v>
      </c>
      <c r="D469" s="71">
        <f>№4!G312</f>
        <v>90</v>
      </c>
      <c r="E469" s="99">
        <f t="shared" si="195"/>
        <v>30</v>
      </c>
    </row>
    <row r="470" spans="1:5" ht="25.5" hidden="1" outlineLevel="3" x14ac:dyDescent="0.25">
      <c r="A470" s="12" t="s">
        <v>145</v>
      </c>
      <c r="B470" s="14" t="s">
        <v>460</v>
      </c>
      <c r="C470" s="7" t="e">
        <f>C471</f>
        <v>#REF!</v>
      </c>
      <c r="D470" s="71" t="e">
        <f t="shared" ref="D470:D472" si="198">D471</f>
        <v>#REF!</v>
      </c>
      <c r="E470" s="99" t="e">
        <f t="shared" si="195"/>
        <v>#REF!</v>
      </c>
    </row>
    <row r="471" spans="1:5" ht="25.5" hidden="1" outlineLevel="4" x14ac:dyDescent="0.25">
      <c r="A471" s="12" t="s">
        <v>145</v>
      </c>
      <c r="B471" s="14" t="s">
        <v>461</v>
      </c>
      <c r="C471" s="7" t="e">
        <f>C472</f>
        <v>#REF!</v>
      </c>
      <c r="D471" s="71" t="e">
        <f t="shared" si="198"/>
        <v>#REF!</v>
      </c>
      <c r="E471" s="99" t="e">
        <f t="shared" si="195"/>
        <v>#REF!</v>
      </c>
    </row>
    <row r="472" spans="1:5" ht="38.25" hidden="1" outlineLevel="5" x14ac:dyDescent="0.25">
      <c r="A472" s="12" t="s">
        <v>145</v>
      </c>
      <c r="B472" s="14" t="s">
        <v>462</v>
      </c>
      <c r="C472" s="7" t="e">
        <f>C473</f>
        <v>#REF!</v>
      </c>
      <c r="D472" s="71" t="e">
        <f t="shared" si="198"/>
        <v>#REF!</v>
      </c>
      <c r="E472" s="99" t="e">
        <f t="shared" si="195"/>
        <v>#REF!</v>
      </c>
    </row>
    <row r="473" spans="1:5" hidden="1" outlineLevel="6" x14ac:dyDescent="0.25">
      <c r="A473" s="12" t="s">
        <v>145</v>
      </c>
      <c r="B473" s="14" t="s">
        <v>342</v>
      </c>
      <c r="C473" s="7" t="e">
        <f>№4!#REF!</f>
        <v>#REF!</v>
      </c>
      <c r="D473" s="71" t="e">
        <f>№4!#REF!</f>
        <v>#REF!</v>
      </c>
      <c r="E473" s="99" t="e">
        <f t="shared" si="195"/>
        <v>#REF!</v>
      </c>
    </row>
    <row r="474" spans="1:5" outlineLevel="1" collapsed="1" x14ac:dyDescent="0.25">
      <c r="A474" s="12" t="s">
        <v>159</v>
      </c>
      <c r="B474" s="14" t="s">
        <v>311</v>
      </c>
      <c r="C474" s="7">
        <f>№4!F313+№4!F472</f>
        <v>17114.099999999999</v>
      </c>
      <c r="D474" s="71">
        <f>№4!G313+№4!G472</f>
        <v>6446</v>
      </c>
      <c r="E474" s="99">
        <f t="shared" si="195"/>
        <v>37.66484945162177</v>
      </c>
    </row>
    <row r="475" spans="1:5" ht="38.25" hidden="1" outlineLevel="2" x14ac:dyDescent="0.25">
      <c r="A475" s="12" t="s">
        <v>159</v>
      </c>
      <c r="B475" s="14" t="s">
        <v>316</v>
      </c>
      <c r="C475" s="7">
        <f>C476</f>
        <v>4980.8</v>
      </c>
      <c r="D475" s="71">
        <f t="shared" ref="D475:D477" si="199">D476</f>
        <v>2583.1</v>
      </c>
      <c r="E475" s="98">
        <f t="shared" si="195"/>
        <v>51.861146803726314</v>
      </c>
    </row>
    <row r="476" spans="1:5" ht="25.5" hidden="1" outlineLevel="3" x14ac:dyDescent="0.25">
      <c r="A476" s="12" t="s">
        <v>159</v>
      </c>
      <c r="B476" s="14" t="s">
        <v>471</v>
      </c>
      <c r="C476" s="7">
        <f>C477</f>
        <v>4980.8</v>
      </c>
      <c r="D476" s="71">
        <f t="shared" si="199"/>
        <v>2583.1</v>
      </c>
      <c r="E476" s="98">
        <f t="shared" si="195"/>
        <v>51.861146803726314</v>
      </c>
    </row>
    <row r="477" spans="1:5" ht="25.5" hidden="1" outlineLevel="4" x14ac:dyDescent="0.25">
      <c r="A477" s="12" t="s">
        <v>159</v>
      </c>
      <c r="B477" s="14" t="s">
        <v>472</v>
      </c>
      <c r="C477" s="7">
        <f>C478</f>
        <v>4980.8</v>
      </c>
      <c r="D477" s="71">
        <f t="shared" si="199"/>
        <v>2583.1</v>
      </c>
      <c r="E477" s="98">
        <f t="shared" si="195"/>
        <v>51.861146803726314</v>
      </c>
    </row>
    <row r="478" spans="1:5" ht="51" hidden="1" outlineLevel="5" x14ac:dyDescent="0.25">
      <c r="A478" s="12" t="s">
        <v>159</v>
      </c>
      <c r="B478" s="14" t="s">
        <v>506</v>
      </c>
      <c r="C478" s="7">
        <f>C479+C480</f>
        <v>4980.8</v>
      </c>
      <c r="D478" s="71">
        <f t="shared" ref="D478" si="200">D479+D480</f>
        <v>2583.1</v>
      </c>
      <c r="E478" s="98">
        <f t="shared" si="195"/>
        <v>51.861146803726314</v>
      </c>
    </row>
    <row r="479" spans="1:5" ht="25.5" hidden="1" outlineLevel="6" x14ac:dyDescent="0.25">
      <c r="A479" s="12" t="s">
        <v>159</v>
      </c>
      <c r="B479" s="14" t="s">
        <v>331</v>
      </c>
      <c r="C479" s="7">
        <f>№4!F477</f>
        <v>124.5</v>
      </c>
      <c r="D479" s="71">
        <f>№4!G477</f>
        <v>72.599999999999994</v>
      </c>
      <c r="E479" s="98">
        <f t="shared" si="195"/>
        <v>58.313253012048186</v>
      </c>
    </row>
    <row r="480" spans="1:5" hidden="1" outlineLevel="6" x14ac:dyDescent="0.25">
      <c r="A480" s="12" t="s">
        <v>159</v>
      </c>
      <c r="B480" s="14" t="s">
        <v>342</v>
      </c>
      <c r="C480" s="7">
        <f>№4!F478</f>
        <v>4856.3</v>
      </c>
      <c r="D480" s="71">
        <f>№4!G478</f>
        <v>2510.5</v>
      </c>
      <c r="E480" s="98">
        <f t="shared" si="195"/>
        <v>51.695735436443378</v>
      </c>
    </row>
    <row r="481" spans="1:5" ht="38.25" hidden="1" outlineLevel="2" x14ac:dyDescent="0.25">
      <c r="A481" s="12" t="s">
        <v>159</v>
      </c>
      <c r="B481" s="14" t="s">
        <v>312</v>
      </c>
      <c r="C481" s="7">
        <f>C482</f>
        <v>4794.8</v>
      </c>
      <c r="D481" s="71">
        <f t="shared" ref="D481:D484" si="201">D482</f>
        <v>838.9</v>
      </c>
      <c r="E481" s="98">
        <f t="shared" si="195"/>
        <v>17.496037373821636</v>
      </c>
    </row>
    <row r="482" spans="1:5" ht="51" hidden="1" outlineLevel="3" x14ac:dyDescent="0.25">
      <c r="A482" s="12" t="s">
        <v>159</v>
      </c>
      <c r="B482" s="14" t="s">
        <v>463</v>
      </c>
      <c r="C482" s="7">
        <f>C483</f>
        <v>4794.8</v>
      </c>
      <c r="D482" s="71">
        <f t="shared" si="201"/>
        <v>838.9</v>
      </c>
      <c r="E482" s="98">
        <f t="shared" si="195"/>
        <v>17.496037373821636</v>
      </c>
    </row>
    <row r="483" spans="1:5" ht="76.5" hidden="1" outlineLevel="4" x14ac:dyDescent="0.25">
      <c r="A483" s="12" t="s">
        <v>159</v>
      </c>
      <c r="B483" s="14" t="s">
        <v>464</v>
      </c>
      <c r="C483" s="7">
        <f>C484</f>
        <v>4794.8</v>
      </c>
      <c r="D483" s="71">
        <f t="shared" si="201"/>
        <v>838.9</v>
      </c>
      <c r="E483" s="98">
        <f t="shared" si="195"/>
        <v>17.496037373821636</v>
      </c>
    </row>
    <row r="484" spans="1:5" ht="51" hidden="1" outlineLevel="5" x14ac:dyDescent="0.25">
      <c r="A484" s="12" t="s">
        <v>159</v>
      </c>
      <c r="B484" s="14" t="s">
        <v>465</v>
      </c>
      <c r="C484" s="7">
        <f>C485</f>
        <v>4794.8</v>
      </c>
      <c r="D484" s="71">
        <f t="shared" si="201"/>
        <v>838.9</v>
      </c>
      <c r="E484" s="98">
        <f t="shared" si="195"/>
        <v>17.496037373821636</v>
      </c>
    </row>
    <row r="485" spans="1:5" ht="25.5" hidden="1" outlineLevel="6" x14ac:dyDescent="0.25">
      <c r="A485" s="12" t="s">
        <v>159</v>
      </c>
      <c r="B485" s="14" t="s">
        <v>423</v>
      </c>
      <c r="C485" s="7">
        <f>№4!F318</f>
        <v>4794.8</v>
      </c>
      <c r="D485" s="71">
        <f>№4!G318</f>
        <v>838.9</v>
      </c>
      <c r="E485" s="98">
        <f t="shared" si="195"/>
        <v>17.496037373821636</v>
      </c>
    </row>
    <row r="486" spans="1:5" s="24" customFormat="1" collapsed="1" x14ac:dyDescent="0.25">
      <c r="A486" s="17" t="s">
        <v>218</v>
      </c>
      <c r="B486" s="18" t="s">
        <v>283</v>
      </c>
      <c r="C486" s="6">
        <f>C488+C513+C487</f>
        <v>7329.1</v>
      </c>
      <c r="D486" s="70">
        <f t="shared" ref="D486" si="202">D488+D513+D487</f>
        <v>3265.5</v>
      </c>
      <c r="E486" s="98">
        <f t="shared" si="195"/>
        <v>44.555265994460434</v>
      </c>
    </row>
    <row r="487" spans="1:5" s="66" customFormat="1" x14ac:dyDescent="0.25">
      <c r="A487" s="12">
        <v>1101</v>
      </c>
      <c r="B487" s="14" t="s">
        <v>728</v>
      </c>
      <c r="C487" s="7">
        <f>№4!F600</f>
        <v>233</v>
      </c>
      <c r="D487" s="71">
        <f>№4!G600</f>
        <v>0</v>
      </c>
      <c r="E487" s="99">
        <f t="shared" si="195"/>
        <v>0</v>
      </c>
    </row>
    <row r="488" spans="1:5" outlineLevel="1" x14ac:dyDescent="0.25">
      <c r="A488" s="12" t="s">
        <v>255</v>
      </c>
      <c r="B488" s="14" t="s">
        <v>326</v>
      </c>
      <c r="C488" s="7">
        <f>№4!F606</f>
        <v>4927.8999999999996</v>
      </c>
      <c r="D488" s="71">
        <f>№4!G606</f>
        <v>2077.4</v>
      </c>
      <c r="E488" s="99">
        <f t="shared" si="195"/>
        <v>42.155887903569479</v>
      </c>
    </row>
    <row r="489" spans="1:5" ht="38.25" hidden="1" outlineLevel="2" x14ac:dyDescent="0.25">
      <c r="A489" s="12" t="s">
        <v>255</v>
      </c>
      <c r="B489" s="14" t="s">
        <v>327</v>
      </c>
      <c r="C489" s="7" t="e">
        <f>C490+C505</f>
        <v>#REF!</v>
      </c>
      <c r="D489" s="71" t="e">
        <f>D490+D505</f>
        <v>#REF!</v>
      </c>
      <c r="E489" s="99" t="e">
        <f t="shared" si="195"/>
        <v>#REF!</v>
      </c>
    </row>
    <row r="490" spans="1:5" ht="25.5" hidden="1" outlineLevel="3" x14ac:dyDescent="0.25">
      <c r="A490" s="12" t="s">
        <v>255</v>
      </c>
      <c r="B490" s="14" t="s">
        <v>537</v>
      </c>
      <c r="C490" s="7" t="e">
        <f>C491+C497+C502</f>
        <v>#REF!</v>
      </c>
      <c r="D490" s="71" t="e">
        <f t="shared" ref="D490" si="203">D491+D497+D502</f>
        <v>#REF!</v>
      </c>
      <c r="E490" s="99" t="e">
        <f t="shared" si="195"/>
        <v>#REF!</v>
      </c>
    </row>
    <row r="491" spans="1:5" ht="63.75" hidden="1" outlineLevel="4" x14ac:dyDescent="0.25">
      <c r="A491" s="12" t="s">
        <v>255</v>
      </c>
      <c r="B491" s="14" t="s">
        <v>538</v>
      </c>
      <c r="C491" s="7">
        <f>C492+C495</f>
        <v>505.8</v>
      </c>
      <c r="D491" s="71">
        <f t="shared" ref="D491" si="204">D492+D495</f>
        <v>375.3</v>
      </c>
      <c r="E491" s="99">
        <f t="shared" si="195"/>
        <v>74.19928825622776</v>
      </c>
    </row>
    <row r="492" spans="1:5" ht="89.25" hidden="1" outlineLevel="5" x14ac:dyDescent="0.25">
      <c r="A492" s="12" t="s">
        <v>255</v>
      </c>
      <c r="B492" s="14" t="s">
        <v>539</v>
      </c>
      <c r="C492" s="7">
        <f>C493+C494</f>
        <v>500.8</v>
      </c>
      <c r="D492" s="71">
        <f t="shared" ref="D492" si="205">D493+D494</f>
        <v>375.3</v>
      </c>
      <c r="E492" s="99">
        <f t="shared" si="195"/>
        <v>74.940095846645377</v>
      </c>
    </row>
    <row r="493" spans="1:5" ht="51" hidden="1" outlineLevel="6" x14ac:dyDescent="0.25">
      <c r="A493" s="12" t="s">
        <v>255</v>
      </c>
      <c r="B493" s="14" t="s">
        <v>330</v>
      </c>
      <c r="C493" s="7">
        <f>№4!F611</f>
        <v>5.2</v>
      </c>
      <c r="D493" s="71">
        <f>№4!G611</f>
        <v>0</v>
      </c>
      <c r="E493" s="99">
        <f t="shared" si="195"/>
        <v>0</v>
      </c>
    </row>
    <row r="494" spans="1:5" ht="25.5" hidden="1" outlineLevel="6" x14ac:dyDescent="0.25">
      <c r="A494" s="12" t="s">
        <v>255</v>
      </c>
      <c r="B494" s="14" t="s">
        <v>331</v>
      </c>
      <c r="C494" s="7">
        <f>№4!F612</f>
        <v>495.6</v>
      </c>
      <c r="D494" s="71">
        <f>№4!G612</f>
        <v>375.3</v>
      </c>
      <c r="E494" s="99">
        <f t="shared" si="195"/>
        <v>75.72639225181598</v>
      </c>
    </row>
    <row r="495" spans="1:5" ht="25.5" hidden="1" outlineLevel="5" x14ac:dyDescent="0.25">
      <c r="A495" s="12" t="s">
        <v>255</v>
      </c>
      <c r="B495" s="14" t="s">
        <v>540</v>
      </c>
      <c r="C495" s="7">
        <f>C496</f>
        <v>5</v>
      </c>
      <c r="D495" s="71">
        <f t="shared" ref="D495" si="206">D496</f>
        <v>0</v>
      </c>
      <c r="E495" s="99">
        <f t="shared" si="195"/>
        <v>0</v>
      </c>
    </row>
    <row r="496" spans="1:5" ht="25.5" hidden="1" outlineLevel="6" x14ac:dyDescent="0.25">
      <c r="A496" s="12" t="s">
        <v>255</v>
      </c>
      <c r="B496" s="14" t="s">
        <v>331</v>
      </c>
      <c r="C496" s="7">
        <f>№4!F614</f>
        <v>5</v>
      </c>
      <c r="D496" s="71">
        <f>№4!G614</f>
        <v>0</v>
      </c>
      <c r="E496" s="99">
        <f t="shared" si="195"/>
        <v>0</v>
      </c>
    </row>
    <row r="497" spans="1:5" ht="38.25" hidden="1" outlineLevel="4" x14ac:dyDescent="0.25">
      <c r="A497" s="12" t="s">
        <v>255</v>
      </c>
      <c r="B497" s="14" t="s">
        <v>541</v>
      </c>
      <c r="C497" s="7" t="e">
        <f>C498</f>
        <v>#REF!</v>
      </c>
      <c r="D497" s="71" t="e">
        <f t="shared" ref="D497" si="207">D498</f>
        <v>#REF!</v>
      </c>
      <c r="E497" s="99" t="e">
        <f t="shared" si="195"/>
        <v>#REF!</v>
      </c>
    </row>
    <row r="498" spans="1:5" ht="38.25" hidden="1" outlineLevel="5" x14ac:dyDescent="0.25">
      <c r="A498" s="12" t="s">
        <v>255</v>
      </c>
      <c r="B498" s="14" t="s">
        <v>542</v>
      </c>
      <c r="C498" s="7" t="e">
        <f>C499+C500+C501</f>
        <v>#REF!</v>
      </c>
      <c r="D498" s="71" t="e">
        <f t="shared" ref="D498" si="208">D499+D500+D501</f>
        <v>#REF!</v>
      </c>
      <c r="E498" s="99" t="e">
        <f t="shared" si="195"/>
        <v>#REF!</v>
      </c>
    </row>
    <row r="499" spans="1:5" ht="51" hidden="1" outlineLevel="6" x14ac:dyDescent="0.25">
      <c r="A499" s="12" t="s">
        <v>255</v>
      </c>
      <c r="B499" s="14" t="s">
        <v>330</v>
      </c>
      <c r="C499" s="7">
        <f>№4!F619</f>
        <v>397</v>
      </c>
      <c r="D499" s="71">
        <f>№4!G619</f>
        <v>314.2</v>
      </c>
      <c r="E499" s="99">
        <f t="shared" si="195"/>
        <v>79.143576826196465</v>
      </c>
    </row>
    <row r="500" spans="1:5" ht="25.5" hidden="1" outlineLevel="6" x14ac:dyDescent="0.25">
      <c r="A500" s="12" t="s">
        <v>255</v>
      </c>
      <c r="B500" s="14" t="s">
        <v>331</v>
      </c>
      <c r="C500" s="7">
        <f>№4!F620</f>
        <v>592</v>
      </c>
      <c r="D500" s="71">
        <f>№4!G620</f>
        <v>503.5</v>
      </c>
      <c r="E500" s="99">
        <f t="shared" si="195"/>
        <v>85.050675675675677</v>
      </c>
    </row>
    <row r="501" spans="1:5" hidden="1" outlineLevel="6" x14ac:dyDescent="0.25">
      <c r="A501" s="12" t="s">
        <v>255</v>
      </c>
      <c r="B501" s="14" t="s">
        <v>332</v>
      </c>
      <c r="C501" s="7" t="e">
        <f>№4!#REF!</f>
        <v>#REF!</v>
      </c>
      <c r="D501" s="71" t="e">
        <f>№4!#REF!</f>
        <v>#REF!</v>
      </c>
      <c r="E501" s="99" t="e">
        <f t="shared" si="195"/>
        <v>#REF!</v>
      </c>
    </row>
    <row r="502" spans="1:5" ht="25.5" hidden="1" outlineLevel="4" x14ac:dyDescent="0.25">
      <c r="A502" s="12" t="s">
        <v>255</v>
      </c>
      <c r="B502" s="14" t="s">
        <v>543</v>
      </c>
      <c r="C502" s="7" t="e">
        <f>C503</f>
        <v>#REF!</v>
      </c>
      <c r="D502" s="71" t="e">
        <f t="shared" ref="D502:D503" si="209">D503</f>
        <v>#REF!</v>
      </c>
      <c r="E502" s="99" t="e">
        <f t="shared" si="195"/>
        <v>#REF!</v>
      </c>
    </row>
    <row r="503" spans="1:5" hidden="1" outlineLevel="5" x14ac:dyDescent="0.25">
      <c r="A503" s="12" t="s">
        <v>255</v>
      </c>
      <c r="B503" s="14" t="s">
        <v>544</v>
      </c>
      <c r="C503" s="7" t="e">
        <f>C504</f>
        <v>#REF!</v>
      </c>
      <c r="D503" s="71" t="e">
        <f t="shared" si="209"/>
        <v>#REF!</v>
      </c>
      <c r="E503" s="99" t="e">
        <f t="shared" si="195"/>
        <v>#REF!</v>
      </c>
    </row>
    <row r="504" spans="1:5" ht="25.5" hidden="1" outlineLevel="6" x14ac:dyDescent="0.25">
      <c r="A504" s="12" t="s">
        <v>255</v>
      </c>
      <c r="B504" s="14" t="s">
        <v>331</v>
      </c>
      <c r="C504" s="7" t="e">
        <f>№4!#REF!</f>
        <v>#REF!</v>
      </c>
      <c r="D504" s="71" t="e">
        <f>№4!#REF!</f>
        <v>#REF!</v>
      </c>
      <c r="E504" s="99" t="e">
        <f t="shared" si="195"/>
        <v>#REF!</v>
      </c>
    </row>
    <row r="505" spans="1:5" ht="25.5" hidden="1" outlineLevel="3" x14ac:dyDescent="0.25">
      <c r="A505" s="12" t="s">
        <v>255</v>
      </c>
      <c r="B505" s="14" t="s">
        <v>545</v>
      </c>
      <c r="C505" s="7" t="e">
        <f>C506</f>
        <v>#REF!</v>
      </c>
      <c r="D505" s="71" t="e">
        <f t="shared" ref="D505" si="210">D506</f>
        <v>#REF!</v>
      </c>
      <c r="E505" s="99" t="e">
        <f t="shared" si="195"/>
        <v>#REF!</v>
      </c>
    </row>
    <row r="506" spans="1:5" ht="25.5" hidden="1" outlineLevel="4" x14ac:dyDescent="0.25">
      <c r="A506" s="12" t="s">
        <v>255</v>
      </c>
      <c r="B506" s="14" t="s">
        <v>546</v>
      </c>
      <c r="C506" s="7" t="e">
        <f>C507+C511</f>
        <v>#REF!</v>
      </c>
      <c r="D506" s="71" t="e">
        <f t="shared" ref="D506" si="211">D507+D511</f>
        <v>#REF!</v>
      </c>
      <c r="E506" s="99" t="e">
        <f t="shared" si="195"/>
        <v>#REF!</v>
      </c>
    </row>
    <row r="507" spans="1:5" ht="25.5" hidden="1" outlineLevel="5" x14ac:dyDescent="0.25">
      <c r="A507" s="12" t="s">
        <v>255</v>
      </c>
      <c r="B507" s="14" t="s">
        <v>547</v>
      </c>
      <c r="C507" s="7" t="e">
        <f>C508+C509+C510</f>
        <v>#REF!</v>
      </c>
      <c r="D507" s="71" t="e">
        <f t="shared" ref="D507" si="212">D508+D509+D510</f>
        <v>#REF!</v>
      </c>
      <c r="E507" s="99" t="e">
        <f t="shared" si="195"/>
        <v>#REF!</v>
      </c>
    </row>
    <row r="508" spans="1:5" ht="51" hidden="1" outlineLevel="6" x14ac:dyDescent="0.25">
      <c r="A508" s="12" t="s">
        <v>255</v>
      </c>
      <c r="B508" s="14" t="s">
        <v>330</v>
      </c>
      <c r="C508" s="7">
        <f>№4!F632</f>
        <v>1064</v>
      </c>
      <c r="D508" s="71">
        <f>№4!G632</f>
        <v>370.8</v>
      </c>
      <c r="E508" s="99">
        <f t="shared" si="195"/>
        <v>34.849624060150376</v>
      </c>
    </row>
    <row r="509" spans="1:5" ht="25.5" hidden="1" outlineLevel="6" x14ac:dyDescent="0.25">
      <c r="A509" s="12" t="s">
        <v>255</v>
      </c>
      <c r="B509" s="14" t="s">
        <v>331</v>
      </c>
      <c r="C509" s="7">
        <f>№4!F633</f>
        <v>636.1</v>
      </c>
      <c r="D509" s="71">
        <f>№4!G633</f>
        <v>435.4</v>
      </c>
      <c r="E509" s="99">
        <f t="shared" si="195"/>
        <v>68.448357176544562</v>
      </c>
    </row>
    <row r="510" spans="1:5" hidden="1" outlineLevel="6" x14ac:dyDescent="0.25">
      <c r="A510" s="12" t="s">
        <v>255</v>
      </c>
      <c r="B510" s="14" t="s">
        <v>332</v>
      </c>
      <c r="C510" s="7" t="e">
        <f>№4!#REF!</f>
        <v>#REF!</v>
      </c>
      <c r="D510" s="71" t="e">
        <f>№4!#REF!</f>
        <v>#REF!</v>
      </c>
      <c r="E510" s="99" t="e">
        <f t="shared" si="195"/>
        <v>#REF!</v>
      </c>
    </row>
    <row r="511" spans="1:5" hidden="1" outlineLevel="5" x14ac:dyDescent="0.25">
      <c r="A511" s="12" t="s">
        <v>255</v>
      </c>
      <c r="B511" s="14" t="s">
        <v>572</v>
      </c>
      <c r="C511" s="7">
        <f>C512</f>
        <v>0</v>
      </c>
      <c r="D511" s="71">
        <f t="shared" ref="D511" si="213">D512</f>
        <v>0</v>
      </c>
      <c r="E511" s="99" t="e">
        <f t="shared" si="195"/>
        <v>#DIV/0!</v>
      </c>
    </row>
    <row r="512" spans="1:5" ht="25.5" hidden="1" outlineLevel="6" x14ac:dyDescent="0.25">
      <c r="A512" s="12" t="s">
        <v>255</v>
      </c>
      <c r="B512" s="14" t="s">
        <v>331</v>
      </c>
      <c r="C512" s="7"/>
      <c r="D512" s="71"/>
      <c r="E512" s="99" t="e">
        <f t="shared" si="195"/>
        <v>#DIV/0!</v>
      </c>
    </row>
    <row r="513" spans="1:5" outlineLevel="1" collapsed="1" x14ac:dyDescent="0.25">
      <c r="A513" s="12" t="s">
        <v>219</v>
      </c>
      <c r="B513" s="14" t="s">
        <v>322</v>
      </c>
      <c r="C513" s="7">
        <f>№4!F480</f>
        <v>2168.2000000000003</v>
      </c>
      <c r="D513" s="71">
        <f>№4!G480</f>
        <v>1188.0999999999999</v>
      </c>
      <c r="E513" s="99">
        <f t="shared" si="195"/>
        <v>54.796605479199322</v>
      </c>
    </row>
    <row r="514" spans="1:5" ht="38.25" hidden="1" outlineLevel="2" x14ac:dyDescent="0.25">
      <c r="A514" s="12" t="s">
        <v>219</v>
      </c>
      <c r="B514" s="14" t="s">
        <v>316</v>
      </c>
      <c r="C514" s="7">
        <f>C515</f>
        <v>2145.9</v>
      </c>
      <c r="D514" s="71">
        <f t="shared" ref="D514:D517" si="214">D515</f>
        <v>965.8</v>
      </c>
      <c r="E514" s="98">
        <f t="shared" si="195"/>
        <v>45.006757071624953</v>
      </c>
    </row>
    <row r="515" spans="1:5" ht="25.5" hidden="1" outlineLevel="3" x14ac:dyDescent="0.25">
      <c r="A515" s="12" t="s">
        <v>219</v>
      </c>
      <c r="B515" s="14" t="s">
        <v>492</v>
      </c>
      <c r="C515" s="7">
        <f>C516</f>
        <v>2145.9</v>
      </c>
      <c r="D515" s="71">
        <f t="shared" si="214"/>
        <v>965.8</v>
      </c>
      <c r="E515" s="98">
        <f t="shared" si="195"/>
        <v>45.006757071624953</v>
      </c>
    </row>
    <row r="516" spans="1:5" ht="25.5" hidden="1" outlineLevel="4" x14ac:dyDescent="0.25">
      <c r="A516" s="12" t="s">
        <v>219</v>
      </c>
      <c r="B516" s="14" t="s">
        <v>493</v>
      </c>
      <c r="C516" s="7">
        <f>C517</f>
        <v>2145.9</v>
      </c>
      <c r="D516" s="71">
        <f t="shared" si="214"/>
        <v>965.8</v>
      </c>
      <c r="E516" s="98">
        <f t="shared" si="195"/>
        <v>45.006757071624953</v>
      </c>
    </row>
    <row r="517" spans="1:5" ht="38.25" hidden="1" outlineLevel="5" x14ac:dyDescent="0.25">
      <c r="A517" s="12" t="s">
        <v>219</v>
      </c>
      <c r="B517" s="14" t="s">
        <v>507</v>
      </c>
      <c r="C517" s="7">
        <f>C518</f>
        <v>2145.9</v>
      </c>
      <c r="D517" s="71">
        <f t="shared" si="214"/>
        <v>965.8</v>
      </c>
      <c r="E517" s="98">
        <f t="shared" si="195"/>
        <v>45.006757071624953</v>
      </c>
    </row>
    <row r="518" spans="1:5" ht="25.5" hidden="1" outlineLevel="6" x14ac:dyDescent="0.25">
      <c r="A518" s="12" t="s">
        <v>219</v>
      </c>
      <c r="B518" s="14" t="s">
        <v>357</v>
      </c>
      <c r="C518" s="7">
        <f>№4!F485</f>
        <v>2145.9</v>
      </c>
      <c r="D518" s="71">
        <f>№4!G485</f>
        <v>965.8</v>
      </c>
      <c r="E518" s="98">
        <f t="shared" si="195"/>
        <v>45.006757071624953</v>
      </c>
    </row>
    <row r="519" spans="1:5" s="24" customFormat="1" collapsed="1" x14ac:dyDescent="0.25">
      <c r="A519" s="17" t="s">
        <v>164</v>
      </c>
      <c r="B519" s="18" t="s">
        <v>281</v>
      </c>
      <c r="C519" s="6">
        <f t="shared" ref="C519:C524" si="215">C520</f>
        <v>2216.6</v>
      </c>
      <c r="D519" s="70">
        <f t="shared" ref="D519:D524" si="216">D520</f>
        <v>1064.8</v>
      </c>
      <c r="E519" s="98">
        <f t="shared" si="195"/>
        <v>48.037534963457546</v>
      </c>
    </row>
    <row r="520" spans="1:5" outlineLevel="1" x14ac:dyDescent="0.25">
      <c r="A520" s="12" t="s">
        <v>165</v>
      </c>
      <c r="B520" s="14" t="s">
        <v>313</v>
      </c>
      <c r="C520" s="7">
        <f>№4!F330</f>
        <v>2216.6</v>
      </c>
      <c r="D520" s="71">
        <f>№4!G330</f>
        <v>1064.8</v>
      </c>
      <c r="E520" s="99">
        <f t="shared" si="195"/>
        <v>48.037534963457546</v>
      </c>
    </row>
    <row r="521" spans="1:5" ht="51" hidden="1" outlineLevel="2" x14ac:dyDescent="0.25">
      <c r="A521" s="12" t="s">
        <v>165</v>
      </c>
      <c r="B521" s="14" t="s">
        <v>287</v>
      </c>
      <c r="C521" s="7">
        <f t="shared" si="215"/>
        <v>1235.5999999999999</v>
      </c>
      <c r="D521" s="7">
        <f t="shared" si="216"/>
        <v>561.79999999999995</v>
      </c>
      <c r="E521" s="92"/>
    </row>
    <row r="522" spans="1:5" ht="25.5" hidden="1" outlineLevel="3" x14ac:dyDescent="0.25">
      <c r="A522" s="12" t="s">
        <v>165</v>
      </c>
      <c r="B522" s="14" t="s">
        <v>466</v>
      </c>
      <c r="C522" s="7">
        <f t="shared" si="215"/>
        <v>1235.5999999999999</v>
      </c>
      <c r="D522" s="7">
        <f t="shared" si="216"/>
        <v>561.79999999999995</v>
      </c>
      <c r="E522" s="92"/>
    </row>
    <row r="523" spans="1:5" hidden="1" outlineLevel="4" x14ac:dyDescent="0.25">
      <c r="A523" s="12" t="s">
        <v>165</v>
      </c>
      <c r="B523" s="14" t="s">
        <v>561</v>
      </c>
      <c r="C523" s="7">
        <f t="shared" si="215"/>
        <v>1235.5999999999999</v>
      </c>
      <c r="D523" s="7">
        <f t="shared" si="216"/>
        <v>561.79999999999995</v>
      </c>
      <c r="E523" s="92"/>
    </row>
    <row r="524" spans="1:5" hidden="1" outlineLevel="5" x14ac:dyDescent="0.25">
      <c r="A524" s="12" t="s">
        <v>165</v>
      </c>
      <c r="B524" s="14" t="s">
        <v>467</v>
      </c>
      <c r="C524" s="7">
        <f t="shared" si="215"/>
        <v>1235.5999999999999</v>
      </c>
      <c r="D524" s="7">
        <f t="shared" si="216"/>
        <v>561.79999999999995</v>
      </c>
      <c r="E524" s="92"/>
    </row>
    <row r="525" spans="1:5" ht="25.5" hidden="1" outlineLevel="6" x14ac:dyDescent="0.25">
      <c r="A525" s="12" t="s">
        <v>165</v>
      </c>
      <c r="B525" s="14" t="s">
        <v>357</v>
      </c>
      <c r="C525" s="7">
        <f>№4!F337</f>
        <v>1235.5999999999999</v>
      </c>
      <c r="D525" s="7">
        <f>№4!G337</f>
        <v>561.79999999999995</v>
      </c>
      <c r="E525" s="92"/>
    </row>
    <row r="526" spans="1:5" hidden="1" outlineLevel="2" x14ac:dyDescent="0.25">
      <c r="A526" s="34" t="s">
        <v>9</v>
      </c>
      <c r="B526" s="35" t="s">
        <v>285</v>
      </c>
      <c r="C526" s="36">
        <f>C527</f>
        <v>0</v>
      </c>
      <c r="D526" s="36">
        <f t="shared" ref="D526:D528" si="217">D527</f>
        <v>0</v>
      </c>
      <c r="E526" s="92"/>
    </row>
    <row r="527" spans="1:5" ht="25.5" hidden="1" outlineLevel="3" x14ac:dyDescent="0.25">
      <c r="A527" s="34" t="s">
        <v>9</v>
      </c>
      <c r="B527" s="35" t="s">
        <v>333</v>
      </c>
      <c r="C527" s="36">
        <f>C528</f>
        <v>0</v>
      </c>
      <c r="D527" s="36">
        <f t="shared" si="217"/>
        <v>0</v>
      </c>
      <c r="E527" s="92"/>
    </row>
    <row r="528" spans="1:5" ht="25.5" hidden="1" outlineLevel="5" x14ac:dyDescent="0.25">
      <c r="A528" s="34" t="s">
        <v>9</v>
      </c>
      <c r="B528" s="35" t="s">
        <v>334</v>
      </c>
      <c r="C528" s="36">
        <f>C529</f>
        <v>0</v>
      </c>
      <c r="D528" s="36">
        <f t="shared" si="217"/>
        <v>0</v>
      </c>
      <c r="E528" s="92"/>
    </row>
    <row r="529" spans="1:5" hidden="1" outlineLevel="6" x14ac:dyDescent="0.25">
      <c r="A529" s="34" t="s">
        <v>9</v>
      </c>
      <c r="B529" s="35" t="s">
        <v>335</v>
      </c>
      <c r="C529" s="36"/>
      <c r="D529" s="36"/>
      <c r="E529" s="92"/>
    </row>
    <row r="530" spans="1:5" ht="12.75" customHeight="1" collapsed="1" x14ac:dyDescent="0.25">
      <c r="B530" s="32"/>
      <c r="C530" s="8"/>
      <c r="D530" s="8"/>
      <c r="E530" s="92"/>
    </row>
    <row r="531" spans="1:5" ht="12.75" customHeight="1" x14ac:dyDescent="0.25">
      <c r="A531" s="21"/>
      <c r="B531" s="21"/>
      <c r="C531" s="4"/>
      <c r="D531" s="4"/>
      <c r="E531" s="92"/>
    </row>
    <row r="532" spans="1:5" ht="15.2" customHeight="1" x14ac:dyDescent="0.25">
      <c r="B532" s="112"/>
      <c r="C532" s="113"/>
      <c r="D532" s="113"/>
      <c r="E532" s="92"/>
    </row>
  </sheetData>
  <mergeCells count="16">
    <mergeCell ref="C6:E6"/>
    <mergeCell ref="C7:E7"/>
    <mergeCell ref="B10:D10"/>
    <mergeCell ref="B532:D532"/>
    <mergeCell ref="A11:A12"/>
    <mergeCell ref="B11:B12"/>
    <mergeCell ref="C1:E1"/>
    <mergeCell ref="C2:E2"/>
    <mergeCell ref="C3:E3"/>
    <mergeCell ref="C4:E4"/>
    <mergeCell ref="C5:E5"/>
    <mergeCell ref="G8:O8"/>
    <mergeCell ref="A9:E9"/>
    <mergeCell ref="C11:C12"/>
    <mergeCell ref="D11:D12"/>
    <mergeCell ref="E11:E12"/>
  </mergeCells>
  <pageMargins left="0.78749999999999998" right="0.59027779999999996" top="0.59027779999999996" bottom="0.59027779999999996" header="0.39374999999999999" footer="0.51180550000000002"/>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44"/>
  <sheetViews>
    <sheetView showGridLines="0" tabSelected="1" zoomScale="114" zoomScaleNormal="114" zoomScaleSheetLayoutView="100" workbookViewId="0">
      <selection activeCell="J7" sqref="J7"/>
    </sheetView>
  </sheetViews>
  <sheetFormatPr defaultColWidth="9.140625" defaultRowHeight="15" outlineLevelRow="7" x14ac:dyDescent="0.25"/>
  <cols>
    <col min="1" max="1" width="7.7109375" style="50" customWidth="1"/>
    <col min="2" max="2" width="7.7109375" style="51" customWidth="1"/>
    <col min="3" max="3" width="10.7109375" style="51" customWidth="1"/>
    <col min="4" max="4" width="7.7109375" style="50" customWidth="1"/>
    <col min="5" max="5" width="49" style="50" customWidth="1"/>
    <col min="6" max="7" width="11.7109375" style="67" customWidth="1"/>
    <col min="8" max="8" width="10.7109375" style="97" customWidth="1"/>
    <col min="9" max="16384" width="9.140625" style="1"/>
  </cols>
  <sheetData>
    <row r="1" spans="1:20" s="11" customFormat="1" x14ac:dyDescent="0.25">
      <c r="A1" s="78"/>
      <c r="B1" s="78"/>
      <c r="C1" s="78"/>
      <c r="D1" s="78"/>
      <c r="E1" s="118" t="s">
        <v>760</v>
      </c>
      <c r="F1" s="118"/>
      <c r="G1" s="118"/>
      <c r="H1" s="118"/>
      <c r="I1" s="80"/>
      <c r="J1" s="80"/>
      <c r="K1" s="80"/>
      <c r="L1" s="80"/>
      <c r="M1" s="80"/>
      <c r="N1" s="80"/>
      <c r="O1" s="80"/>
      <c r="P1" s="80"/>
      <c r="Q1" s="79"/>
      <c r="R1" s="79"/>
    </row>
    <row r="2" spans="1:20" s="11" customFormat="1" ht="15" customHeight="1" x14ac:dyDescent="0.25">
      <c r="A2" s="78"/>
      <c r="B2" s="78"/>
      <c r="C2" s="78"/>
      <c r="D2" s="78"/>
      <c r="E2" s="119" t="s">
        <v>776</v>
      </c>
      <c r="F2" s="119"/>
      <c r="G2" s="119"/>
      <c r="H2" s="119"/>
      <c r="I2" s="81"/>
      <c r="J2" s="81"/>
      <c r="K2" s="81"/>
      <c r="L2" s="81"/>
      <c r="M2" s="81"/>
      <c r="N2" s="81"/>
      <c r="O2" s="81"/>
      <c r="P2" s="81"/>
    </row>
    <row r="3" spans="1:20" s="11" customFormat="1" x14ac:dyDescent="0.25">
      <c r="A3" s="78"/>
      <c r="B3" s="78"/>
      <c r="C3" s="78"/>
      <c r="D3" s="78"/>
      <c r="E3" s="120" t="s">
        <v>777</v>
      </c>
      <c r="F3" s="120"/>
      <c r="G3" s="120"/>
      <c r="H3" s="120"/>
      <c r="I3" s="79"/>
      <c r="J3" s="79"/>
      <c r="K3" s="79"/>
      <c r="L3" s="79"/>
      <c r="M3" s="79"/>
      <c r="N3" s="79"/>
      <c r="O3" s="79"/>
      <c r="P3" s="79"/>
    </row>
    <row r="4" spans="1:20" s="11" customFormat="1" x14ac:dyDescent="0.25">
      <c r="A4" s="78"/>
      <c r="B4" s="78"/>
      <c r="C4" s="78"/>
      <c r="D4" s="78"/>
      <c r="E4" s="120" t="s">
        <v>791</v>
      </c>
      <c r="F4" s="120"/>
      <c r="G4" s="120"/>
      <c r="H4" s="120"/>
      <c r="I4" s="82"/>
      <c r="J4" s="82"/>
    </row>
    <row r="5" spans="1:20" s="11" customFormat="1" x14ac:dyDescent="0.25">
      <c r="A5" s="78"/>
      <c r="B5" s="78"/>
      <c r="C5" s="78"/>
      <c r="D5" s="78"/>
      <c r="E5" s="119" t="s">
        <v>781</v>
      </c>
      <c r="F5" s="119"/>
      <c r="G5" s="119"/>
      <c r="H5" s="119"/>
      <c r="I5" s="88"/>
      <c r="J5" s="88"/>
      <c r="K5" s="88"/>
      <c r="L5" s="88"/>
      <c r="M5" s="88"/>
      <c r="N5" s="88"/>
      <c r="O5" s="88"/>
      <c r="P5" s="88"/>
    </row>
    <row r="6" spans="1:20" s="11" customFormat="1" x14ac:dyDescent="0.25">
      <c r="A6" s="78"/>
      <c r="B6" s="78"/>
      <c r="C6" s="78"/>
      <c r="D6" s="78"/>
      <c r="E6" s="118" t="s">
        <v>779</v>
      </c>
      <c r="F6" s="118"/>
      <c r="G6" s="118"/>
      <c r="H6" s="118"/>
      <c r="I6" s="89"/>
      <c r="J6" s="89"/>
      <c r="K6" s="89"/>
      <c r="L6" s="89"/>
      <c r="M6" s="89"/>
      <c r="N6" s="89"/>
      <c r="O6" s="89"/>
      <c r="P6" s="89"/>
      <c r="S6" s="88"/>
    </row>
    <row r="7" spans="1:20" s="11" customFormat="1" ht="15" customHeight="1" x14ac:dyDescent="0.25">
      <c r="A7" s="78"/>
      <c r="B7" s="78"/>
      <c r="C7" s="78"/>
      <c r="D7" s="78"/>
      <c r="E7" s="119" t="s">
        <v>780</v>
      </c>
      <c r="F7" s="119"/>
      <c r="G7" s="119"/>
      <c r="H7" s="119"/>
      <c r="I7" s="88"/>
      <c r="J7" s="88"/>
      <c r="K7" s="88"/>
      <c r="L7" s="88"/>
      <c r="M7" s="88"/>
      <c r="N7" s="88"/>
      <c r="O7" s="88"/>
      <c r="P7" s="88"/>
      <c r="S7" s="89"/>
    </row>
    <row r="8" spans="1:20" s="11" customFormat="1" x14ac:dyDescent="0.25">
      <c r="A8" s="78"/>
      <c r="B8" s="78"/>
      <c r="C8" s="78"/>
      <c r="D8" s="78"/>
      <c r="E8" s="121"/>
      <c r="F8" s="121"/>
      <c r="G8" s="121"/>
      <c r="H8" s="121"/>
      <c r="S8" s="88"/>
    </row>
    <row r="9" spans="1:20" s="11" customFormat="1" ht="85.5" customHeight="1" x14ac:dyDescent="0.25">
      <c r="A9" s="122" t="s">
        <v>782</v>
      </c>
      <c r="B9" s="122"/>
      <c r="C9" s="122"/>
      <c r="D9" s="122"/>
      <c r="E9" s="122"/>
      <c r="F9" s="122"/>
      <c r="G9" s="122"/>
      <c r="H9" s="122"/>
      <c r="I9" s="90"/>
      <c r="J9" s="90"/>
      <c r="K9" s="90"/>
      <c r="L9" s="90"/>
      <c r="M9" s="90"/>
      <c r="N9" s="90"/>
      <c r="O9" s="90"/>
      <c r="P9" s="90"/>
      <c r="Q9" s="90"/>
      <c r="R9" s="90"/>
      <c r="S9" s="91"/>
      <c r="T9" s="2"/>
    </row>
    <row r="10" spans="1:20" s="11" customFormat="1" ht="15.75" customHeight="1" x14ac:dyDescent="0.25">
      <c r="A10" s="52"/>
      <c r="B10" s="53"/>
      <c r="C10" s="53"/>
      <c r="D10" s="52"/>
      <c r="E10" s="123"/>
      <c r="F10" s="124"/>
      <c r="G10" s="124"/>
      <c r="H10" s="124"/>
    </row>
    <row r="11" spans="1:20" s="11" customFormat="1" ht="30.75" customHeight="1" x14ac:dyDescent="0.25">
      <c r="A11" s="114" t="s">
        <v>549</v>
      </c>
      <c r="B11" s="125" t="s">
        <v>550</v>
      </c>
      <c r="C11" s="125" t="s">
        <v>551</v>
      </c>
      <c r="D11" s="114" t="s">
        <v>552</v>
      </c>
      <c r="E11" s="114" t="s">
        <v>553</v>
      </c>
      <c r="F11" s="102" t="s">
        <v>772</v>
      </c>
      <c r="G11" s="102" t="s">
        <v>773</v>
      </c>
      <c r="H11" s="104" t="s">
        <v>774</v>
      </c>
    </row>
    <row r="12" spans="1:20" s="11" customFormat="1" ht="43.5" customHeight="1" x14ac:dyDescent="0.25">
      <c r="A12" s="114"/>
      <c r="B12" s="125"/>
      <c r="C12" s="125"/>
      <c r="D12" s="114"/>
      <c r="E12" s="114"/>
      <c r="F12" s="103"/>
      <c r="G12" s="103"/>
      <c r="H12" s="105"/>
    </row>
    <row r="13" spans="1:20" ht="16.5" customHeight="1" x14ac:dyDescent="0.25">
      <c r="A13" s="54">
        <v>1</v>
      </c>
      <c r="B13" s="55">
        <v>2</v>
      </c>
      <c r="C13" s="55">
        <v>3</v>
      </c>
      <c r="D13" s="54">
        <v>4</v>
      </c>
      <c r="E13" s="54">
        <v>5</v>
      </c>
      <c r="F13" s="9">
        <v>6</v>
      </c>
      <c r="G13" s="68">
        <v>7</v>
      </c>
      <c r="H13" s="95">
        <v>8</v>
      </c>
    </row>
    <row r="14" spans="1:20" s="3" customFormat="1" ht="16.5" customHeight="1" x14ac:dyDescent="0.25">
      <c r="A14" s="22"/>
      <c r="B14" s="43"/>
      <c r="C14" s="43"/>
      <c r="D14" s="22"/>
      <c r="E14" s="23" t="s">
        <v>548</v>
      </c>
      <c r="F14" s="5">
        <f>F15+F24+F341+F491+F635</f>
        <v>670495.6</v>
      </c>
      <c r="G14" s="69">
        <f>G15+G24+G341+G491+G635</f>
        <v>264569.80000000005</v>
      </c>
      <c r="H14" s="96">
        <f>G14/F14*100</f>
        <v>39.458842086361201</v>
      </c>
      <c r="I14" s="58"/>
    </row>
    <row r="15" spans="1:20" s="3" customFormat="1" ht="25.5" x14ac:dyDescent="0.25">
      <c r="A15" s="17" t="s">
        <v>0</v>
      </c>
      <c r="B15" s="42"/>
      <c r="C15" s="42"/>
      <c r="D15" s="17"/>
      <c r="E15" s="18" t="s">
        <v>270</v>
      </c>
      <c r="F15" s="6">
        <f>F16</f>
        <v>8448.5</v>
      </c>
      <c r="G15" s="70">
        <f t="shared" ref="G15" si="0">G16</f>
        <v>3735.8</v>
      </c>
      <c r="H15" s="96">
        <f t="shared" ref="H15:H22" si="1">G15/F15*100</f>
        <v>44.218500325501573</v>
      </c>
    </row>
    <row r="16" spans="1:20" outlineLevel="1" x14ac:dyDescent="0.25">
      <c r="A16" s="12" t="s">
        <v>0</v>
      </c>
      <c r="B16" s="13" t="s">
        <v>1</v>
      </c>
      <c r="C16" s="13"/>
      <c r="D16" s="12"/>
      <c r="E16" s="14" t="s">
        <v>275</v>
      </c>
      <c r="F16" s="7">
        <f>F17</f>
        <v>8448.5</v>
      </c>
      <c r="G16" s="71">
        <f t="shared" ref="G16:G18" si="2">G17</f>
        <v>3735.8</v>
      </c>
      <c r="H16" s="94">
        <f t="shared" si="1"/>
        <v>44.218500325501573</v>
      </c>
      <c r="I16" s="10"/>
    </row>
    <row r="17" spans="1:8" ht="38.25" outlineLevel="2" x14ac:dyDescent="0.25">
      <c r="A17" s="12" t="s">
        <v>0</v>
      </c>
      <c r="B17" s="13" t="s">
        <v>2</v>
      </c>
      <c r="C17" s="13"/>
      <c r="D17" s="12"/>
      <c r="E17" s="14" t="s">
        <v>284</v>
      </c>
      <c r="F17" s="7">
        <f>F18</f>
        <v>8448.5</v>
      </c>
      <c r="G17" s="71">
        <f t="shared" si="2"/>
        <v>3735.8</v>
      </c>
      <c r="H17" s="94">
        <f t="shared" si="1"/>
        <v>44.218500325501573</v>
      </c>
    </row>
    <row r="18" spans="1:8" outlineLevel="3" x14ac:dyDescent="0.25">
      <c r="A18" s="12" t="s">
        <v>0</v>
      </c>
      <c r="B18" s="13" t="s">
        <v>2</v>
      </c>
      <c r="C18" s="13" t="s">
        <v>3</v>
      </c>
      <c r="D18" s="12"/>
      <c r="E18" s="14" t="s">
        <v>285</v>
      </c>
      <c r="F18" s="7">
        <f>F19</f>
        <v>8448.5</v>
      </c>
      <c r="G18" s="71">
        <f t="shared" si="2"/>
        <v>3735.8</v>
      </c>
      <c r="H18" s="94">
        <f t="shared" si="1"/>
        <v>44.218500325501573</v>
      </c>
    </row>
    <row r="19" spans="1:8" ht="38.25" outlineLevel="4" x14ac:dyDescent="0.25">
      <c r="A19" s="12" t="s">
        <v>0</v>
      </c>
      <c r="B19" s="13" t="s">
        <v>2</v>
      </c>
      <c r="C19" s="13" t="s">
        <v>4</v>
      </c>
      <c r="D19" s="12"/>
      <c r="E19" s="14" t="s">
        <v>328</v>
      </c>
      <c r="F19" s="7">
        <f>F20</f>
        <v>8448.5</v>
      </c>
      <c r="G19" s="71">
        <f t="shared" ref="G19" si="3">G20</f>
        <v>3735.8</v>
      </c>
      <c r="H19" s="94">
        <f t="shared" si="1"/>
        <v>44.218500325501573</v>
      </c>
    </row>
    <row r="20" spans="1:8" ht="25.5" outlineLevel="6" x14ac:dyDescent="0.25">
      <c r="A20" s="12" t="s">
        <v>0</v>
      </c>
      <c r="B20" s="13" t="s">
        <v>2</v>
      </c>
      <c r="C20" s="13" t="s">
        <v>5</v>
      </c>
      <c r="D20" s="12"/>
      <c r="E20" s="14" t="s">
        <v>329</v>
      </c>
      <c r="F20" s="7">
        <f>F21+F22+F23</f>
        <v>8448.5</v>
      </c>
      <c r="G20" s="71">
        <f t="shared" ref="G20" si="4">G21+G22+G23</f>
        <v>3735.8</v>
      </c>
      <c r="H20" s="94">
        <f t="shared" si="1"/>
        <v>44.218500325501573</v>
      </c>
    </row>
    <row r="21" spans="1:8" ht="63.75" outlineLevel="7" x14ac:dyDescent="0.25">
      <c r="A21" s="12" t="s">
        <v>0</v>
      </c>
      <c r="B21" s="13" t="s">
        <v>2</v>
      </c>
      <c r="C21" s="13" t="s">
        <v>5</v>
      </c>
      <c r="D21" s="12" t="s">
        <v>6</v>
      </c>
      <c r="E21" s="14" t="s">
        <v>330</v>
      </c>
      <c r="F21" s="7">
        <v>7582.6</v>
      </c>
      <c r="G21" s="71">
        <v>3323.5</v>
      </c>
      <c r="H21" s="94">
        <f t="shared" si="1"/>
        <v>43.830612191069022</v>
      </c>
    </row>
    <row r="22" spans="1:8" ht="25.5" outlineLevel="7" x14ac:dyDescent="0.25">
      <c r="A22" s="12" t="s">
        <v>0</v>
      </c>
      <c r="B22" s="13" t="s">
        <v>2</v>
      </c>
      <c r="C22" s="13" t="s">
        <v>5</v>
      </c>
      <c r="D22" s="12" t="s">
        <v>7</v>
      </c>
      <c r="E22" s="14" t="s">
        <v>331</v>
      </c>
      <c r="F22" s="7">
        <v>859.9</v>
      </c>
      <c r="G22" s="71">
        <v>412.3</v>
      </c>
      <c r="H22" s="94">
        <f t="shared" si="1"/>
        <v>47.947435748342834</v>
      </c>
    </row>
    <row r="23" spans="1:8" outlineLevel="7" x14ac:dyDescent="0.25">
      <c r="A23" s="12" t="s">
        <v>0</v>
      </c>
      <c r="B23" s="13" t="s">
        <v>2</v>
      </c>
      <c r="C23" s="13" t="s">
        <v>5</v>
      </c>
      <c r="D23" s="12" t="s">
        <v>8</v>
      </c>
      <c r="E23" s="14" t="s">
        <v>332</v>
      </c>
      <c r="F23" s="7">
        <v>6</v>
      </c>
      <c r="G23" s="71">
        <v>0</v>
      </c>
      <c r="H23" s="94">
        <f>G23/F23*100</f>
        <v>0</v>
      </c>
    </row>
    <row r="24" spans="1:8" s="3" customFormat="1" x14ac:dyDescent="0.25">
      <c r="A24" s="17" t="s">
        <v>11</v>
      </c>
      <c r="B24" s="42"/>
      <c r="C24" s="42"/>
      <c r="D24" s="17"/>
      <c r="E24" s="18" t="s">
        <v>271</v>
      </c>
      <c r="F24" s="6">
        <f>F25+F108+F147+F190+F288+F330</f>
        <v>244791.8</v>
      </c>
      <c r="G24" s="70">
        <f>G25+G108+G147+G190+G288+G330</f>
        <v>67574.8</v>
      </c>
      <c r="H24" s="96">
        <f t="shared" ref="H24:H87" si="5">G24/F24*100</f>
        <v>27.605009644930917</v>
      </c>
    </row>
    <row r="25" spans="1:8" outlineLevel="1" x14ac:dyDescent="0.25">
      <c r="A25" s="12" t="s">
        <v>11</v>
      </c>
      <c r="B25" s="13" t="s">
        <v>1</v>
      </c>
      <c r="C25" s="13"/>
      <c r="D25" s="12"/>
      <c r="E25" s="14" t="s">
        <v>275</v>
      </c>
      <c r="F25" s="7">
        <f>F26+F32+F46+F58+F63+F52</f>
        <v>43683.7</v>
      </c>
      <c r="G25" s="71">
        <f t="shared" ref="G25" si="6">G26+G32+G46+G58+G63+G52</f>
        <v>17886.7</v>
      </c>
      <c r="H25" s="94">
        <f t="shared" si="5"/>
        <v>40.945936356123688</v>
      </c>
    </row>
    <row r="26" spans="1:8" ht="38.25" outlineLevel="2" x14ac:dyDescent="0.25">
      <c r="A26" s="12" t="s">
        <v>11</v>
      </c>
      <c r="B26" s="13" t="s">
        <v>12</v>
      </c>
      <c r="C26" s="13"/>
      <c r="D26" s="12"/>
      <c r="E26" s="14" t="s">
        <v>286</v>
      </c>
      <c r="F26" s="7">
        <f>F27</f>
        <v>1701.5</v>
      </c>
      <c r="G26" s="71">
        <f t="shared" ref="G26" si="7">G27</f>
        <v>796.6</v>
      </c>
      <c r="H26" s="94">
        <f t="shared" si="5"/>
        <v>46.817513958272116</v>
      </c>
    </row>
    <row r="27" spans="1:8" ht="51" outlineLevel="3" x14ac:dyDescent="0.25">
      <c r="A27" s="12" t="s">
        <v>11</v>
      </c>
      <c r="B27" s="13" t="s">
        <v>12</v>
      </c>
      <c r="C27" s="13" t="s">
        <v>13</v>
      </c>
      <c r="D27" s="12"/>
      <c r="E27" s="14" t="s">
        <v>287</v>
      </c>
      <c r="F27" s="7">
        <f>F28</f>
        <v>1701.5</v>
      </c>
      <c r="G27" s="71">
        <f t="shared" ref="G27" si="8">G28</f>
        <v>796.6</v>
      </c>
      <c r="H27" s="94">
        <f t="shared" si="5"/>
        <v>46.817513958272116</v>
      </c>
    </row>
    <row r="28" spans="1:8" ht="38.25" outlineLevel="4" x14ac:dyDescent="0.25">
      <c r="A28" s="12" t="s">
        <v>11</v>
      </c>
      <c r="B28" s="13" t="s">
        <v>12</v>
      </c>
      <c r="C28" s="13" t="s">
        <v>14</v>
      </c>
      <c r="D28" s="12"/>
      <c r="E28" s="14" t="s">
        <v>336</v>
      </c>
      <c r="F28" s="7">
        <f>F29</f>
        <v>1701.5</v>
      </c>
      <c r="G28" s="71">
        <f t="shared" ref="G28" si="9">G29</f>
        <v>796.6</v>
      </c>
      <c r="H28" s="94">
        <f t="shared" si="5"/>
        <v>46.817513958272116</v>
      </c>
    </row>
    <row r="29" spans="1:8" ht="25.5" outlineLevel="5" x14ac:dyDescent="0.25">
      <c r="A29" s="12" t="s">
        <v>11</v>
      </c>
      <c r="B29" s="13" t="s">
        <v>12</v>
      </c>
      <c r="C29" s="13" t="s">
        <v>15</v>
      </c>
      <c r="D29" s="12"/>
      <c r="E29" s="14" t="s">
        <v>337</v>
      </c>
      <c r="F29" s="7">
        <f>F30</f>
        <v>1701.5</v>
      </c>
      <c r="G29" s="71">
        <f t="shared" ref="G29" si="10">G30</f>
        <v>796.6</v>
      </c>
      <c r="H29" s="94">
        <f t="shared" si="5"/>
        <v>46.817513958272116</v>
      </c>
    </row>
    <row r="30" spans="1:8" outlineLevel="6" x14ac:dyDescent="0.25">
      <c r="A30" s="12" t="s">
        <v>11</v>
      </c>
      <c r="B30" s="13" t="s">
        <v>12</v>
      </c>
      <c r="C30" s="13" t="s">
        <v>16</v>
      </c>
      <c r="D30" s="12"/>
      <c r="E30" s="14" t="s">
        <v>338</v>
      </c>
      <c r="F30" s="7">
        <f>F31</f>
        <v>1701.5</v>
      </c>
      <c r="G30" s="71">
        <f t="shared" ref="G30" si="11">G31</f>
        <v>796.6</v>
      </c>
      <c r="H30" s="94">
        <f t="shared" si="5"/>
        <v>46.817513958272116</v>
      </c>
    </row>
    <row r="31" spans="1:8" ht="63.75" outlineLevel="7" x14ac:dyDescent="0.25">
      <c r="A31" s="12" t="s">
        <v>11</v>
      </c>
      <c r="B31" s="13" t="s">
        <v>12</v>
      </c>
      <c r="C31" s="13" t="s">
        <v>16</v>
      </c>
      <c r="D31" s="12" t="s">
        <v>6</v>
      </c>
      <c r="E31" s="14" t="s">
        <v>330</v>
      </c>
      <c r="F31" s="7">
        <v>1701.5</v>
      </c>
      <c r="G31" s="71">
        <v>796.6</v>
      </c>
      <c r="H31" s="94">
        <f t="shared" si="5"/>
        <v>46.817513958272116</v>
      </c>
    </row>
    <row r="32" spans="1:8" ht="51" outlineLevel="2" x14ac:dyDescent="0.25">
      <c r="A32" s="12" t="s">
        <v>11</v>
      </c>
      <c r="B32" s="13" t="s">
        <v>17</v>
      </c>
      <c r="C32" s="13"/>
      <c r="D32" s="12"/>
      <c r="E32" s="14" t="s">
        <v>288</v>
      </c>
      <c r="F32" s="7">
        <f>F33</f>
        <v>35819.1</v>
      </c>
      <c r="G32" s="71">
        <f t="shared" ref="G32" si="12">G33</f>
        <v>15251.2</v>
      </c>
      <c r="H32" s="94">
        <f t="shared" si="5"/>
        <v>42.578400909012238</v>
      </c>
    </row>
    <row r="33" spans="1:8" ht="51" outlineLevel="3" x14ac:dyDescent="0.25">
      <c r="A33" s="12" t="s">
        <v>11</v>
      </c>
      <c r="B33" s="13" t="s">
        <v>17</v>
      </c>
      <c r="C33" s="13" t="s">
        <v>13</v>
      </c>
      <c r="D33" s="12"/>
      <c r="E33" s="14" t="s">
        <v>287</v>
      </c>
      <c r="F33" s="7">
        <f>F34+F39</f>
        <v>35819.1</v>
      </c>
      <c r="G33" s="71">
        <f t="shared" ref="G33" si="13">G34+G39</f>
        <v>15251.2</v>
      </c>
      <c r="H33" s="94">
        <f t="shared" si="5"/>
        <v>42.578400909012238</v>
      </c>
    </row>
    <row r="34" spans="1:8" ht="51" outlineLevel="4" x14ac:dyDescent="0.25">
      <c r="A34" s="12" t="s">
        <v>11</v>
      </c>
      <c r="B34" s="13" t="s">
        <v>17</v>
      </c>
      <c r="C34" s="13" t="s">
        <v>18</v>
      </c>
      <c r="D34" s="12"/>
      <c r="E34" s="14" t="s">
        <v>339</v>
      </c>
      <c r="F34" s="7">
        <f>F35</f>
        <v>338.20000000000005</v>
      </c>
      <c r="G34" s="71">
        <f t="shared" ref="G34:G35" si="14">G35</f>
        <v>155.1</v>
      </c>
      <c r="H34" s="94">
        <f t="shared" si="5"/>
        <v>45.860437610881128</v>
      </c>
    </row>
    <row r="35" spans="1:8" ht="63.75" outlineLevel="5" x14ac:dyDescent="0.25">
      <c r="A35" s="12" t="s">
        <v>11</v>
      </c>
      <c r="B35" s="13" t="s">
        <v>17</v>
      </c>
      <c r="C35" s="13" t="s">
        <v>19</v>
      </c>
      <c r="D35" s="12"/>
      <c r="E35" s="14" t="s">
        <v>340</v>
      </c>
      <c r="F35" s="7">
        <f>F36</f>
        <v>338.20000000000005</v>
      </c>
      <c r="G35" s="71">
        <f t="shared" si="14"/>
        <v>155.1</v>
      </c>
      <c r="H35" s="94">
        <f t="shared" si="5"/>
        <v>45.860437610881128</v>
      </c>
    </row>
    <row r="36" spans="1:8" ht="51" outlineLevel="6" x14ac:dyDescent="0.25">
      <c r="A36" s="12" t="s">
        <v>11</v>
      </c>
      <c r="B36" s="13" t="s">
        <v>17</v>
      </c>
      <c r="C36" s="13" t="s">
        <v>20</v>
      </c>
      <c r="D36" s="12"/>
      <c r="E36" s="14" t="s">
        <v>341</v>
      </c>
      <c r="F36" s="7">
        <f>F37+F38</f>
        <v>338.20000000000005</v>
      </c>
      <c r="G36" s="71">
        <f t="shared" ref="G36" si="15">G37+G38</f>
        <v>155.1</v>
      </c>
      <c r="H36" s="94">
        <f t="shared" si="5"/>
        <v>45.860437610881128</v>
      </c>
    </row>
    <row r="37" spans="1:8" ht="63.75" outlineLevel="7" x14ac:dyDescent="0.25">
      <c r="A37" s="12" t="s">
        <v>11</v>
      </c>
      <c r="B37" s="13" t="s">
        <v>17</v>
      </c>
      <c r="C37" s="13" t="s">
        <v>20</v>
      </c>
      <c r="D37" s="12" t="s">
        <v>6</v>
      </c>
      <c r="E37" s="14" t="s">
        <v>330</v>
      </c>
      <c r="F37" s="7">
        <v>284.60000000000002</v>
      </c>
      <c r="G37" s="71">
        <v>150.6</v>
      </c>
      <c r="H37" s="94">
        <f t="shared" si="5"/>
        <v>52.91637385804637</v>
      </c>
    </row>
    <row r="38" spans="1:8" ht="25.5" outlineLevel="7" x14ac:dyDescent="0.25">
      <c r="A38" s="12" t="s">
        <v>11</v>
      </c>
      <c r="B38" s="13" t="s">
        <v>17</v>
      </c>
      <c r="C38" s="13" t="s">
        <v>20</v>
      </c>
      <c r="D38" s="12" t="s">
        <v>7</v>
      </c>
      <c r="E38" s="14" t="s">
        <v>331</v>
      </c>
      <c r="F38" s="7">
        <v>53.6</v>
      </c>
      <c r="G38" s="71">
        <v>4.5</v>
      </c>
      <c r="H38" s="94">
        <f t="shared" si="5"/>
        <v>8.3955223880597014</v>
      </c>
    </row>
    <row r="39" spans="1:8" ht="38.25" outlineLevel="4" x14ac:dyDescent="0.25">
      <c r="A39" s="12" t="s">
        <v>11</v>
      </c>
      <c r="B39" s="13" t="s">
        <v>17</v>
      </c>
      <c r="C39" s="13" t="s">
        <v>14</v>
      </c>
      <c r="D39" s="12"/>
      <c r="E39" s="14" t="s">
        <v>336</v>
      </c>
      <c r="F39" s="7">
        <f>F40</f>
        <v>35480.9</v>
      </c>
      <c r="G39" s="71">
        <f t="shared" ref="G39" si="16">G40</f>
        <v>15096.1</v>
      </c>
      <c r="H39" s="94">
        <f t="shared" si="5"/>
        <v>42.547116899514947</v>
      </c>
    </row>
    <row r="40" spans="1:8" ht="25.5" outlineLevel="5" x14ac:dyDescent="0.25">
      <c r="A40" s="12" t="s">
        <v>11</v>
      </c>
      <c r="B40" s="13" t="s">
        <v>17</v>
      </c>
      <c r="C40" s="13" t="s">
        <v>15</v>
      </c>
      <c r="D40" s="12"/>
      <c r="E40" s="14" t="s">
        <v>337</v>
      </c>
      <c r="F40" s="7">
        <f>F41</f>
        <v>35480.9</v>
      </c>
      <c r="G40" s="71">
        <f t="shared" ref="G40" si="17">G41</f>
        <v>15096.1</v>
      </c>
      <c r="H40" s="94">
        <f t="shared" si="5"/>
        <v>42.547116899514947</v>
      </c>
    </row>
    <row r="41" spans="1:8" ht="63.75" outlineLevel="6" x14ac:dyDescent="0.25">
      <c r="A41" s="12" t="s">
        <v>11</v>
      </c>
      <c r="B41" s="13" t="s">
        <v>17</v>
      </c>
      <c r="C41" s="13" t="s">
        <v>22</v>
      </c>
      <c r="D41" s="12"/>
      <c r="E41" s="14" t="s">
        <v>343</v>
      </c>
      <c r="F41" s="7">
        <f>F42+F43+F45+F44</f>
        <v>35480.9</v>
      </c>
      <c r="G41" s="71">
        <f t="shared" ref="G41" si="18">G42+G43+G45+G44</f>
        <v>15096.1</v>
      </c>
      <c r="H41" s="94">
        <f t="shared" si="5"/>
        <v>42.547116899514947</v>
      </c>
    </row>
    <row r="42" spans="1:8" ht="63.75" outlineLevel="7" x14ac:dyDescent="0.25">
      <c r="A42" s="12" t="s">
        <v>11</v>
      </c>
      <c r="B42" s="13" t="s">
        <v>17</v>
      </c>
      <c r="C42" s="13" t="s">
        <v>22</v>
      </c>
      <c r="D42" s="12" t="s">
        <v>6</v>
      </c>
      <c r="E42" s="14" t="s">
        <v>330</v>
      </c>
      <c r="F42" s="7">
        <f>27032-25.6</f>
        <v>27006.400000000001</v>
      </c>
      <c r="G42" s="71">
        <v>11466.8</v>
      </c>
      <c r="H42" s="94">
        <f t="shared" si="5"/>
        <v>42.459565140114933</v>
      </c>
    </row>
    <row r="43" spans="1:8" ht="25.5" outlineLevel="7" x14ac:dyDescent="0.25">
      <c r="A43" s="12" t="s">
        <v>11</v>
      </c>
      <c r="B43" s="13" t="s">
        <v>17</v>
      </c>
      <c r="C43" s="13" t="s">
        <v>22</v>
      </c>
      <c r="D43" s="12" t="s">
        <v>7</v>
      </c>
      <c r="E43" s="14" t="s">
        <v>331</v>
      </c>
      <c r="F43" s="7">
        <f>9239-25-1700+329.9-70</f>
        <v>7773.9</v>
      </c>
      <c r="G43" s="71">
        <v>2928.7</v>
      </c>
      <c r="H43" s="94">
        <f t="shared" si="5"/>
        <v>37.673497215040072</v>
      </c>
    </row>
    <row r="44" spans="1:8" outlineLevel="7" x14ac:dyDescent="0.25">
      <c r="A44" s="12" t="s">
        <v>11</v>
      </c>
      <c r="B44" s="13" t="s">
        <v>17</v>
      </c>
      <c r="C44" s="13" t="s">
        <v>22</v>
      </c>
      <c r="D44" s="12">
        <v>300</v>
      </c>
      <c r="E44" s="14" t="s">
        <v>342</v>
      </c>
      <c r="F44" s="7">
        <v>25.6</v>
      </c>
      <c r="G44" s="71">
        <v>25.6</v>
      </c>
      <c r="H44" s="94">
        <f t="shared" si="5"/>
        <v>100</v>
      </c>
    </row>
    <row r="45" spans="1:8" outlineLevel="7" x14ac:dyDescent="0.25">
      <c r="A45" s="12" t="s">
        <v>11</v>
      </c>
      <c r="B45" s="13" t="s">
        <v>17</v>
      </c>
      <c r="C45" s="13" t="s">
        <v>22</v>
      </c>
      <c r="D45" s="12" t="s">
        <v>8</v>
      </c>
      <c r="E45" s="14" t="s">
        <v>332</v>
      </c>
      <c r="F45" s="7">
        <f>205+70+400</f>
        <v>675</v>
      </c>
      <c r="G45" s="71">
        <v>675</v>
      </c>
      <c r="H45" s="94">
        <f t="shared" si="5"/>
        <v>100</v>
      </c>
    </row>
    <row r="46" spans="1:8" outlineLevel="2" x14ac:dyDescent="0.25">
      <c r="A46" s="12" t="s">
        <v>11</v>
      </c>
      <c r="B46" s="13" t="s">
        <v>23</v>
      </c>
      <c r="C46" s="13"/>
      <c r="D46" s="12"/>
      <c r="E46" s="14" t="s">
        <v>289</v>
      </c>
      <c r="F46" s="7">
        <f>F47</f>
        <v>23.2</v>
      </c>
      <c r="G46" s="71">
        <f t="shared" ref="G46" si="19">G47</f>
        <v>0</v>
      </c>
      <c r="H46" s="94">
        <f t="shared" si="5"/>
        <v>0</v>
      </c>
    </row>
    <row r="47" spans="1:8" ht="51" outlineLevel="3" x14ac:dyDescent="0.25">
      <c r="A47" s="12" t="s">
        <v>11</v>
      </c>
      <c r="B47" s="13" t="s">
        <v>23</v>
      </c>
      <c r="C47" s="13" t="s">
        <v>13</v>
      </c>
      <c r="D47" s="12"/>
      <c r="E47" s="14" t="s">
        <v>287</v>
      </c>
      <c r="F47" s="7">
        <f>F48</f>
        <v>23.2</v>
      </c>
      <c r="G47" s="71">
        <f t="shared" ref="G47" si="20">G48</f>
        <v>0</v>
      </c>
      <c r="H47" s="94">
        <f t="shared" si="5"/>
        <v>0</v>
      </c>
    </row>
    <row r="48" spans="1:8" ht="51" outlineLevel="4" x14ac:dyDescent="0.25">
      <c r="A48" s="12" t="s">
        <v>11</v>
      </c>
      <c r="B48" s="13" t="s">
        <v>23</v>
      </c>
      <c r="C48" s="13" t="s">
        <v>18</v>
      </c>
      <c r="D48" s="12"/>
      <c r="E48" s="14" t="s">
        <v>339</v>
      </c>
      <c r="F48" s="7">
        <f>F49</f>
        <v>23.2</v>
      </c>
      <c r="G48" s="71">
        <f t="shared" ref="G48" si="21">G49</f>
        <v>0</v>
      </c>
      <c r="H48" s="94">
        <f t="shared" si="5"/>
        <v>0</v>
      </c>
    </row>
    <row r="49" spans="1:8" ht="63.75" outlineLevel="5" x14ac:dyDescent="0.25">
      <c r="A49" s="12" t="s">
        <v>11</v>
      </c>
      <c r="B49" s="13" t="s">
        <v>23</v>
      </c>
      <c r="C49" s="13" t="s">
        <v>19</v>
      </c>
      <c r="D49" s="12"/>
      <c r="E49" s="14" t="s">
        <v>340</v>
      </c>
      <c r="F49" s="7">
        <f>F50</f>
        <v>23.2</v>
      </c>
      <c r="G49" s="71">
        <f t="shared" ref="G49" si="22">G50</f>
        <v>0</v>
      </c>
      <c r="H49" s="94">
        <f t="shared" si="5"/>
        <v>0</v>
      </c>
    </row>
    <row r="50" spans="1:8" ht="51" outlineLevel="6" x14ac:dyDescent="0.25">
      <c r="A50" s="12" t="s">
        <v>11</v>
      </c>
      <c r="B50" s="13" t="s">
        <v>23</v>
      </c>
      <c r="C50" s="13" t="s">
        <v>24</v>
      </c>
      <c r="D50" s="12"/>
      <c r="E50" s="14" t="s">
        <v>660</v>
      </c>
      <c r="F50" s="7">
        <f>F51</f>
        <v>23.2</v>
      </c>
      <c r="G50" s="71">
        <f t="shared" ref="G50" si="23">G51</f>
        <v>0</v>
      </c>
      <c r="H50" s="94">
        <f t="shared" si="5"/>
        <v>0</v>
      </c>
    </row>
    <row r="51" spans="1:8" ht="25.5" outlineLevel="7" x14ac:dyDescent="0.25">
      <c r="A51" s="12" t="s">
        <v>11</v>
      </c>
      <c r="B51" s="13" t="s">
        <v>23</v>
      </c>
      <c r="C51" s="13" t="s">
        <v>24</v>
      </c>
      <c r="D51" s="12" t="s">
        <v>7</v>
      </c>
      <c r="E51" s="14" t="s">
        <v>331</v>
      </c>
      <c r="F51" s="7">
        <v>23.2</v>
      </c>
      <c r="G51" s="71">
        <v>0</v>
      </c>
      <c r="H51" s="94">
        <f t="shared" si="5"/>
        <v>0</v>
      </c>
    </row>
    <row r="52" spans="1:8" outlineLevel="7" x14ac:dyDescent="0.25">
      <c r="A52" s="12" t="s">
        <v>11</v>
      </c>
      <c r="B52" s="13" t="s">
        <v>689</v>
      </c>
      <c r="C52" s="13"/>
      <c r="D52" s="12"/>
      <c r="E52" s="14" t="s">
        <v>758</v>
      </c>
      <c r="F52" s="7">
        <f>F53</f>
        <v>130</v>
      </c>
      <c r="G52" s="71">
        <f t="shared" ref="G52" si="24">G53</f>
        <v>0</v>
      </c>
      <c r="H52" s="94">
        <f t="shared" si="5"/>
        <v>0</v>
      </c>
    </row>
    <row r="53" spans="1:8" ht="51" outlineLevel="7" x14ac:dyDescent="0.25">
      <c r="A53" s="12" t="s">
        <v>11</v>
      </c>
      <c r="B53" s="13" t="s">
        <v>689</v>
      </c>
      <c r="C53" s="13" t="s">
        <v>13</v>
      </c>
      <c r="D53" s="12"/>
      <c r="E53" s="14" t="s">
        <v>287</v>
      </c>
      <c r="F53" s="7">
        <f>F54</f>
        <v>130</v>
      </c>
      <c r="G53" s="71">
        <f t="shared" ref="G53" si="25">G54</f>
        <v>0</v>
      </c>
      <c r="H53" s="94">
        <f t="shared" si="5"/>
        <v>0</v>
      </c>
    </row>
    <row r="54" spans="1:8" ht="51" outlineLevel="7" x14ac:dyDescent="0.25">
      <c r="A54" s="12" t="s">
        <v>11</v>
      </c>
      <c r="B54" s="13" t="s">
        <v>689</v>
      </c>
      <c r="C54" s="13" t="s">
        <v>18</v>
      </c>
      <c r="D54" s="12"/>
      <c r="E54" s="14" t="s">
        <v>339</v>
      </c>
      <c r="F54" s="7">
        <f>F55</f>
        <v>130</v>
      </c>
      <c r="G54" s="71">
        <f t="shared" ref="G54" si="26">G55</f>
        <v>0</v>
      </c>
      <c r="H54" s="94">
        <f t="shared" si="5"/>
        <v>0</v>
      </c>
    </row>
    <row r="55" spans="1:8" ht="63.75" outlineLevel="7" x14ac:dyDescent="0.25">
      <c r="A55" s="12" t="s">
        <v>11</v>
      </c>
      <c r="B55" s="13" t="s">
        <v>689</v>
      </c>
      <c r="C55" s="13" t="s">
        <v>19</v>
      </c>
      <c r="D55" s="12"/>
      <c r="E55" s="14" t="s">
        <v>340</v>
      </c>
      <c r="F55" s="7">
        <f>F56</f>
        <v>130</v>
      </c>
      <c r="G55" s="71">
        <f t="shared" ref="G55" si="27">G56</f>
        <v>0</v>
      </c>
      <c r="H55" s="94">
        <f t="shared" si="5"/>
        <v>0</v>
      </c>
    </row>
    <row r="56" spans="1:8" outlineLevel="7" x14ac:dyDescent="0.25">
      <c r="A56" s="12" t="s">
        <v>11</v>
      </c>
      <c r="B56" s="13" t="s">
        <v>689</v>
      </c>
      <c r="C56" s="13" t="s">
        <v>756</v>
      </c>
      <c r="D56" s="12"/>
      <c r="E56" s="14" t="s">
        <v>757</v>
      </c>
      <c r="F56" s="7">
        <f>F57</f>
        <v>130</v>
      </c>
      <c r="G56" s="71">
        <f t="shared" ref="G56" si="28">G57</f>
        <v>0</v>
      </c>
      <c r="H56" s="94">
        <f t="shared" si="5"/>
        <v>0</v>
      </c>
    </row>
    <row r="57" spans="1:8" outlineLevel="7" x14ac:dyDescent="0.25">
      <c r="A57" s="12" t="s">
        <v>11</v>
      </c>
      <c r="B57" s="13" t="s">
        <v>689</v>
      </c>
      <c r="C57" s="13" t="s">
        <v>756</v>
      </c>
      <c r="D57" s="12">
        <v>800</v>
      </c>
      <c r="E57" s="14" t="s">
        <v>332</v>
      </c>
      <c r="F57" s="7">
        <v>130</v>
      </c>
      <c r="G57" s="71">
        <v>0</v>
      </c>
      <c r="H57" s="94">
        <f t="shared" si="5"/>
        <v>0</v>
      </c>
    </row>
    <row r="58" spans="1:8" outlineLevel="2" x14ac:dyDescent="0.25">
      <c r="A58" s="12" t="s">
        <v>11</v>
      </c>
      <c r="B58" s="13" t="s">
        <v>25</v>
      </c>
      <c r="C58" s="13"/>
      <c r="D58" s="12"/>
      <c r="E58" s="14" t="s">
        <v>290</v>
      </c>
      <c r="F58" s="7">
        <f>F59</f>
        <v>300</v>
      </c>
      <c r="G58" s="71">
        <f t="shared" ref="G58" si="29">G59</f>
        <v>0</v>
      </c>
      <c r="H58" s="94">
        <f t="shared" si="5"/>
        <v>0</v>
      </c>
    </row>
    <row r="59" spans="1:8" outlineLevel="3" x14ac:dyDescent="0.25">
      <c r="A59" s="12" t="s">
        <v>11</v>
      </c>
      <c r="B59" s="13" t="s">
        <v>25</v>
      </c>
      <c r="C59" s="13" t="s">
        <v>3</v>
      </c>
      <c r="D59" s="12"/>
      <c r="E59" s="14" t="s">
        <v>285</v>
      </c>
      <c r="F59" s="7">
        <f>F60</f>
        <v>300</v>
      </c>
      <c r="G59" s="71">
        <f t="shared" ref="G59" si="30">G60</f>
        <v>0</v>
      </c>
      <c r="H59" s="94">
        <f t="shared" si="5"/>
        <v>0</v>
      </c>
    </row>
    <row r="60" spans="1:8" outlineLevel="4" x14ac:dyDescent="0.25">
      <c r="A60" s="12" t="s">
        <v>11</v>
      </c>
      <c r="B60" s="13" t="s">
        <v>25</v>
      </c>
      <c r="C60" s="13" t="s">
        <v>26</v>
      </c>
      <c r="D60" s="12"/>
      <c r="E60" s="14" t="s">
        <v>290</v>
      </c>
      <c r="F60" s="7">
        <f>F61</f>
        <v>300</v>
      </c>
      <c r="G60" s="71">
        <f t="shared" ref="G60" si="31">G61</f>
        <v>0</v>
      </c>
      <c r="H60" s="94">
        <f t="shared" si="5"/>
        <v>0</v>
      </c>
    </row>
    <row r="61" spans="1:8" ht="25.5" outlineLevel="6" x14ac:dyDescent="0.25">
      <c r="A61" s="12" t="s">
        <v>11</v>
      </c>
      <c r="B61" s="13" t="s">
        <v>25</v>
      </c>
      <c r="C61" s="13" t="s">
        <v>27</v>
      </c>
      <c r="D61" s="12"/>
      <c r="E61" s="14" t="s">
        <v>345</v>
      </c>
      <c r="F61" s="7">
        <f>F62</f>
        <v>300</v>
      </c>
      <c r="G61" s="71">
        <f t="shared" ref="G61" si="32">G62</f>
        <v>0</v>
      </c>
      <c r="H61" s="94">
        <f t="shared" si="5"/>
        <v>0</v>
      </c>
    </row>
    <row r="62" spans="1:8" outlineLevel="7" x14ac:dyDescent="0.25">
      <c r="A62" s="12" t="s">
        <v>11</v>
      </c>
      <c r="B62" s="13" t="s">
        <v>25</v>
      </c>
      <c r="C62" s="13" t="s">
        <v>27</v>
      </c>
      <c r="D62" s="12" t="s">
        <v>8</v>
      </c>
      <c r="E62" s="14" t="s">
        <v>332</v>
      </c>
      <c r="F62" s="7">
        <v>300</v>
      </c>
      <c r="G62" s="71">
        <v>0</v>
      </c>
      <c r="H62" s="94">
        <f t="shared" si="5"/>
        <v>0</v>
      </c>
    </row>
    <row r="63" spans="1:8" outlineLevel="2" x14ac:dyDescent="0.25">
      <c r="A63" s="12" t="s">
        <v>11</v>
      </c>
      <c r="B63" s="13" t="s">
        <v>28</v>
      </c>
      <c r="C63" s="13"/>
      <c r="D63" s="12"/>
      <c r="E63" s="14" t="s">
        <v>291</v>
      </c>
      <c r="F63" s="7">
        <f>F64+F73+F91+F99</f>
        <v>5709.9000000000005</v>
      </c>
      <c r="G63" s="71">
        <f>G64+G73+G91+G99</f>
        <v>1838.9</v>
      </c>
      <c r="H63" s="94">
        <f t="shared" si="5"/>
        <v>32.205467696457028</v>
      </c>
    </row>
    <row r="64" spans="1:8" ht="51" outlineLevel="3" x14ac:dyDescent="0.25">
      <c r="A64" s="12" t="s">
        <v>11</v>
      </c>
      <c r="B64" s="13" t="s">
        <v>28</v>
      </c>
      <c r="C64" s="13" t="s">
        <v>29</v>
      </c>
      <c r="D64" s="12"/>
      <c r="E64" s="14" t="s">
        <v>635</v>
      </c>
      <c r="F64" s="7">
        <f>F65</f>
        <v>2421</v>
      </c>
      <c r="G64" s="71">
        <f t="shared" ref="G64" si="33">G65</f>
        <v>1007</v>
      </c>
      <c r="H64" s="94">
        <f t="shared" si="5"/>
        <v>41.594382486575796</v>
      </c>
    </row>
    <row r="65" spans="1:8" ht="25.5" outlineLevel="4" x14ac:dyDescent="0.25">
      <c r="A65" s="12" t="s">
        <v>11</v>
      </c>
      <c r="B65" s="13" t="s">
        <v>28</v>
      </c>
      <c r="C65" s="13" t="s">
        <v>30</v>
      </c>
      <c r="D65" s="12"/>
      <c r="E65" s="14" t="s">
        <v>346</v>
      </c>
      <c r="F65" s="7">
        <f>F66</f>
        <v>2421</v>
      </c>
      <c r="G65" s="71">
        <f t="shared" ref="G65" si="34">G66</f>
        <v>1007</v>
      </c>
      <c r="H65" s="94">
        <f t="shared" si="5"/>
        <v>41.594382486575796</v>
      </c>
    </row>
    <row r="66" spans="1:8" ht="51" outlineLevel="5" x14ac:dyDescent="0.25">
      <c r="A66" s="12" t="s">
        <v>11</v>
      </c>
      <c r="B66" s="13" t="s">
        <v>28</v>
      </c>
      <c r="C66" s="13" t="s">
        <v>31</v>
      </c>
      <c r="D66" s="12"/>
      <c r="E66" s="14" t="s">
        <v>348</v>
      </c>
      <c r="F66" s="7">
        <f>F67+F69+F71</f>
        <v>2421</v>
      </c>
      <c r="G66" s="71">
        <f t="shared" ref="G66" si="35">G67+G69+G71</f>
        <v>1007</v>
      </c>
      <c r="H66" s="94">
        <f t="shared" si="5"/>
        <v>41.594382486575796</v>
      </c>
    </row>
    <row r="67" spans="1:8" ht="38.25" outlineLevel="6" x14ac:dyDescent="0.25">
      <c r="A67" s="12" t="s">
        <v>11</v>
      </c>
      <c r="B67" s="13" t="s">
        <v>28</v>
      </c>
      <c r="C67" s="13" t="s">
        <v>32</v>
      </c>
      <c r="D67" s="12"/>
      <c r="E67" s="14" t="s">
        <v>349</v>
      </c>
      <c r="F67" s="7">
        <f>F68</f>
        <v>160</v>
      </c>
      <c r="G67" s="71">
        <f t="shared" ref="G67" si="36">G68</f>
        <v>5</v>
      </c>
      <c r="H67" s="94">
        <f t="shared" si="5"/>
        <v>3.125</v>
      </c>
    </row>
    <row r="68" spans="1:8" ht="25.5" outlineLevel="7" x14ac:dyDescent="0.25">
      <c r="A68" s="12" t="s">
        <v>11</v>
      </c>
      <c r="B68" s="13" t="s">
        <v>28</v>
      </c>
      <c r="C68" s="13" t="s">
        <v>32</v>
      </c>
      <c r="D68" s="12" t="s">
        <v>7</v>
      </c>
      <c r="E68" s="14" t="s">
        <v>331</v>
      </c>
      <c r="F68" s="7">
        <v>160</v>
      </c>
      <c r="G68" s="71">
        <v>5</v>
      </c>
      <c r="H68" s="94">
        <f t="shared" si="5"/>
        <v>3.125</v>
      </c>
    </row>
    <row r="69" spans="1:8" ht="51" outlineLevel="6" x14ac:dyDescent="0.25">
      <c r="A69" s="12" t="s">
        <v>11</v>
      </c>
      <c r="B69" s="13" t="s">
        <v>28</v>
      </c>
      <c r="C69" s="13" t="s">
        <v>33</v>
      </c>
      <c r="D69" s="12"/>
      <c r="E69" s="14" t="s">
        <v>350</v>
      </c>
      <c r="F69" s="7">
        <f>F70</f>
        <v>209</v>
      </c>
      <c r="G69" s="71">
        <f t="shared" ref="G69" si="37">G70</f>
        <v>0</v>
      </c>
      <c r="H69" s="94">
        <f t="shared" si="5"/>
        <v>0</v>
      </c>
    </row>
    <row r="70" spans="1:8" ht="25.5" outlineLevel="7" x14ac:dyDescent="0.25">
      <c r="A70" s="12" t="s">
        <v>11</v>
      </c>
      <c r="B70" s="13" t="s">
        <v>28</v>
      </c>
      <c r="C70" s="13" t="s">
        <v>33</v>
      </c>
      <c r="D70" s="12" t="s">
        <v>7</v>
      </c>
      <c r="E70" s="14" t="s">
        <v>331</v>
      </c>
      <c r="F70" s="7">
        <v>209</v>
      </c>
      <c r="G70" s="71">
        <v>0</v>
      </c>
      <c r="H70" s="94">
        <f t="shared" si="5"/>
        <v>0</v>
      </c>
    </row>
    <row r="71" spans="1:8" ht="25.5" outlineLevel="6" x14ac:dyDescent="0.25">
      <c r="A71" s="12" t="s">
        <v>11</v>
      </c>
      <c r="B71" s="13" t="s">
        <v>28</v>
      </c>
      <c r="C71" s="13" t="s">
        <v>34</v>
      </c>
      <c r="D71" s="12"/>
      <c r="E71" s="14" t="s">
        <v>351</v>
      </c>
      <c r="F71" s="7">
        <f>F72</f>
        <v>2052</v>
      </c>
      <c r="G71" s="71">
        <f t="shared" ref="G71" si="38">G72</f>
        <v>1002</v>
      </c>
      <c r="H71" s="94">
        <f t="shared" si="5"/>
        <v>48.830409356725148</v>
      </c>
    </row>
    <row r="72" spans="1:8" ht="25.5" outlineLevel="7" x14ac:dyDescent="0.25">
      <c r="A72" s="12" t="s">
        <v>11</v>
      </c>
      <c r="B72" s="13" t="s">
        <v>28</v>
      </c>
      <c r="C72" s="13" t="s">
        <v>34</v>
      </c>
      <c r="D72" s="12" t="s">
        <v>7</v>
      </c>
      <c r="E72" s="14" t="s">
        <v>331</v>
      </c>
      <c r="F72" s="7">
        <f>2100-148+100</f>
        <v>2052</v>
      </c>
      <c r="G72" s="71">
        <v>1002</v>
      </c>
      <c r="H72" s="94">
        <f t="shared" si="5"/>
        <v>48.830409356725148</v>
      </c>
    </row>
    <row r="73" spans="1:8" ht="51" outlineLevel="3" x14ac:dyDescent="0.25">
      <c r="A73" s="12" t="s">
        <v>11</v>
      </c>
      <c r="B73" s="13" t="s">
        <v>28</v>
      </c>
      <c r="C73" s="13" t="s">
        <v>13</v>
      </c>
      <c r="D73" s="12"/>
      <c r="E73" s="14" t="s">
        <v>287</v>
      </c>
      <c r="F73" s="7">
        <f>F74+F85</f>
        <v>1654.1000000000001</v>
      </c>
      <c r="G73" s="71">
        <f>G74+G85</f>
        <v>679.90000000000009</v>
      </c>
      <c r="H73" s="94">
        <f t="shared" si="5"/>
        <v>41.103923583822024</v>
      </c>
    </row>
    <row r="74" spans="1:8" ht="51" outlineLevel="4" x14ac:dyDescent="0.25">
      <c r="A74" s="12" t="s">
        <v>11</v>
      </c>
      <c r="B74" s="13" t="s">
        <v>28</v>
      </c>
      <c r="C74" s="13" t="s">
        <v>18</v>
      </c>
      <c r="D74" s="12"/>
      <c r="E74" s="14" t="s">
        <v>339</v>
      </c>
      <c r="F74" s="7">
        <f>F75</f>
        <v>1254.1000000000001</v>
      </c>
      <c r="G74" s="71">
        <f t="shared" ref="G74" si="39">G75</f>
        <v>523.70000000000005</v>
      </c>
      <c r="H74" s="94">
        <f t="shared" si="5"/>
        <v>41.759030380352442</v>
      </c>
    </row>
    <row r="75" spans="1:8" ht="63.75" outlineLevel="5" x14ac:dyDescent="0.25">
      <c r="A75" s="12" t="s">
        <v>11</v>
      </c>
      <c r="B75" s="13" t="s">
        <v>28</v>
      </c>
      <c r="C75" s="13" t="s">
        <v>19</v>
      </c>
      <c r="D75" s="12"/>
      <c r="E75" s="14" t="s">
        <v>340</v>
      </c>
      <c r="F75" s="7">
        <f>F76+F79+F81+F83</f>
        <v>1254.1000000000001</v>
      </c>
      <c r="G75" s="71">
        <f>G76+G79+G81+G83</f>
        <v>523.70000000000005</v>
      </c>
      <c r="H75" s="94">
        <f t="shared" si="5"/>
        <v>41.759030380352442</v>
      </c>
    </row>
    <row r="76" spans="1:8" ht="63.75" outlineLevel="6" x14ac:dyDescent="0.25">
      <c r="A76" s="12" t="s">
        <v>11</v>
      </c>
      <c r="B76" s="13" t="s">
        <v>28</v>
      </c>
      <c r="C76" s="13" t="s">
        <v>37</v>
      </c>
      <c r="D76" s="12"/>
      <c r="E76" s="14" t="s">
        <v>355</v>
      </c>
      <c r="F76" s="7">
        <f>F77+F78</f>
        <v>199.8</v>
      </c>
      <c r="G76" s="71">
        <f t="shared" ref="G76" si="40">G77+G78</f>
        <v>29.8</v>
      </c>
      <c r="H76" s="94">
        <f t="shared" si="5"/>
        <v>14.914914914914915</v>
      </c>
    </row>
    <row r="77" spans="1:8" ht="63.75" outlineLevel="7" x14ac:dyDescent="0.25">
      <c r="A77" s="12" t="s">
        <v>11</v>
      </c>
      <c r="B77" s="13" t="s">
        <v>28</v>
      </c>
      <c r="C77" s="13" t="s">
        <v>37</v>
      </c>
      <c r="D77" s="12" t="s">
        <v>6</v>
      </c>
      <c r="E77" s="14" t="s">
        <v>330</v>
      </c>
      <c r="F77" s="7">
        <v>167.9</v>
      </c>
      <c r="G77" s="71">
        <v>29.8</v>
      </c>
      <c r="H77" s="94">
        <f t="shared" si="5"/>
        <v>17.748659916617036</v>
      </c>
    </row>
    <row r="78" spans="1:8" ht="25.5" outlineLevel="7" x14ac:dyDescent="0.25">
      <c r="A78" s="12" t="s">
        <v>11</v>
      </c>
      <c r="B78" s="13" t="s">
        <v>28</v>
      </c>
      <c r="C78" s="13" t="s">
        <v>37</v>
      </c>
      <c r="D78" s="12" t="s">
        <v>7</v>
      </c>
      <c r="E78" s="14" t="s">
        <v>331</v>
      </c>
      <c r="F78" s="7">
        <v>31.9</v>
      </c>
      <c r="G78" s="71">
        <v>0</v>
      </c>
      <c r="H78" s="94">
        <f t="shared" si="5"/>
        <v>0</v>
      </c>
    </row>
    <row r="79" spans="1:8" ht="25.5" outlineLevel="6" x14ac:dyDescent="0.25">
      <c r="A79" s="12" t="s">
        <v>11</v>
      </c>
      <c r="B79" s="13" t="s">
        <v>28</v>
      </c>
      <c r="C79" s="13" t="s">
        <v>38</v>
      </c>
      <c r="D79" s="12"/>
      <c r="E79" s="14" t="s">
        <v>356</v>
      </c>
      <c r="F79" s="7">
        <f>F80</f>
        <v>220</v>
      </c>
      <c r="G79" s="71">
        <f t="shared" ref="G79" si="41">G80</f>
        <v>220</v>
      </c>
      <c r="H79" s="94">
        <f t="shared" si="5"/>
        <v>100</v>
      </c>
    </row>
    <row r="80" spans="1:8" ht="25.5" outlineLevel="7" x14ac:dyDescent="0.25">
      <c r="A80" s="12" t="s">
        <v>11</v>
      </c>
      <c r="B80" s="13" t="s">
        <v>28</v>
      </c>
      <c r="C80" s="13" t="s">
        <v>38</v>
      </c>
      <c r="D80" s="12" t="s">
        <v>39</v>
      </c>
      <c r="E80" s="14" t="s">
        <v>357</v>
      </c>
      <c r="F80" s="7">
        <v>220</v>
      </c>
      <c r="G80" s="71">
        <v>220</v>
      </c>
      <c r="H80" s="94">
        <f t="shared" si="5"/>
        <v>100</v>
      </c>
    </row>
    <row r="81" spans="1:8" ht="38.25" outlineLevel="6" x14ac:dyDescent="0.25">
      <c r="A81" s="12" t="s">
        <v>11</v>
      </c>
      <c r="B81" s="13" t="s">
        <v>28</v>
      </c>
      <c r="C81" s="13" t="s">
        <v>40</v>
      </c>
      <c r="D81" s="12"/>
      <c r="E81" s="14" t="s">
        <v>358</v>
      </c>
      <c r="F81" s="7">
        <f>F82</f>
        <v>470.1</v>
      </c>
      <c r="G81" s="71">
        <f t="shared" ref="G81" si="42">G82</f>
        <v>273.89999999999998</v>
      </c>
      <c r="H81" s="94">
        <f t="shared" si="5"/>
        <v>58.264199106573066</v>
      </c>
    </row>
    <row r="82" spans="1:8" ht="25.5" outlineLevel="7" x14ac:dyDescent="0.25">
      <c r="A82" s="12" t="s">
        <v>11</v>
      </c>
      <c r="B82" s="13" t="s">
        <v>28</v>
      </c>
      <c r="C82" s="13" t="s">
        <v>40</v>
      </c>
      <c r="D82" s="12" t="s">
        <v>7</v>
      </c>
      <c r="E82" s="14" t="s">
        <v>331</v>
      </c>
      <c r="F82" s="7">
        <v>470.1</v>
      </c>
      <c r="G82" s="71">
        <v>273.89999999999998</v>
      </c>
      <c r="H82" s="94">
        <f t="shared" si="5"/>
        <v>58.264199106573066</v>
      </c>
    </row>
    <row r="83" spans="1:8" ht="38.25" outlineLevel="7" x14ac:dyDescent="0.25">
      <c r="A83" s="12" t="s">
        <v>11</v>
      </c>
      <c r="B83" s="13" t="s">
        <v>28</v>
      </c>
      <c r="C83" s="13" t="s">
        <v>680</v>
      </c>
      <c r="D83" s="12"/>
      <c r="E83" s="14" t="s">
        <v>681</v>
      </c>
      <c r="F83" s="7">
        <f>F84</f>
        <v>364.2</v>
      </c>
      <c r="G83" s="71">
        <f t="shared" ref="G83" si="43">G84</f>
        <v>0</v>
      </c>
      <c r="H83" s="94">
        <f t="shared" si="5"/>
        <v>0</v>
      </c>
    </row>
    <row r="84" spans="1:8" ht="25.5" outlineLevel="7" x14ac:dyDescent="0.25">
      <c r="A84" s="12" t="s">
        <v>11</v>
      </c>
      <c r="B84" s="13" t="s">
        <v>28</v>
      </c>
      <c r="C84" s="13" t="s">
        <v>680</v>
      </c>
      <c r="D84" s="12">
        <v>200</v>
      </c>
      <c r="E84" s="14" t="s">
        <v>331</v>
      </c>
      <c r="F84" s="7">
        <f>369.5-5.3</f>
        <v>364.2</v>
      </c>
      <c r="G84" s="71">
        <v>0</v>
      </c>
      <c r="H84" s="94">
        <f t="shared" si="5"/>
        <v>0</v>
      </c>
    </row>
    <row r="85" spans="1:8" ht="38.25" outlineLevel="4" x14ac:dyDescent="0.25">
      <c r="A85" s="12" t="s">
        <v>11</v>
      </c>
      <c r="B85" s="13" t="s">
        <v>28</v>
      </c>
      <c r="C85" s="13" t="s">
        <v>41</v>
      </c>
      <c r="D85" s="12"/>
      <c r="E85" s="14" t="s">
        <v>359</v>
      </c>
      <c r="F85" s="7">
        <f>F86</f>
        <v>400</v>
      </c>
      <c r="G85" s="71">
        <f t="shared" ref="G85" si="44">G86</f>
        <v>156.19999999999999</v>
      </c>
      <c r="H85" s="94">
        <f t="shared" si="5"/>
        <v>39.049999999999997</v>
      </c>
    </row>
    <row r="86" spans="1:8" ht="25.5" outlineLevel="5" x14ac:dyDescent="0.25">
      <c r="A86" s="12" t="s">
        <v>11</v>
      </c>
      <c r="B86" s="13" t="s">
        <v>28</v>
      </c>
      <c r="C86" s="13" t="s">
        <v>42</v>
      </c>
      <c r="D86" s="12"/>
      <c r="E86" s="14" t="s">
        <v>360</v>
      </c>
      <c r="F86" s="7">
        <f>F87+F89</f>
        <v>400</v>
      </c>
      <c r="G86" s="71">
        <f t="shared" ref="G86" si="45">G87+G89</f>
        <v>156.19999999999999</v>
      </c>
      <c r="H86" s="94">
        <f t="shared" si="5"/>
        <v>39.049999999999997</v>
      </c>
    </row>
    <row r="87" spans="1:8" ht="38.25" outlineLevel="6" x14ac:dyDescent="0.25">
      <c r="A87" s="12" t="s">
        <v>11</v>
      </c>
      <c r="B87" s="13" t="s">
        <v>28</v>
      </c>
      <c r="C87" s="13" t="s">
        <v>43</v>
      </c>
      <c r="D87" s="12"/>
      <c r="E87" s="14" t="s">
        <v>361</v>
      </c>
      <c r="F87" s="7">
        <f>F88</f>
        <v>200</v>
      </c>
      <c r="G87" s="71">
        <f t="shared" ref="G87" si="46">G88</f>
        <v>59.3</v>
      </c>
      <c r="H87" s="94">
        <f t="shared" si="5"/>
        <v>29.65</v>
      </c>
    </row>
    <row r="88" spans="1:8" ht="25.5" outlineLevel="7" x14ac:dyDescent="0.25">
      <c r="A88" s="12" t="s">
        <v>11</v>
      </c>
      <c r="B88" s="13" t="s">
        <v>28</v>
      </c>
      <c r="C88" s="13" t="s">
        <v>43</v>
      </c>
      <c r="D88" s="12" t="s">
        <v>7</v>
      </c>
      <c r="E88" s="14" t="s">
        <v>331</v>
      </c>
      <c r="F88" s="7">
        <v>200</v>
      </c>
      <c r="G88" s="71">
        <v>59.3</v>
      </c>
      <c r="H88" s="94">
        <f t="shared" ref="H88:H151" si="47">G88/F88*100</f>
        <v>29.65</v>
      </c>
    </row>
    <row r="89" spans="1:8" ht="38.25" outlineLevel="6" x14ac:dyDescent="0.25">
      <c r="A89" s="12" t="s">
        <v>11</v>
      </c>
      <c r="B89" s="13" t="s">
        <v>28</v>
      </c>
      <c r="C89" s="13" t="s">
        <v>44</v>
      </c>
      <c r="D89" s="12"/>
      <c r="E89" s="14" t="s">
        <v>362</v>
      </c>
      <c r="F89" s="7">
        <f>F90</f>
        <v>200</v>
      </c>
      <c r="G89" s="71">
        <f t="shared" ref="G89" si="48">G90</f>
        <v>96.9</v>
      </c>
      <c r="H89" s="94">
        <f t="shared" si="47"/>
        <v>48.45</v>
      </c>
    </row>
    <row r="90" spans="1:8" ht="25.5" outlineLevel="7" x14ac:dyDescent="0.25">
      <c r="A90" s="12" t="s">
        <v>11</v>
      </c>
      <c r="B90" s="13" t="s">
        <v>28</v>
      </c>
      <c r="C90" s="13" t="s">
        <v>44</v>
      </c>
      <c r="D90" s="12" t="s">
        <v>7</v>
      </c>
      <c r="E90" s="14" t="s">
        <v>331</v>
      </c>
      <c r="F90" s="7">
        <v>200</v>
      </c>
      <c r="G90" s="71">
        <v>96.9</v>
      </c>
      <c r="H90" s="94">
        <f t="shared" si="47"/>
        <v>48.45</v>
      </c>
    </row>
    <row r="91" spans="1:8" ht="51" outlineLevel="3" x14ac:dyDescent="0.25">
      <c r="A91" s="12" t="s">
        <v>11</v>
      </c>
      <c r="B91" s="13" t="s">
        <v>28</v>
      </c>
      <c r="C91" s="13" t="s">
        <v>45</v>
      </c>
      <c r="D91" s="12"/>
      <c r="E91" s="14" t="s">
        <v>293</v>
      </c>
      <c r="F91" s="7">
        <f>F92</f>
        <v>45</v>
      </c>
      <c r="G91" s="71">
        <f t="shared" ref="G91" si="49">G92</f>
        <v>0</v>
      </c>
      <c r="H91" s="94">
        <f t="shared" si="47"/>
        <v>0</v>
      </c>
    </row>
    <row r="92" spans="1:8" ht="38.25" outlineLevel="4" x14ac:dyDescent="0.25">
      <c r="A92" s="12" t="s">
        <v>11</v>
      </c>
      <c r="B92" s="13" t="s">
        <v>28</v>
      </c>
      <c r="C92" s="13" t="s">
        <v>46</v>
      </c>
      <c r="D92" s="12"/>
      <c r="E92" s="14" t="s">
        <v>363</v>
      </c>
      <c r="F92" s="7">
        <f>F93+F96</f>
        <v>45</v>
      </c>
      <c r="G92" s="71">
        <f t="shared" ref="G92" si="50">G93+G96</f>
        <v>0</v>
      </c>
      <c r="H92" s="94">
        <f t="shared" si="47"/>
        <v>0</v>
      </c>
    </row>
    <row r="93" spans="1:8" ht="25.5" outlineLevel="5" x14ac:dyDescent="0.25">
      <c r="A93" s="12" t="s">
        <v>11</v>
      </c>
      <c r="B93" s="13" t="s">
        <v>28</v>
      </c>
      <c r="C93" s="13" t="s">
        <v>47</v>
      </c>
      <c r="D93" s="12"/>
      <c r="E93" s="14" t="s">
        <v>364</v>
      </c>
      <c r="F93" s="7">
        <f>F94</f>
        <v>2</v>
      </c>
      <c r="G93" s="71">
        <f t="shared" ref="G93:G94" si="51">G94</f>
        <v>0</v>
      </c>
      <c r="H93" s="94">
        <f t="shared" si="47"/>
        <v>0</v>
      </c>
    </row>
    <row r="94" spans="1:8" ht="25.5" outlineLevel="6" x14ac:dyDescent="0.25">
      <c r="A94" s="12" t="s">
        <v>11</v>
      </c>
      <c r="B94" s="13" t="s">
        <v>28</v>
      </c>
      <c r="C94" s="13" t="s">
        <v>48</v>
      </c>
      <c r="D94" s="12"/>
      <c r="E94" s="14" t="s">
        <v>365</v>
      </c>
      <c r="F94" s="7">
        <f>F95</f>
        <v>2</v>
      </c>
      <c r="G94" s="71">
        <f t="shared" si="51"/>
        <v>0</v>
      </c>
      <c r="H94" s="94">
        <f t="shared" si="47"/>
        <v>0</v>
      </c>
    </row>
    <row r="95" spans="1:8" ht="25.5" outlineLevel="7" x14ac:dyDescent="0.25">
      <c r="A95" s="12" t="s">
        <v>11</v>
      </c>
      <c r="B95" s="13" t="s">
        <v>28</v>
      </c>
      <c r="C95" s="13" t="s">
        <v>48</v>
      </c>
      <c r="D95" s="12" t="s">
        <v>7</v>
      </c>
      <c r="E95" s="14" t="s">
        <v>331</v>
      </c>
      <c r="F95" s="7">
        <v>2</v>
      </c>
      <c r="G95" s="71">
        <v>0</v>
      </c>
      <c r="H95" s="94">
        <f t="shared" si="47"/>
        <v>0</v>
      </c>
    </row>
    <row r="96" spans="1:8" ht="25.5" outlineLevel="5" x14ac:dyDescent="0.25">
      <c r="A96" s="12" t="s">
        <v>11</v>
      </c>
      <c r="B96" s="13" t="s">
        <v>28</v>
      </c>
      <c r="C96" s="13" t="s">
        <v>49</v>
      </c>
      <c r="D96" s="12"/>
      <c r="E96" s="14" t="s">
        <v>366</v>
      </c>
      <c r="F96" s="7">
        <f>F97</f>
        <v>43</v>
      </c>
      <c r="G96" s="71">
        <f t="shared" ref="G96:G97" si="52">G97</f>
        <v>0</v>
      </c>
      <c r="H96" s="94">
        <f t="shared" si="47"/>
        <v>0</v>
      </c>
    </row>
    <row r="97" spans="1:8" ht="25.5" outlineLevel="6" x14ac:dyDescent="0.25">
      <c r="A97" s="12" t="s">
        <v>11</v>
      </c>
      <c r="B97" s="13" t="s">
        <v>28</v>
      </c>
      <c r="C97" s="13" t="s">
        <v>50</v>
      </c>
      <c r="D97" s="12"/>
      <c r="E97" s="14" t="s">
        <v>367</v>
      </c>
      <c r="F97" s="7">
        <f>F98</f>
        <v>43</v>
      </c>
      <c r="G97" s="71">
        <f t="shared" si="52"/>
        <v>0</v>
      </c>
      <c r="H97" s="94">
        <f t="shared" si="47"/>
        <v>0</v>
      </c>
    </row>
    <row r="98" spans="1:8" ht="66" customHeight="1" outlineLevel="7" x14ac:dyDescent="0.25">
      <c r="A98" s="12" t="s">
        <v>11</v>
      </c>
      <c r="B98" s="13" t="s">
        <v>28</v>
      </c>
      <c r="C98" s="13" t="s">
        <v>50</v>
      </c>
      <c r="D98" s="12">
        <v>100</v>
      </c>
      <c r="E98" s="14" t="s">
        <v>330</v>
      </c>
      <c r="F98" s="7">
        <v>43</v>
      </c>
      <c r="G98" s="71">
        <v>0</v>
      </c>
      <c r="H98" s="94">
        <f t="shared" si="47"/>
        <v>0</v>
      </c>
    </row>
    <row r="99" spans="1:8" ht="38.25" outlineLevel="3" x14ac:dyDescent="0.25">
      <c r="A99" s="12" t="s">
        <v>11</v>
      </c>
      <c r="B99" s="13" t="s">
        <v>28</v>
      </c>
      <c r="C99" s="13" t="s">
        <v>51</v>
      </c>
      <c r="D99" s="12"/>
      <c r="E99" s="49" t="s">
        <v>573</v>
      </c>
      <c r="F99" s="7">
        <f>F100+F104</f>
        <v>1589.8</v>
      </c>
      <c r="G99" s="71">
        <f t="shared" ref="G99" si="53">G100+G104</f>
        <v>152</v>
      </c>
      <c r="H99" s="94">
        <f t="shared" si="47"/>
        <v>9.5609510630267955</v>
      </c>
    </row>
    <row r="100" spans="1:8" ht="38.25" outlineLevel="4" x14ac:dyDescent="0.25">
      <c r="A100" s="12" t="s">
        <v>11</v>
      </c>
      <c r="B100" s="13" t="s">
        <v>28</v>
      </c>
      <c r="C100" s="13" t="s">
        <v>52</v>
      </c>
      <c r="D100" s="12"/>
      <c r="E100" s="49" t="s">
        <v>663</v>
      </c>
      <c r="F100" s="7">
        <f>F101</f>
        <v>760</v>
      </c>
      <c r="G100" s="71">
        <f t="shared" ref="G100" si="54">G101</f>
        <v>152</v>
      </c>
      <c r="H100" s="94">
        <f t="shared" si="47"/>
        <v>20</v>
      </c>
    </row>
    <row r="101" spans="1:8" ht="25.5" outlineLevel="5" x14ac:dyDescent="0.25">
      <c r="A101" s="12" t="s">
        <v>11</v>
      </c>
      <c r="B101" s="13" t="s">
        <v>28</v>
      </c>
      <c r="C101" s="13" t="s">
        <v>53</v>
      </c>
      <c r="D101" s="12"/>
      <c r="E101" s="49" t="s">
        <v>368</v>
      </c>
      <c r="F101" s="7">
        <f>F102</f>
        <v>760</v>
      </c>
      <c r="G101" s="71">
        <f t="shared" ref="G101:G102" si="55">G102</f>
        <v>152</v>
      </c>
      <c r="H101" s="94">
        <f t="shared" si="47"/>
        <v>20</v>
      </c>
    </row>
    <row r="102" spans="1:8" ht="38.25" outlineLevel="6" x14ac:dyDescent="0.25">
      <c r="A102" s="12" t="s">
        <v>11</v>
      </c>
      <c r="B102" s="13" t="s">
        <v>28</v>
      </c>
      <c r="C102" s="13" t="s">
        <v>54</v>
      </c>
      <c r="D102" s="12"/>
      <c r="E102" s="49" t="s">
        <v>582</v>
      </c>
      <c r="F102" s="7">
        <f>F103</f>
        <v>760</v>
      </c>
      <c r="G102" s="71">
        <f t="shared" si="55"/>
        <v>152</v>
      </c>
      <c r="H102" s="94">
        <f t="shared" si="47"/>
        <v>20</v>
      </c>
    </row>
    <row r="103" spans="1:8" ht="25.5" outlineLevel="7" x14ac:dyDescent="0.25">
      <c r="A103" s="12" t="s">
        <v>11</v>
      </c>
      <c r="B103" s="13" t="s">
        <v>28</v>
      </c>
      <c r="C103" s="13" t="s">
        <v>54</v>
      </c>
      <c r="D103" s="12" t="s">
        <v>7</v>
      </c>
      <c r="E103" s="49" t="s">
        <v>331</v>
      </c>
      <c r="F103" s="7">
        <f>760</f>
        <v>760</v>
      </c>
      <c r="G103" s="71">
        <v>152</v>
      </c>
      <c r="H103" s="94">
        <f t="shared" si="47"/>
        <v>20</v>
      </c>
    </row>
    <row r="104" spans="1:8" ht="51" outlineLevel="4" x14ac:dyDescent="0.25">
      <c r="A104" s="12" t="s">
        <v>11</v>
      </c>
      <c r="B104" s="13" t="s">
        <v>28</v>
      </c>
      <c r="C104" s="13" t="s">
        <v>55</v>
      </c>
      <c r="D104" s="12"/>
      <c r="E104" s="49" t="s">
        <v>575</v>
      </c>
      <c r="F104" s="7">
        <f>F105</f>
        <v>829.8</v>
      </c>
      <c r="G104" s="71">
        <f t="shared" ref="G104" si="56">G105</f>
        <v>0</v>
      </c>
      <c r="H104" s="94">
        <f t="shared" si="47"/>
        <v>0</v>
      </c>
    </row>
    <row r="105" spans="1:8" ht="65.25" customHeight="1" outlineLevel="4" x14ac:dyDescent="0.25">
      <c r="A105" s="12" t="s">
        <v>11</v>
      </c>
      <c r="B105" s="13" t="s">
        <v>28</v>
      </c>
      <c r="C105" s="13" t="s">
        <v>564</v>
      </c>
      <c r="D105" s="12"/>
      <c r="E105" s="49" t="s">
        <v>583</v>
      </c>
      <c r="F105" s="7">
        <f>F106</f>
        <v>829.8</v>
      </c>
      <c r="G105" s="71">
        <f t="shared" ref="G105:G106" si="57">G106</f>
        <v>0</v>
      </c>
      <c r="H105" s="94">
        <f t="shared" si="47"/>
        <v>0</v>
      </c>
    </row>
    <row r="106" spans="1:8" ht="51" outlineLevel="4" x14ac:dyDescent="0.25">
      <c r="A106" s="12" t="s">
        <v>11</v>
      </c>
      <c r="B106" s="13" t="s">
        <v>28</v>
      </c>
      <c r="C106" s="13" t="s">
        <v>566</v>
      </c>
      <c r="D106" s="12"/>
      <c r="E106" s="49" t="s">
        <v>665</v>
      </c>
      <c r="F106" s="7">
        <f>F107</f>
        <v>829.8</v>
      </c>
      <c r="G106" s="71">
        <f t="shared" si="57"/>
        <v>0</v>
      </c>
      <c r="H106" s="94">
        <f t="shared" si="47"/>
        <v>0</v>
      </c>
    </row>
    <row r="107" spans="1:8" ht="25.5" outlineLevel="4" x14ac:dyDescent="0.25">
      <c r="A107" s="12" t="s">
        <v>11</v>
      </c>
      <c r="B107" s="13" t="s">
        <v>28</v>
      </c>
      <c r="C107" s="13" t="s">
        <v>566</v>
      </c>
      <c r="D107" s="12" t="s">
        <v>7</v>
      </c>
      <c r="E107" s="49" t="s">
        <v>331</v>
      </c>
      <c r="F107" s="7">
        <v>829.8</v>
      </c>
      <c r="G107" s="71">
        <v>0</v>
      </c>
      <c r="H107" s="94">
        <f t="shared" si="47"/>
        <v>0</v>
      </c>
    </row>
    <row r="108" spans="1:8" ht="25.5" outlineLevel="1" x14ac:dyDescent="0.25">
      <c r="A108" s="12" t="s">
        <v>11</v>
      </c>
      <c r="B108" s="13" t="s">
        <v>57</v>
      </c>
      <c r="C108" s="13"/>
      <c r="D108" s="12"/>
      <c r="E108" s="14" t="s">
        <v>276</v>
      </c>
      <c r="F108" s="7">
        <f>F109+F115+F141</f>
        <v>2956.5</v>
      </c>
      <c r="G108" s="71">
        <f>G109+G115+G141</f>
        <v>1201.0999999999999</v>
      </c>
      <c r="H108" s="94">
        <f t="shared" si="47"/>
        <v>40.625739895146282</v>
      </c>
    </row>
    <row r="109" spans="1:8" outlineLevel="2" x14ac:dyDescent="0.25">
      <c r="A109" s="12" t="s">
        <v>11</v>
      </c>
      <c r="B109" s="13" t="s">
        <v>58</v>
      </c>
      <c r="C109" s="13"/>
      <c r="D109" s="12"/>
      <c r="E109" s="14" t="s">
        <v>294</v>
      </c>
      <c r="F109" s="7">
        <f>F110</f>
        <v>836</v>
      </c>
      <c r="G109" s="71">
        <f t="shared" ref="G109:G112" si="58">G110</f>
        <v>315.5</v>
      </c>
      <c r="H109" s="94">
        <f t="shared" si="47"/>
        <v>37.739234449760765</v>
      </c>
    </row>
    <row r="110" spans="1:8" ht="51" outlineLevel="3" x14ac:dyDescent="0.25">
      <c r="A110" s="12" t="s">
        <v>11</v>
      </c>
      <c r="B110" s="13" t="s">
        <v>58</v>
      </c>
      <c r="C110" s="13" t="s">
        <v>13</v>
      </c>
      <c r="D110" s="12"/>
      <c r="E110" s="14" t="s">
        <v>287</v>
      </c>
      <c r="F110" s="7">
        <f>F111</f>
        <v>836</v>
      </c>
      <c r="G110" s="71">
        <f t="shared" si="58"/>
        <v>315.5</v>
      </c>
      <c r="H110" s="94">
        <f t="shared" si="47"/>
        <v>37.739234449760765</v>
      </c>
    </row>
    <row r="111" spans="1:8" ht="51" outlineLevel="4" x14ac:dyDescent="0.25">
      <c r="A111" s="12" t="s">
        <v>11</v>
      </c>
      <c r="B111" s="13" t="s">
        <v>58</v>
      </c>
      <c r="C111" s="13" t="s">
        <v>18</v>
      </c>
      <c r="D111" s="12"/>
      <c r="E111" s="14" t="s">
        <v>339</v>
      </c>
      <c r="F111" s="7">
        <f>F112</f>
        <v>836</v>
      </c>
      <c r="G111" s="71">
        <f t="shared" si="58"/>
        <v>315.5</v>
      </c>
      <c r="H111" s="94">
        <f t="shared" si="47"/>
        <v>37.739234449760765</v>
      </c>
    </row>
    <row r="112" spans="1:8" ht="63.75" outlineLevel="5" x14ac:dyDescent="0.25">
      <c r="A112" s="12" t="s">
        <v>11</v>
      </c>
      <c r="B112" s="13" t="s">
        <v>58</v>
      </c>
      <c r="C112" s="13" t="s">
        <v>19</v>
      </c>
      <c r="D112" s="12"/>
      <c r="E112" s="14" t="s">
        <v>340</v>
      </c>
      <c r="F112" s="7">
        <f>F113</f>
        <v>836</v>
      </c>
      <c r="G112" s="71">
        <f t="shared" si="58"/>
        <v>315.5</v>
      </c>
      <c r="H112" s="94">
        <f t="shared" si="47"/>
        <v>37.739234449760765</v>
      </c>
    </row>
    <row r="113" spans="1:8" ht="38.25" outlineLevel="6" x14ac:dyDescent="0.25">
      <c r="A113" s="12" t="s">
        <v>11</v>
      </c>
      <c r="B113" s="13" t="s">
        <v>58</v>
      </c>
      <c r="C113" s="13" t="s">
        <v>631</v>
      </c>
      <c r="D113" s="12"/>
      <c r="E113" s="14" t="s">
        <v>377</v>
      </c>
      <c r="F113" s="7">
        <f>F114</f>
        <v>836</v>
      </c>
      <c r="G113" s="71">
        <f>G114</f>
        <v>315.5</v>
      </c>
      <c r="H113" s="94">
        <f t="shared" si="47"/>
        <v>37.739234449760765</v>
      </c>
    </row>
    <row r="114" spans="1:8" ht="63.75" outlineLevel="7" x14ac:dyDescent="0.25">
      <c r="A114" s="12" t="s">
        <v>11</v>
      </c>
      <c r="B114" s="13" t="s">
        <v>58</v>
      </c>
      <c r="C114" s="13" t="s">
        <v>631</v>
      </c>
      <c r="D114" s="12" t="s">
        <v>6</v>
      </c>
      <c r="E114" s="14" t="s">
        <v>330</v>
      </c>
      <c r="F114" s="7">
        <v>836</v>
      </c>
      <c r="G114" s="71">
        <v>315.5</v>
      </c>
      <c r="H114" s="94">
        <f t="shared" si="47"/>
        <v>37.739234449760765</v>
      </c>
    </row>
    <row r="115" spans="1:8" ht="38.25" customHeight="1" outlineLevel="2" x14ac:dyDescent="0.25">
      <c r="A115" s="12" t="s">
        <v>11</v>
      </c>
      <c r="B115" s="13" t="s">
        <v>64</v>
      </c>
      <c r="C115" s="13"/>
      <c r="D115" s="12"/>
      <c r="E115" s="14" t="s">
        <v>691</v>
      </c>
      <c r="F115" s="7">
        <f>F116</f>
        <v>2070.5</v>
      </c>
      <c r="G115" s="71">
        <f t="shared" ref="G115" si="59">G116</f>
        <v>885.59999999999991</v>
      </c>
      <c r="H115" s="94">
        <f t="shared" si="47"/>
        <v>42.772277227722768</v>
      </c>
    </row>
    <row r="116" spans="1:8" ht="76.5" outlineLevel="3" x14ac:dyDescent="0.25">
      <c r="A116" s="12" t="s">
        <v>11</v>
      </c>
      <c r="B116" s="13" t="s">
        <v>64</v>
      </c>
      <c r="C116" s="13" t="s">
        <v>60</v>
      </c>
      <c r="D116" s="12"/>
      <c r="E116" s="14" t="s">
        <v>295</v>
      </c>
      <c r="F116" s="7">
        <f>F122+F126+F117</f>
        <v>2070.5</v>
      </c>
      <c r="G116" s="71">
        <f t="shared" ref="G116" si="60">G122+G126+G117</f>
        <v>885.59999999999991</v>
      </c>
      <c r="H116" s="94">
        <f t="shared" si="47"/>
        <v>42.772277227722768</v>
      </c>
    </row>
    <row r="117" spans="1:8" ht="63.75" outlineLevel="4" x14ac:dyDescent="0.25">
      <c r="A117" s="12" t="s">
        <v>11</v>
      </c>
      <c r="B117" s="13" t="s">
        <v>64</v>
      </c>
      <c r="C117" s="13" t="s">
        <v>61</v>
      </c>
      <c r="D117" s="12"/>
      <c r="E117" s="14" t="s">
        <v>378</v>
      </c>
      <c r="F117" s="7">
        <f>F118</f>
        <v>1920.5</v>
      </c>
      <c r="G117" s="71">
        <f t="shared" ref="G117:G118" si="61">G118</f>
        <v>849.69999999999993</v>
      </c>
      <c r="H117" s="94">
        <f t="shared" si="47"/>
        <v>44.243686539963548</v>
      </c>
    </row>
    <row r="118" spans="1:8" ht="38.25" outlineLevel="5" x14ac:dyDescent="0.25">
      <c r="A118" s="12" t="s">
        <v>11</v>
      </c>
      <c r="B118" s="13" t="s">
        <v>64</v>
      </c>
      <c r="C118" s="13" t="s">
        <v>62</v>
      </c>
      <c r="D118" s="12"/>
      <c r="E118" s="14" t="s">
        <v>379</v>
      </c>
      <c r="F118" s="7">
        <f>F119</f>
        <v>1920.5</v>
      </c>
      <c r="G118" s="71">
        <f t="shared" si="61"/>
        <v>849.69999999999993</v>
      </c>
      <c r="H118" s="94">
        <f t="shared" si="47"/>
        <v>44.243686539963548</v>
      </c>
    </row>
    <row r="119" spans="1:8" ht="25.5" outlineLevel="6" x14ac:dyDescent="0.25">
      <c r="A119" s="12" t="s">
        <v>11</v>
      </c>
      <c r="B119" s="13" t="s">
        <v>64</v>
      </c>
      <c r="C119" s="13" t="s">
        <v>63</v>
      </c>
      <c r="D119" s="12"/>
      <c r="E119" s="14" t="s">
        <v>380</v>
      </c>
      <c r="F119" s="7">
        <f>F120+F121</f>
        <v>1920.5</v>
      </c>
      <c r="G119" s="71">
        <f t="shared" ref="G119" si="62">G120+G121</f>
        <v>849.69999999999993</v>
      </c>
      <c r="H119" s="94">
        <f t="shared" si="47"/>
        <v>44.243686539963548</v>
      </c>
    </row>
    <row r="120" spans="1:8" ht="63.75" outlineLevel="7" x14ac:dyDescent="0.25">
      <c r="A120" s="12" t="s">
        <v>11</v>
      </c>
      <c r="B120" s="13" t="s">
        <v>64</v>
      </c>
      <c r="C120" s="13" t="s">
        <v>63</v>
      </c>
      <c r="D120" s="12" t="s">
        <v>6</v>
      </c>
      <c r="E120" s="14" t="s">
        <v>330</v>
      </c>
      <c r="F120" s="7">
        <v>1874</v>
      </c>
      <c r="G120" s="71">
        <v>828.4</v>
      </c>
      <c r="H120" s="94">
        <f t="shared" si="47"/>
        <v>44.204909284951974</v>
      </c>
    </row>
    <row r="121" spans="1:8" ht="25.5" outlineLevel="7" x14ac:dyDescent="0.25">
      <c r="A121" s="12" t="s">
        <v>11</v>
      </c>
      <c r="B121" s="13" t="s">
        <v>64</v>
      </c>
      <c r="C121" s="13" t="s">
        <v>63</v>
      </c>
      <c r="D121" s="12" t="s">
        <v>7</v>
      </c>
      <c r="E121" s="14" t="s">
        <v>331</v>
      </c>
      <c r="F121" s="7">
        <v>46.5</v>
      </c>
      <c r="G121" s="71">
        <v>21.3</v>
      </c>
      <c r="H121" s="94">
        <f t="shared" si="47"/>
        <v>45.806451612903224</v>
      </c>
    </row>
    <row r="122" spans="1:8" ht="38.25" outlineLevel="4" x14ac:dyDescent="0.25">
      <c r="A122" s="12" t="s">
        <v>11</v>
      </c>
      <c r="B122" s="13" t="s">
        <v>64</v>
      </c>
      <c r="C122" s="13" t="s">
        <v>65</v>
      </c>
      <c r="D122" s="12"/>
      <c r="E122" s="14" t="s">
        <v>381</v>
      </c>
      <c r="F122" s="7">
        <f>F123</f>
        <v>50</v>
      </c>
      <c r="G122" s="71">
        <f t="shared" ref="G122" si="63">G123</f>
        <v>0</v>
      </c>
      <c r="H122" s="94">
        <f t="shared" si="47"/>
        <v>0</v>
      </c>
    </row>
    <row r="123" spans="1:8" ht="51" outlineLevel="5" x14ac:dyDescent="0.25">
      <c r="A123" s="12" t="s">
        <v>11</v>
      </c>
      <c r="B123" s="13" t="s">
        <v>64</v>
      </c>
      <c r="C123" s="13" t="s">
        <v>66</v>
      </c>
      <c r="D123" s="12"/>
      <c r="E123" s="14" t="s">
        <v>382</v>
      </c>
      <c r="F123" s="7">
        <f>F124</f>
        <v>50</v>
      </c>
      <c r="G123" s="71">
        <f t="shared" ref="G123" si="64">G124</f>
        <v>0</v>
      </c>
      <c r="H123" s="94">
        <f t="shared" si="47"/>
        <v>0</v>
      </c>
    </row>
    <row r="124" spans="1:8" ht="25.5" outlineLevel="6" x14ac:dyDescent="0.25">
      <c r="A124" s="12" t="s">
        <v>11</v>
      </c>
      <c r="B124" s="13" t="s">
        <v>64</v>
      </c>
      <c r="C124" s="13" t="s">
        <v>67</v>
      </c>
      <c r="D124" s="12"/>
      <c r="E124" s="14" t="s">
        <v>383</v>
      </c>
      <c r="F124" s="7">
        <f>F125</f>
        <v>50</v>
      </c>
      <c r="G124" s="71">
        <f t="shared" ref="G124" si="65">G125</f>
        <v>0</v>
      </c>
      <c r="H124" s="94">
        <f t="shared" si="47"/>
        <v>0</v>
      </c>
    </row>
    <row r="125" spans="1:8" ht="25.5" outlineLevel="7" x14ac:dyDescent="0.25">
      <c r="A125" s="12" t="s">
        <v>11</v>
      </c>
      <c r="B125" s="13" t="s">
        <v>64</v>
      </c>
      <c r="C125" s="13" t="s">
        <v>67</v>
      </c>
      <c r="D125" s="12" t="s">
        <v>7</v>
      </c>
      <c r="E125" s="14" t="s">
        <v>331</v>
      </c>
      <c r="F125" s="7">
        <v>50</v>
      </c>
      <c r="G125" s="71">
        <v>0</v>
      </c>
      <c r="H125" s="94">
        <f t="shared" si="47"/>
        <v>0</v>
      </c>
    </row>
    <row r="126" spans="1:8" ht="25.5" outlineLevel="4" x14ac:dyDescent="0.25">
      <c r="A126" s="12" t="s">
        <v>11</v>
      </c>
      <c r="B126" s="13" t="s">
        <v>64</v>
      </c>
      <c r="C126" s="13" t="s">
        <v>68</v>
      </c>
      <c r="D126" s="12"/>
      <c r="E126" s="14" t="s">
        <v>384</v>
      </c>
      <c r="F126" s="7">
        <f>F127+F138</f>
        <v>100</v>
      </c>
      <c r="G126" s="71">
        <f>G127+G138</f>
        <v>35.9</v>
      </c>
      <c r="H126" s="94">
        <f t="shared" si="47"/>
        <v>35.9</v>
      </c>
    </row>
    <row r="127" spans="1:8" ht="38.25" outlineLevel="5" x14ac:dyDescent="0.25">
      <c r="A127" s="12" t="s">
        <v>11</v>
      </c>
      <c r="B127" s="13" t="s">
        <v>64</v>
      </c>
      <c r="C127" s="13" t="s">
        <v>69</v>
      </c>
      <c r="D127" s="12"/>
      <c r="E127" s="14" t="s">
        <v>385</v>
      </c>
      <c r="F127" s="7">
        <f>F128+F130+F132+F134+F136</f>
        <v>55</v>
      </c>
      <c r="G127" s="71">
        <f t="shared" ref="G127" si="66">G128+G130+G132+G134+G136</f>
        <v>0</v>
      </c>
      <c r="H127" s="94">
        <f t="shared" si="47"/>
        <v>0</v>
      </c>
    </row>
    <row r="128" spans="1:8" outlineLevel="6" x14ac:dyDescent="0.25">
      <c r="A128" s="12" t="s">
        <v>11</v>
      </c>
      <c r="B128" s="13" t="s">
        <v>64</v>
      </c>
      <c r="C128" s="13" t="s">
        <v>70</v>
      </c>
      <c r="D128" s="12"/>
      <c r="E128" s="14" t="s">
        <v>386</v>
      </c>
      <c r="F128" s="7">
        <f>F129</f>
        <v>10</v>
      </c>
      <c r="G128" s="71">
        <f t="shared" ref="G128" si="67">G129</f>
        <v>0</v>
      </c>
      <c r="H128" s="94">
        <f t="shared" si="47"/>
        <v>0</v>
      </c>
    </row>
    <row r="129" spans="1:8" ht="25.5" outlineLevel="7" x14ac:dyDescent="0.25">
      <c r="A129" s="12" t="s">
        <v>11</v>
      </c>
      <c r="B129" s="13" t="s">
        <v>64</v>
      </c>
      <c r="C129" s="13" t="s">
        <v>70</v>
      </c>
      <c r="D129" s="12" t="s">
        <v>7</v>
      </c>
      <c r="E129" s="14" t="s">
        <v>331</v>
      </c>
      <c r="F129" s="7">
        <v>10</v>
      </c>
      <c r="G129" s="71">
        <v>0</v>
      </c>
      <c r="H129" s="94">
        <f t="shared" si="47"/>
        <v>0</v>
      </c>
    </row>
    <row r="130" spans="1:8" outlineLevel="6" x14ac:dyDescent="0.25">
      <c r="A130" s="12" t="s">
        <v>11</v>
      </c>
      <c r="B130" s="13" t="s">
        <v>64</v>
      </c>
      <c r="C130" s="13" t="s">
        <v>71</v>
      </c>
      <c r="D130" s="12"/>
      <c r="E130" s="14" t="s">
        <v>387</v>
      </c>
      <c r="F130" s="7">
        <f>F131</f>
        <v>14</v>
      </c>
      <c r="G130" s="71">
        <f t="shared" ref="G130" si="68">G131</f>
        <v>0</v>
      </c>
      <c r="H130" s="94">
        <f t="shared" si="47"/>
        <v>0</v>
      </c>
    </row>
    <row r="131" spans="1:8" ht="25.5" outlineLevel="7" x14ac:dyDescent="0.25">
      <c r="A131" s="12" t="s">
        <v>11</v>
      </c>
      <c r="B131" s="13" t="s">
        <v>64</v>
      </c>
      <c r="C131" s="13" t="s">
        <v>71</v>
      </c>
      <c r="D131" s="12" t="s">
        <v>7</v>
      </c>
      <c r="E131" s="14" t="s">
        <v>331</v>
      </c>
      <c r="F131" s="7">
        <f>24-10</f>
        <v>14</v>
      </c>
      <c r="G131" s="71">
        <v>0</v>
      </c>
      <c r="H131" s="94">
        <f t="shared" si="47"/>
        <v>0</v>
      </c>
    </row>
    <row r="132" spans="1:8" outlineLevel="6" x14ac:dyDescent="0.25">
      <c r="A132" s="12" t="s">
        <v>11</v>
      </c>
      <c r="B132" s="13" t="s">
        <v>64</v>
      </c>
      <c r="C132" s="13" t="s">
        <v>72</v>
      </c>
      <c r="D132" s="12"/>
      <c r="E132" s="14" t="s">
        <v>388</v>
      </c>
      <c r="F132" s="7">
        <f>F133</f>
        <v>25</v>
      </c>
      <c r="G132" s="71">
        <f t="shared" ref="G132" si="69">G133</f>
        <v>0</v>
      </c>
      <c r="H132" s="94">
        <f t="shared" si="47"/>
        <v>0</v>
      </c>
    </row>
    <row r="133" spans="1:8" ht="25.5" outlineLevel="7" x14ac:dyDescent="0.25">
      <c r="A133" s="12" t="s">
        <v>11</v>
      </c>
      <c r="B133" s="13" t="s">
        <v>64</v>
      </c>
      <c r="C133" s="13" t="s">
        <v>72</v>
      </c>
      <c r="D133" s="12" t="s">
        <v>7</v>
      </c>
      <c r="E133" s="14" t="s">
        <v>331</v>
      </c>
      <c r="F133" s="7">
        <f>40-15</f>
        <v>25</v>
      </c>
      <c r="G133" s="71">
        <v>0</v>
      </c>
      <c r="H133" s="94">
        <f t="shared" si="47"/>
        <v>0</v>
      </c>
    </row>
    <row r="134" spans="1:8" outlineLevel="6" x14ac:dyDescent="0.25">
      <c r="A134" s="12" t="s">
        <v>11</v>
      </c>
      <c r="B134" s="13" t="s">
        <v>64</v>
      </c>
      <c r="C134" s="13" t="s">
        <v>73</v>
      </c>
      <c r="D134" s="12"/>
      <c r="E134" s="14" t="s">
        <v>389</v>
      </c>
      <c r="F134" s="7">
        <f>F135</f>
        <v>3</v>
      </c>
      <c r="G134" s="71">
        <f t="shared" ref="G134" si="70">G135</f>
        <v>0</v>
      </c>
      <c r="H134" s="94">
        <f t="shared" si="47"/>
        <v>0</v>
      </c>
    </row>
    <row r="135" spans="1:8" ht="25.5" outlineLevel="7" x14ac:dyDescent="0.25">
      <c r="A135" s="12" t="s">
        <v>11</v>
      </c>
      <c r="B135" s="13" t="s">
        <v>64</v>
      </c>
      <c r="C135" s="13" t="s">
        <v>73</v>
      </c>
      <c r="D135" s="12" t="s">
        <v>7</v>
      </c>
      <c r="E135" s="14" t="s">
        <v>331</v>
      </c>
      <c r="F135" s="7">
        <v>3</v>
      </c>
      <c r="G135" s="71">
        <v>0</v>
      </c>
      <c r="H135" s="94">
        <f t="shared" si="47"/>
        <v>0</v>
      </c>
    </row>
    <row r="136" spans="1:8" outlineLevel="6" x14ac:dyDescent="0.25">
      <c r="A136" s="12" t="s">
        <v>11</v>
      </c>
      <c r="B136" s="13" t="s">
        <v>64</v>
      </c>
      <c r="C136" s="13" t="s">
        <v>74</v>
      </c>
      <c r="D136" s="12"/>
      <c r="E136" s="14" t="s">
        <v>390</v>
      </c>
      <c r="F136" s="7">
        <f>F137</f>
        <v>3</v>
      </c>
      <c r="G136" s="71">
        <f t="shared" ref="G136" si="71">G137</f>
        <v>0</v>
      </c>
      <c r="H136" s="94">
        <f t="shared" si="47"/>
        <v>0</v>
      </c>
    </row>
    <row r="137" spans="1:8" ht="25.5" outlineLevel="7" x14ac:dyDescent="0.25">
      <c r="A137" s="12" t="s">
        <v>11</v>
      </c>
      <c r="B137" s="13" t="s">
        <v>64</v>
      </c>
      <c r="C137" s="13" t="s">
        <v>74</v>
      </c>
      <c r="D137" s="12" t="s">
        <v>7</v>
      </c>
      <c r="E137" s="14" t="s">
        <v>331</v>
      </c>
      <c r="F137" s="7">
        <v>3</v>
      </c>
      <c r="G137" s="71">
        <v>0</v>
      </c>
      <c r="H137" s="94">
        <f t="shared" si="47"/>
        <v>0</v>
      </c>
    </row>
    <row r="138" spans="1:8" ht="38.25" outlineLevel="5" x14ac:dyDescent="0.25">
      <c r="A138" s="12" t="s">
        <v>11</v>
      </c>
      <c r="B138" s="13" t="s">
        <v>64</v>
      </c>
      <c r="C138" s="13" t="s">
        <v>75</v>
      </c>
      <c r="D138" s="12"/>
      <c r="E138" s="14" t="s">
        <v>391</v>
      </c>
      <c r="F138" s="7">
        <f>F139</f>
        <v>45</v>
      </c>
      <c r="G138" s="71">
        <f t="shared" ref="G138:G139" si="72">G139</f>
        <v>35.9</v>
      </c>
      <c r="H138" s="94">
        <f t="shared" si="47"/>
        <v>79.777777777777771</v>
      </c>
    </row>
    <row r="139" spans="1:8" ht="25.5" outlineLevel="6" x14ac:dyDescent="0.25">
      <c r="A139" s="12" t="s">
        <v>11</v>
      </c>
      <c r="B139" s="13" t="s">
        <v>64</v>
      </c>
      <c r="C139" s="13" t="s">
        <v>76</v>
      </c>
      <c r="D139" s="12"/>
      <c r="E139" s="14" t="s">
        <v>392</v>
      </c>
      <c r="F139" s="7">
        <f>F140</f>
        <v>45</v>
      </c>
      <c r="G139" s="71">
        <f t="shared" si="72"/>
        <v>35.9</v>
      </c>
      <c r="H139" s="94">
        <f t="shared" si="47"/>
        <v>79.777777777777771</v>
      </c>
    </row>
    <row r="140" spans="1:8" ht="25.5" outlineLevel="7" x14ac:dyDescent="0.25">
      <c r="A140" s="12" t="s">
        <v>11</v>
      </c>
      <c r="B140" s="13" t="s">
        <v>64</v>
      </c>
      <c r="C140" s="13" t="s">
        <v>76</v>
      </c>
      <c r="D140" s="12" t="s">
        <v>7</v>
      </c>
      <c r="E140" s="14" t="s">
        <v>331</v>
      </c>
      <c r="F140" s="7">
        <f>20+25</f>
        <v>45</v>
      </c>
      <c r="G140" s="71">
        <v>35.9</v>
      </c>
      <c r="H140" s="94">
        <f t="shared" si="47"/>
        <v>79.777777777777771</v>
      </c>
    </row>
    <row r="141" spans="1:8" ht="25.5" outlineLevel="7" x14ac:dyDescent="0.25">
      <c r="A141" s="12" t="s">
        <v>11</v>
      </c>
      <c r="B141" s="13" t="s">
        <v>647</v>
      </c>
      <c r="C141" s="13"/>
      <c r="D141" s="12"/>
      <c r="E141" s="14" t="s">
        <v>652</v>
      </c>
      <c r="F141" s="7">
        <f>F142</f>
        <v>50</v>
      </c>
      <c r="G141" s="71">
        <f t="shared" ref="G141" si="73">G142</f>
        <v>0</v>
      </c>
      <c r="H141" s="94">
        <f t="shared" si="47"/>
        <v>0</v>
      </c>
    </row>
    <row r="142" spans="1:8" ht="51" outlineLevel="7" x14ac:dyDescent="0.25">
      <c r="A142" s="12" t="s">
        <v>11</v>
      </c>
      <c r="B142" s="13" t="s">
        <v>647</v>
      </c>
      <c r="C142" s="13" t="s">
        <v>648</v>
      </c>
      <c r="D142" s="12"/>
      <c r="E142" s="14" t="s">
        <v>653</v>
      </c>
      <c r="F142" s="7">
        <f>F143</f>
        <v>50</v>
      </c>
      <c r="G142" s="71">
        <f t="shared" ref="G142" si="74">G143</f>
        <v>0</v>
      </c>
      <c r="H142" s="94">
        <f t="shared" si="47"/>
        <v>0</v>
      </c>
    </row>
    <row r="143" spans="1:8" ht="76.5" outlineLevel="7" x14ac:dyDescent="0.25">
      <c r="A143" s="12" t="s">
        <v>11</v>
      </c>
      <c r="B143" s="13" t="s">
        <v>647</v>
      </c>
      <c r="C143" s="13" t="s">
        <v>649</v>
      </c>
      <c r="D143" s="12"/>
      <c r="E143" s="14" t="s">
        <v>658</v>
      </c>
      <c r="F143" s="7">
        <f>F144</f>
        <v>50</v>
      </c>
      <c r="G143" s="71">
        <f t="shared" ref="G143" si="75">G144</f>
        <v>0</v>
      </c>
      <c r="H143" s="94">
        <f t="shared" si="47"/>
        <v>0</v>
      </c>
    </row>
    <row r="144" spans="1:8" ht="25.5" outlineLevel="7" x14ac:dyDescent="0.25">
      <c r="A144" s="12" t="s">
        <v>11</v>
      </c>
      <c r="B144" s="13" t="s">
        <v>647</v>
      </c>
      <c r="C144" s="13" t="s">
        <v>650</v>
      </c>
      <c r="D144" s="12"/>
      <c r="E144" s="14" t="s">
        <v>654</v>
      </c>
      <c r="F144" s="7">
        <f>F145</f>
        <v>50</v>
      </c>
      <c r="G144" s="71">
        <f t="shared" ref="G144" si="76">G145</f>
        <v>0</v>
      </c>
      <c r="H144" s="94">
        <f t="shared" si="47"/>
        <v>0</v>
      </c>
    </row>
    <row r="145" spans="1:8" ht="25.5" outlineLevel="7" x14ac:dyDescent="0.25">
      <c r="A145" s="12" t="s">
        <v>11</v>
      </c>
      <c r="B145" s="13" t="s">
        <v>647</v>
      </c>
      <c r="C145" s="13" t="s">
        <v>651</v>
      </c>
      <c r="D145" s="12"/>
      <c r="E145" s="14" t="s">
        <v>655</v>
      </c>
      <c r="F145" s="7">
        <f>F146</f>
        <v>50</v>
      </c>
      <c r="G145" s="71">
        <f t="shared" ref="G145" si="77">G146</f>
        <v>0</v>
      </c>
      <c r="H145" s="94">
        <f t="shared" si="47"/>
        <v>0</v>
      </c>
    </row>
    <row r="146" spans="1:8" ht="25.5" outlineLevel="7" x14ac:dyDescent="0.25">
      <c r="A146" s="12" t="s">
        <v>11</v>
      </c>
      <c r="B146" s="13" t="s">
        <v>647</v>
      </c>
      <c r="C146" s="13" t="s">
        <v>651</v>
      </c>
      <c r="D146" s="12">
        <v>200</v>
      </c>
      <c r="E146" s="14" t="s">
        <v>331</v>
      </c>
      <c r="F146" s="7">
        <v>50</v>
      </c>
      <c r="G146" s="71">
        <v>0</v>
      </c>
      <c r="H146" s="94">
        <f t="shared" si="47"/>
        <v>0</v>
      </c>
    </row>
    <row r="147" spans="1:8" outlineLevel="1" x14ac:dyDescent="0.25">
      <c r="A147" s="12" t="s">
        <v>11</v>
      </c>
      <c r="B147" s="13" t="s">
        <v>77</v>
      </c>
      <c r="C147" s="13"/>
      <c r="D147" s="12"/>
      <c r="E147" s="14" t="s">
        <v>277</v>
      </c>
      <c r="F147" s="7">
        <f>F148+F156+F184</f>
        <v>103782.29999999999</v>
      </c>
      <c r="G147" s="71">
        <f t="shared" ref="G147" si="78">G148+G156+G184</f>
        <v>17199.2</v>
      </c>
      <c r="H147" s="94">
        <f t="shared" si="47"/>
        <v>16.572382766618201</v>
      </c>
    </row>
    <row r="148" spans="1:8" outlineLevel="2" x14ac:dyDescent="0.25">
      <c r="A148" s="12" t="s">
        <v>11</v>
      </c>
      <c r="B148" s="13" t="s">
        <v>82</v>
      </c>
      <c r="C148" s="13"/>
      <c r="D148" s="12"/>
      <c r="E148" s="14" t="s">
        <v>297</v>
      </c>
      <c r="F148" s="7">
        <f>F149</f>
        <v>14429.5</v>
      </c>
      <c r="G148" s="71">
        <f t="shared" ref="G148:G150" si="79">G149</f>
        <v>6429.2000000000007</v>
      </c>
      <c r="H148" s="94">
        <f t="shared" si="47"/>
        <v>44.555944419418559</v>
      </c>
    </row>
    <row r="149" spans="1:8" ht="51" outlineLevel="3" x14ac:dyDescent="0.25">
      <c r="A149" s="12" t="s">
        <v>11</v>
      </c>
      <c r="B149" s="13" t="s">
        <v>82</v>
      </c>
      <c r="C149" s="13" t="s">
        <v>79</v>
      </c>
      <c r="D149" s="12"/>
      <c r="E149" s="14" t="s">
        <v>296</v>
      </c>
      <c r="F149" s="7">
        <f>F150</f>
        <v>14429.5</v>
      </c>
      <c r="G149" s="71">
        <f t="shared" si="79"/>
        <v>6429.2000000000007</v>
      </c>
      <c r="H149" s="94">
        <f t="shared" si="47"/>
        <v>44.555944419418559</v>
      </c>
    </row>
    <row r="150" spans="1:8" ht="25.5" outlineLevel="4" x14ac:dyDescent="0.25">
      <c r="A150" s="12" t="s">
        <v>11</v>
      </c>
      <c r="B150" s="13" t="s">
        <v>82</v>
      </c>
      <c r="C150" s="13" t="s">
        <v>83</v>
      </c>
      <c r="D150" s="12"/>
      <c r="E150" s="14" t="s">
        <v>396</v>
      </c>
      <c r="F150" s="7">
        <f>F151</f>
        <v>14429.5</v>
      </c>
      <c r="G150" s="71">
        <f t="shared" si="79"/>
        <v>6429.2000000000007</v>
      </c>
      <c r="H150" s="94">
        <f t="shared" si="47"/>
        <v>44.555944419418559</v>
      </c>
    </row>
    <row r="151" spans="1:8" ht="25.5" outlineLevel="5" x14ac:dyDescent="0.25">
      <c r="A151" s="12" t="s">
        <v>11</v>
      </c>
      <c r="B151" s="13" t="s">
        <v>82</v>
      </c>
      <c r="C151" s="13" t="s">
        <v>84</v>
      </c>
      <c r="D151" s="12"/>
      <c r="E151" s="14" t="s">
        <v>397</v>
      </c>
      <c r="F151" s="7">
        <f>F152+F154</f>
        <v>14429.5</v>
      </c>
      <c r="G151" s="71">
        <f t="shared" ref="G151" si="80">G152+G154</f>
        <v>6429.2000000000007</v>
      </c>
      <c r="H151" s="94">
        <f t="shared" si="47"/>
        <v>44.555944419418559</v>
      </c>
    </row>
    <row r="152" spans="1:8" ht="38.25" outlineLevel="6" x14ac:dyDescent="0.25">
      <c r="A152" s="12" t="s">
        <v>11</v>
      </c>
      <c r="B152" s="13" t="s">
        <v>82</v>
      </c>
      <c r="C152" s="13" t="s">
        <v>85</v>
      </c>
      <c r="D152" s="12"/>
      <c r="E152" s="14" t="s">
        <v>398</v>
      </c>
      <c r="F152" s="7">
        <f>F153</f>
        <v>2885.8999999999996</v>
      </c>
      <c r="G152" s="71">
        <f t="shared" ref="G152" si="81">G153</f>
        <v>1252.9000000000001</v>
      </c>
      <c r="H152" s="94">
        <f t="shared" ref="H152:H215" si="82">G152/F152*100</f>
        <v>43.414532728091764</v>
      </c>
    </row>
    <row r="153" spans="1:8" ht="25.5" outlineLevel="7" x14ac:dyDescent="0.25">
      <c r="A153" s="12" t="s">
        <v>11</v>
      </c>
      <c r="B153" s="13" t="s">
        <v>82</v>
      </c>
      <c r="C153" s="13" t="s">
        <v>85</v>
      </c>
      <c r="D153" s="12" t="s">
        <v>7</v>
      </c>
      <c r="E153" s="14" t="s">
        <v>331</v>
      </c>
      <c r="F153" s="7">
        <f>2860.2+25.7</f>
        <v>2885.8999999999996</v>
      </c>
      <c r="G153" s="71">
        <v>1252.9000000000001</v>
      </c>
      <c r="H153" s="94">
        <f t="shared" si="82"/>
        <v>43.414532728091764</v>
      </c>
    </row>
    <row r="154" spans="1:8" ht="38.25" outlineLevel="7" x14ac:dyDescent="0.25">
      <c r="A154" s="12" t="s">
        <v>11</v>
      </c>
      <c r="B154" s="13" t="s">
        <v>82</v>
      </c>
      <c r="C154" s="13" t="s">
        <v>601</v>
      </c>
      <c r="D154" s="12"/>
      <c r="E154" s="14" t="s">
        <v>398</v>
      </c>
      <c r="F154" s="7">
        <f>F155</f>
        <v>11543.6</v>
      </c>
      <c r="G154" s="71">
        <f t="shared" ref="G154" si="83">G155</f>
        <v>5176.3</v>
      </c>
      <c r="H154" s="94">
        <f t="shared" si="82"/>
        <v>44.84129734225025</v>
      </c>
    </row>
    <row r="155" spans="1:8" ht="25.5" outlineLevel="7" x14ac:dyDescent="0.25">
      <c r="A155" s="12" t="s">
        <v>11</v>
      </c>
      <c r="B155" s="13" t="s">
        <v>82</v>
      </c>
      <c r="C155" s="13" t="s">
        <v>601</v>
      </c>
      <c r="D155" s="12">
        <v>200</v>
      </c>
      <c r="E155" s="14" t="s">
        <v>331</v>
      </c>
      <c r="F155" s="7">
        <v>11543.6</v>
      </c>
      <c r="G155" s="71">
        <v>5176.3</v>
      </c>
      <c r="H155" s="94">
        <f t="shared" si="82"/>
        <v>44.84129734225025</v>
      </c>
    </row>
    <row r="156" spans="1:8" outlineLevel="2" x14ac:dyDescent="0.25">
      <c r="A156" s="12" t="s">
        <v>11</v>
      </c>
      <c r="B156" s="13" t="s">
        <v>86</v>
      </c>
      <c r="C156" s="13"/>
      <c r="D156" s="12"/>
      <c r="E156" s="14" t="s">
        <v>298</v>
      </c>
      <c r="F156" s="7">
        <f>F157</f>
        <v>89004.799999999988</v>
      </c>
      <c r="G156" s="71">
        <f t="shared" ref="G156" si="84">G157</f>
        <v>10767.8</v>
      </c>
      <c r="H156" s="94">
        <f t="shared" si="82"/>
        <v>12.097999209031423</v>
      </c>
    </row>
    <row r="157" spans="1:8" ht="51" outlineLevel="3" x14ac:dyDescent="0.25">
      <c r="A157" s="12" t="s">
        <v>11</v>
      </c>
      <c r="B157" s="13" t="s">
        <v>86</v>
      </c>
      <c r="C157" s="13" t="s">
        <v>79</v>
      </c>
      <c r="D157" s="12"/>
      <c r="E157" s="14" t="s">
        <v>296</v>
      </c>
      <c r="F157" s="7">
        <f>F158+F178</f>
        <v>89004.799999999988</v>
      </c>
      <c r="G157" s="71">
        <f t="shared" ref="G157" si="85">G158+G178</f>
        <v>10767.8</v>
      </c>
      <c r="H157" s="94">
        <f t="shared" si="82"/>
        <v>12.097999209031423</v>
      </c>
    </row>
    <row r="158" spans="1:8" ht="25.5" outlineLevel="4" x14ac:dyDescent="0.25">
      <c r="A158" s="12" t="s">
        <v>11</v>
      </c>
      <c r="B158" s="13" t="s">
        <v>86</v>
      </c>
      <c r="C158" s="13" t="s">
        <v>83</v>
      </c>
      <c r="D158" s="12"/>
      <c r="E158" s="14" t="s">
        <v>396</v>
      </c>
      <c r="F158" s="7">
        <f>F159+F168+F173</f>
        <v>85844.4</v>
      </c>
      <c r="G158" s="71">
        <f t="shared" ref="G158" si="86">G159+G168+G173</f>
        <v>10767.8</v>
      </c>
      <c r="H158" s="94">
        <f t="shared" si="82"/>
        <v>12.54339246357363</v>
      </c>
    </row>
    <row r="159" spans="1:8" ht="38.25" outlineLevel="5" x14ac:dyDescent="0.25">
      <c r="A159" s="12" t="s">
        <v>11</v>
      </c>
      <c r="B159" s="13" t="s">
        <v>86</v>
      </c>
      <c r="C159" s="13" t="s">
        <v>87</v>
      </c>
      <c r="D159" s="12"/>
      <c r="E159" s="14" t="s">
        <v>399</v>
      </c>
      <c r="F159" s="7">
        <f>F160+F162+F164+F166</f>
        <v>21823</v>
      </c>
      <c r="G159" s="71">
        <f t="shared" ref="G159" si="87">G160+G162+G164+G166</f>
        <v>10767.8</v>
      </c>
      <c r="H159" s="94">
        <f t="shared" si="82"/>
        <v>49.341520414241849</v>
      </c>
    </row>
    <row r="160" spans="1:8" ht="63.75" outlineLevel="6" x14ac:dyDescent="0.25">
      <c r="A160" s="12" t="s">
        <v>11</v>
      </c>
      <c r="B160" s="13" t="s">
        <v>86</v>
      </c>
      <c r="C160" s="13" t="s">
        <v>88</v>
      </c>
      <c r="D160" s="12"/>
      <c r="E160" s="14" t="s">
        <v>400</v>
      </c>
      <c r="F160" s="7">
        <f>F161</f>
        <v>10348.700000000001</v>
      </c>
      <c r="G160" s="71">
        <f t="shared" ref="G160" si="88">G161</f>
        <v>4160.3</v>
      </c>
      <c r="H160" s="94">
        <f t="shared" si="82"/>
        <v>40.201184689864427</v>
      </c>
    </row>
    <row r="161" spans="1:8" ht="25.5" outlineLevel="7" x14ac:dyDescent="0.25">
      <c r="A161" s="12" t="s">
        <v>11</v>
      </c>
      <c r="B161" s="13" t="s">
        <v>86</v>
      </c>
      <c r="C161" s="13" t="s">
        <v>88</v>
      </c>
      <c r="D161" s="12" t="s">
        <v>7</v>
      </c>
      <c r="E161" s="14" t="s">
        <v>331</v>
      </c>
      <c r="F161" s="7">
        <v>10348.700000000001</v>
      </c>
      <c r="G161" s="71">
        <v>4160.3</v>
      </c>
      <c r="H161" s="94">
        <f t="shared" si="82"/>
        <v>40.201184689864427</v>
      </c>
    </row>
    <row r="162" spans="1:8" ht="38.25" outlineLevel="6" x14ac:dyDescent="0.25">
      <c r="A162" s="12" t="s">
        <v>11</v>
      </c>
      <c r="B162" s="13" t="s">
        <v>86</v>
      </c>
      <c r="C162" s="13" t="s">
        <v>89</v>
      </c>
      <c r="D162" s="12"/>
      <c r="E162" s="14" t="s">
        <v>401</v>
      </c>
      <c r="F162" s="7">
        <f>F163</f>
        <v>6500</v>
      </c>
      <c r="G162" s="71">
        <f t="shared" ref="G162" si="89">G163</f>
        <v>3600</v>
      </c>
      <c r="H162" s="94">
        <f t="shared" si="82"/>
        <v>55.384615384615387</v>
      </c>
    </row>
    <row r="163" spans="1:8" ht="25.5" outlineLevel="7" x14ac:dyDescent="0.25">
      <c r="A163" s="12" t="s">
        <v>11</v>
      </c>
      <c r="B163" s="13" t="s">
        <v>86</v>
      </c>
      <c r="C163" s="13" t="s">
        <v>89</v>
      </c>
      <c r="D163" s="12" t="s">
        <v>39</v>
      </c>
      <c r="E163" s="14" t="s">
        <v>357</v>
      </c>
      <c r="F163" s="7">
        <v>6500</v>
      </c>
      <c r="G163" s="71">
        <v>3600</v>
      </c>
      <c r="H163" s="94">
        <f t="shared" si="82"/>
        <v>55.384615384615387</v>
      </c>
    </row>
    <row r="164" spans="1:8" ht="25.5" outlineLevel="6" x14ac:dyDescent="0.25">
      <c r="A164" s="12" t="s">
        <v>11</v>
      </c>
      <c r="B164" s="13" t="s">
        <v>86</v>
      </c>
      <c r="C164" s="13" t="s">
        <v>90</v>
      </c>
      <c r="D164" s="12"/>
      <c r="E164" s="14" t="s">
        <v>402</v>
      </c>
      <c r="F164" s="7">
        <f>F165</f>
        <v>974.3</v>
      </c>
      <c r="G164" s="71">
        <f t="shared" ref="G164" si="90">G165</f>
        <v>364.7</v>
      </c>
      <c r="H164" s="94">
        <f t="shared" si="82"/>
        <v>37.432002463306993</v>
      </c>
    </row>
    <row r="165" spans="1:8" ht="25.5" outlineLevel="7" x14ac:dyDescent="0.25">
      <c r="A165" s="12" t="s">
        <v>11</v>
      </c>
      <c r="B165" s="13" t="s">
        <v>86</v>
      </c>
      <c r="C165" s="13" t="s">
        <v>90</v>
      </c>
      <c r="D165" s="12" t="s">
        <v>7</v>
      </c>
      <c r="E165" s="14" t="s">
        <v>331</v>
      </c>
      <c r="F165" s="7">
        <f>2000-25.7-1000</f>
        <v>974.3</v>
      </c>
      <c r="G165" s="71">
        <v>364.7</v>
      </c>
      <c r="H165" s="94">
        <f t="shared" si="82"/>
        <v>37.432002463306993</v>
      </c>
    </row>
    <row r="166" spans="1:8" ht="51" outlineLevel="6" x14ac:dyDescent="0.25">
      <c r="A166" s="12" t="s">
        <v>11</v>
      </c>
      <c r="B166" s="13" t="s">
        <v>86</v>
      </c>
      <c r="C166" s="13" t="s">
        <v>91</v>
      </c>
      <c r="D166" s="12"/>
      <c r="E166" s="14" t="s">
        <v>403</v>
      </c>
      <c r="F166" s="7">
        <f>F167</f>
        <v>4000</v>
      </c>
      <c r="G166" s="71">
        <f t="shared" ref="G166" si="91">G167</f>
        <v>2642.8</v>
      </c>
      <c r="H166" s="94">
        <f t="shared" si="82"/>
        <v>66.070000000000007</v>
      </c>
    </row>
    <row r="167" spans="1:8" ht="25.5" outlineLevel="7" x14ac:dyDescent="0.25">
      <c r="A167" s="12" t="s">
        <v>11</v>
      </c>
      <c r="B167" s="13" t="s">
        <v>86</v>
      </c>
      <c r="C167" s="13" t="s">
        <v>91</v>
      </c>
      <c r="D167" s="12" t="s">
        <v>7</v>
      </c>
      <c r="E167" s="14" t="s">
        <v>331</v>
      </c>
      <c r="F167" s="7">
        <v>4000</v>
      </c>
      <c r="G167" s="71">
        <v>2642.8</v>
      </c>
      <c r="H167" s="94">
        <f t="shared" si="82"/>
        <v>66.070000000000007</v>
      </c>
    </row>
    <row r="168" spans="1:8" ht="25.5" outlineLevel="5" x14ac:dyDescent="0.25">
      <c r="A168" s="12" t="s">
        <v>11</v>
      </c>
      <c r="B168" s="13" t="s">
        <v>86</v>
      </c>
      <c r="C168" s="13" t="s">
        <v>92</v>
      </c>
      <c r="D168" s="12"/>
      <c r="E168" s="14" t="s">
        <v>674</v>
      </c>
      <c r="F168" s="7">
        <f>F171+F169</f>
        <v>59505</v>
      </c>
      <c r="G168" s="71">
        <f t="shared" ref="G168" si="92">G171+G169</f>
        <v>0</v>
      </c>
      <c r="H168" s="94">
        <f t="shared" si="82"/>
        <v>0</v>
      </c>
    </row>
    <row r="169" spans="1:8" ht="25.5" outlineLevel="5" x14ac:dyDescent="0.25">
      <c r="A169" s="12" t="s">
        <v>11</v>
      </c>
      <c r="B169" s="13" t="s">
        <v>86</v>
      </c>
      <c r="C169" s="13" t="s">
        <v>602</v>
      </c>
      <c r="D169" s="12"/>
      <c r="E169" s="14" t="s">
        <v>636</v>
      </c>
      <c r="F169" s="7">
        <f>F170</f>
        <v>47604</v>
      </c>
      <c r="G169" s="71">
        <f t="shared" ref="G169" si="93">G170</f>
        <v>0</v>
      </c>
      <c r="H169" s="94">
        <f t="shared" si="82"/>
        <v>0</v>
      </c>
    </row>
    <row r="170" spans="1:8" ht="25.5" outlineLevel="5" x14ac:dyDescent="0.25">
      <c r="A170" s="12" t="s">
        <v>11</v>
      </c>
      <c r="B170" s="13" t="s">
        <v>86</v>
      </c>
      <c r="C170" s="13" t="s">
        <v>602</v>
      </c>
      <c r="D170" s="12">
        <v>200</v>
      </c>
      <c r="E170" s="14" t="s">
        <v>331</v>
      </c>
      <c r="F170" s="7">
        <f>29645.1+4938.9+13020</f>
        <v>47604</v>
      </c>
      <c r="G170" s="71">
        <v>0</v>
      </c>
      <c r="H170" s="94">
        <f t="shared" si="82"/>
        <v>0</v>
      </c>
    </row>
    <row r="171" spans="1:8" ht="25.5" outlineLevel="6" x14ac:dyDescent="0.25">
      <c r="A171" s="12" t="s">
        <v>11</v>
      </c>
      <c r="B171" s="13" t="s">
        <v>86</v>
      </c>
      <c r="C171" s="13" t="s">
        <v>93</v>
      </c>
      <c r="D171" s="12"/>
      <c r="E171" s="14" t="s">
        <v>637</v>
      </c>
      <c r="F171" s="7">
        <f>F172</f>
        <v>11901</v>
      </c>
      <c r="G171" s="71">
        <f t="shared" ref="G171" si="94">G172</f>
        <v>0</v>
      </c>
      <c r="H171" s="94">
        <f t="shared" si="82"/>
        <v>0</v>
      </c>
    </row>
    <row r="172" spans="1:8" ht="25.5" outlineLevel="7" x14ac:dyDescent="0.25">
      <c r="A172" s="12" t="s">
        <v>11</v>
      </c>
      <c r="B172" s="13" t="s">
        <v>86</v>
      </c>
      <c r="C172" s="13" t="s">
        <v>93</v>
      </c>
      <c r="D172" s="12" t="s">
        <v>7</v>
      </c>
      <c r="E172" s="14" t="s">
        <v>331</v>
      </c>
      <c r="F172" s="7">
        <f>7411.3+1234.7+1000+2255</f>
        <v>11901</v>
      </c>
      <c r="G172" s="71">
        <v>0</v>
      </c>
      <c r="H172" s="94">
        <f t="shared" si="82"/>
        <v>0</v>
      </c>
    </row>
    <row r="173" spans="1:8" ht="38.25" outlineLevel="5" x14ac:dyDescent="0.25">
      <c r="A173" s="12" t="s">
        <v>11</v>
      </c>
      <c r="B173" s="13" t="s">
        <v>86</v>
      </c>
      <c r="C173" s="13" t="s">
        <v>94</v>
      </c>
      <c r="D173" s="12"/>
      <c r="E173" s="14" t="s">
        <v>675</v>
      </c>
      <c r="F173" s="7">
        <f>F176+F174</f>
        <v>4516.3999999999996</v>
      </c>
      <c r="G173" s="71">
        <f t="shared" ref="G173" si="95">G176+G174</f>
        <v>0</v>
      </c>
      <c r="H173" s="94">
        <f t="shared" si="82"/>
        <v>0</v>
      </c>
    </row>
    <row r="174" spans="1:8" ht="25.5" outlineLevel="5" x14ac:dyDescent="0.25">
      <c r="A174" s="12" t="s">
        <v>11</v>
      </c>
      <c r="B174" s="13" t="s">
        <v>86</v>
      </c>
      <c r="C174" s="13" t="s">
        <v>603</v>
      </c>
      <c r="D174" s="12"/>
      <c r="E174" s="14" t="s">
        <v>604</v>
      </c>
      <c r="F174" s="7">
        <f>F175</f>
        <v>3613.1</v>
      </c>
      <c r="G174" s="71">
        <f t="shared" ref="G174" si="96">G175</f>
        <v>0</v>
      </c>
      <c r="H174" s="94">
        <f t="shared" si="82"/>
        <v>0</v>
      </c>
    </row>
    <row r="175" spans="1:8" ht="25.5" outlineLevel="5" x14ac:dyDescent="0.25">
      <c r="A175" s="12" t="s">
        <v>11</v>
      </c>
      <c r="B175" s="13" t="s">
        <v>86</v>
      </c>
      <c r="C175" s="13" t="s">
        <v>603</v>
      </c>
      <c r="D175" s="12" t="s">
        <v>7</v>
      </c>
      <c r="E175" s="14" t="s">
        <v>331</v>
      </c>
      <c r="F175" s="7">
        <v>3613.1</v>
      </c>
      <c r="G175" s="71">
        <v>0</v>
      </c>
      <c r="H175" s="94">
        <f t="shared" si="82"/>
        <v>0</v>
      </c>
    </row>
    <row r="176" spans="1:8" ht="25.5" outlineLevel="6" x14ac:dyDescent="0.25">
      <c r="A176" s="12" t="s">
        <v>11</v>
      </c>
      <c r="B176" s="13" t="s">
        <v>86</v>
      </c>
      <c r="C176" s="13" t="s">
        <v>95</v>
      </c>
      <c r="D176" s="12"/>
      <c r="E176" s="14" t="s">
        <v>406</v>
      </c>
      <c r="F176" s="7">
        <f>F177</f>
        <v>903.3</v>
      </c>
      <c r="G176" s="71">
        <f t="shared" ref="G176" si="97">G177</f>
        <v>0</v>
      </c>
      <c r="H176" s="94">
        <f t="shared" si="82"/>
        <v>0</v>
      </c>
    </row>
    <row r="177" spans="1:8" ht="25.5" outlineLevel="7" x14ac:dyDescent="0.25">
      <c r="A177" s="12" t="s">
        <v>11</v>
      </c>
      <c r="B177" s="13" t="s">
        <v>86</v>
      </c>
      <c r="C177" s="13" t="s">
        <v>95</v>
      </c>
      <c r="D177" s="12" t="s">
        <v>7</v>
      </c>
      <c r="E177" s="14" t="s">
        <v>331</v>
      </c>
      <c r="F177" s="7">
        <v>903.3</v>
      </c>
      <c r="G177" s="71">
        <v>0</v>
      </c>
      <c r="H177" s="94">
        <f t="shared" si="82"/>
        <v>0</v>
      </c>
    </row>
    <row r="178" spans="1:8" ht="25.5" outlineLevel="4" x14ac:dyDescent="0.25">
      <c r="A178" s="12" t="s">
        <v>11</v>
      </c>
      <c r="B178" s="13" t="s">
        <v>86</v>
      </c>
      <c r="C178" s="13" t="s">
        <v>96</v>
      </c>
      <c r="D178" s="12"/>
      <c r="E178" s="14" t="s">
        <v>407</v>
      </c>
      <c r="F178" s="7">
        <f>F179</f>
        <v>3160.4</v>
      </c>
      <c r="G178" s="71">
        <f t="shared" ref="G178" si="98">G179</f>
        <v>0</v>
      </c>
      <c r="H178" s="94">
        <f t="shared" si="82"/>
        <v>0</v>
      </c>
    </row>
    <row r="179" spans="1:8" ht="51" outlineLevel="5" x14ac:dyDescent="0.25">
      <c r="A179" s="12" t="s">
        <v>11</v>
      </c>
      <c r="B179" s="13" t="s">
        <v>86</v>
      </c>
      <c r="C179" s="13" t="s">
        <v>97</v>
      </c>
      <c r="D179" s="12"/>
      <c r="E179" s="14" t="s">
        <v>676</v>
      </c>
      <c r="F179" s="7">
        <f>F180+F182</f>
        <v>3160.4</v>
      </c>
      <c r="G179" s="71">
        <f t="shared" ref="G179" si="99">G180+G182</f>
        <v>0</v>
      </c>
      <c r="H179" s="94">
        <f t="shared" si="82"/>
        <v>0</v>
      </c>
    </row>
    <row r="180" spans="1:8" ht="38.25" outlineLevel="5" x14ac:dyDescent="0.25">
      <c r="A180" s="12" t="s">
        <v>11</v>
      </c>
      <c r="B180" s="13" t="s">
        <v>86</v>
      </c>
      <c r="C180" s="13" t="s">
        <v>605</v>
      </c>
      <c r="D180" s="12"/>
      <c r="E180" s="14" t="s">
        <v>606</v>
      </c>
      <c r="F180" s="7">
        <f>F181</f>
        <v>2528.3000000000002</v>
      </c>
      <c r="G180" s="71">
        <f>G181</f>
        <v>0</v>
      </c>
      <c r="H180" s="94">
        <f t="shared" si="82"/>
        <v>0</v>
      </c>
    </row>
    <row r="181" spans="1:8" ht="25.5" outlineLevel="5" x14ac:dyDescent="0.25">
      <c r="A181" s="12" t="s">
        <v>11</v>
      </c>
      <c r="B181" s="13" t="s">
        <v>86</v>
      </c>
      <c r="C181" s="13" t="s">
        <v>605</v>
      </c>
      <c r="D181" s="12" t="s">
        <v>7</v>
      </c>
      <c r="E181" s="14" t="s">
        <v>331</v>
      </c>
      <c r="F181" s="7">
        <v>2528.3000000000002</v>
      </c>
      <c r="G181" s="71">
        <v>0</v>
      </c>
      <c r="H181" s="94">
        <f t="shared" si="82"/>
        <v>0</v>
      </c>
    </row>
    <row r="182" spans="1:8" ht="38.25" outlineLevel="6" x14ac:dyDescent="0.25">
      <c r="A182" s="12" t="s">
        <v>11</v>
      </c>
      <c r="B182" s="13" t="s">
        <v>86</v>
      </c>
      <c r="C182" s="13" t="s">
        <v>98</v>
      </c>
      <c r="D182" s="12"/>
      <c r="E182" s="14" t="s">
        <v>410</v>
      </c>
      <c r="F182" s="7">
        <f>F183</f>
        <v>632.1</v>
      </c>
      <c r="G182" s="71">
        <f t="shared" ref="G182" si="100">G183</f>
        <v>0</v>
      </c>
      <c r="H182" s="94">
        <f t="shared" si="82"/>
        <v>0</v>
      </c>
    </row>
    <row r="183" spans="1:8" ht="25.5" outlineLevel="7" x14ac:dyDescent="0.25">
      <c r="A183" s="12" t="s">
        <v>11</v>
      </c>
      <c r="B183" s="13" t="s">
        <v>86</v>
      </c>
      <c r="C183" s="13" t="s">
        <v>98</v>
      </c>
      <c r="D183" s="12" t="s">
        <v>7</v>
      </c>
      <c r="E183" s="14" t="s">
        <v>331</v>
      </c>
      <c r="F183" s="7">
        <v>632.1</v>
      </c>
      <c r="G183" s="71">
        <v>0</v>
      </c>
      <c r="H183" s="94">
        <f t="shared" si="82"/>
        <v>0</v>
      </c>
    </row>
    <row r="184" spans="1:8" outlineLevel="2" x14ac:dyDescent="0.25">
      <c r="A184" s="12" t="s">
        <v>11</v>
      </c>
      <c r="B184" s="13" t="s">
        <v>100</v>
      </c>
      <c r="C184" s="13"/>
      <c r="D184" s="12"/>
      <c r="E184" s="14" t="s">
        <v>299</v>
      </c>
      <c r="F184" s="7">
        <f>F185</f>
        <v>348</v>
      </c>
      <c r="G184" s="71">
        <f t="shared" ref="G184" si="101">G185</f>
        <v>2.2000000000000002</v>
      </c>
      <c r="H184" s="94">
        <f t="shared" si="82"/>
        <v>0.63218390804597713</v>
      </c>
    </row>
    <row r="185" spans="1:8" ht="51" outlineLevel="3" x14ac:dyDescent="0.25">
      <c r="A185" s="12" t="s">
        <v>11</v>
      </c>
      <c r="B185" s="13" t="s">
        <v>100</v>
      </c>
      <c r="C185" s="13" t="s">
        <v>29</v>
      </c>
      <c r="D185" s="12"/>
      <c r="E185" s="14" t="s">
        <v>635</v>
      </c>
      <c r="F185" s="7">
        <f>F186</f>
        <v>348</v>
      </c>
      <c r="G185" s="71">
        <f t="shared" ref="G185:G187" si="102">G186</f>
        <v>2.2000000000000002</v>
      </c>
      <c r="H185" s="94">
        <f t="shared" si="82"/>
        <v>0.63218390804597713</v>
      </c>
    </row>
    <row r="186" spans="1:8" ht="25.5" outlineLevel="4" x14ac:dyDescent="0.25">
      <c r="A186" s="12" t="s">
        <v>11</v>
      </c>
      <c r="B186" s="13" t="s">
        <v>100</v>
      </c>
      <c r="C186" s="13" t="s">
        <v>35</v>
      </c>
      <c r="D186" s="12"/>
      <c r="E186" s="14" t="s">
        <v>352</v>
      </c>
      <c r="F186" s="7">
        <f>F187</f>
        <v>348</v>
      </c>
      <c r="G186" s="71">
        <f t="shared" si="102"/>
        <v>2.2000000000000002</v>
      </c>
      <c r="H186" s="94">
        <f t="shared" si="82"/>
        <v>0.63218390804597713</v>
      </c>
    </row>
    <row r="187" spans="1:8" ht="51" outlineLevel="5" x14ac:dyDescent="0.25">
      <c r="A187" s="12" t="s">
        <v>11</v>
      </c>
      <c r="B187" s="13" t="s">
        <v>100</v>
      </c>
      <c r="C187" s="13" t="s">
        <v>36</v>
      </c>
      <c r="D187" s="12"/>
      <c r="E187" s="14" t="s">
        <v>353</v>
      </c>
      <c r="F187" s="7">
        <f>F188</f>
        <v>348</v>
      </c>
      <c r="G187" s="71">
        <f t="shared" si="102"/>
        <v>2.2000000000000002</v>
      </c>
      <c r="H187" s="94">
        <f t="shared" si="82"/>
        <v>0.63218390804597713</v>
      </c>
    </row>
    <row r="188" spans="1:8" ht="25.5" outlineLevel="6" x14ac:dyDescent="0.25">
      <c r="A188" s="12" t="s">
        <v>11</v>
      </c>
      <c r="B188" s="13" t="s">
        <v>100</v>
      </c>
      <c r="C188" s="13" t="s">
        <v>101</v>
      </c>
      <c r="D188" s="12"/>
      <c r="E188" s="14" t="s">
        <v>414</v>
      </c>
      <c r="F188" s="7">
        <f>F189</f>
        <v>348</v>
      </c>
      <c r="G188" s="71">
        <f t="shared" ref="G188" si="103">G189</f>
        <v>2.2000000000000002</v>
      </c>
      <c r="H188" s="94">
        <f t="shared" si="82"/>
        <v>0.63218390804597713</v>
      </c>
    </row>
    <row r="189" spans="1:8" ht="25.5" outlineLevel="7" x14ac:dyDescent="0.25">
      <c r="A189" s="12" t="s">
        <v>11</v>
      </c>
      <c r="B189" s="13" t="s">
        <v>100</v>
      </c>
      <c r="C189" s="13" t="s">
        <v>101</v>
      </c>
      <c r="D189" s="12" t="s">
        <v>7</v>
      </c>
      <c r="E189" s="14" t="s">
        <v>331</v>
      </c>
      <c r="F189" s="7">
        <f>100+148+100</f>
        <v>348</v>
      </c>
      <c r="G189" s="71">
        <v>2.2000000000000002</v>
      </c>
      <c r="H189" s="94">
        <f t="shared" si="82"/>
        <v>0.63218390804597713</v>
      </c>
    </row>
    <row r="190" spans="1:8" outlineLevel="1" x14ac:dyDescent="0.25">
      <c r="A190" s="12" t="s">
        <v>11</v>
      </c>
      <c r="B190" s="13" t="s">
        <v>102</v>
      </c>
      <c r="C190" s="13"/>
      <c r="D190" s="12"/>
      <c r="E190" s="14" t="s">
        <v>278</v>
      </c>
      <c r="F190" s="7">
        <f>F191+F204+F234+F276</f>
        <v>77626.399999999994</v>
      </c>
      <c r="G190" s="71">
        <f>G191+G204+G234+G276</f>
        <v>25376.799999999999</v>
      </c>
      <c r="H190" s="94">
        <f t="shared" si="82"/>
        <v>32.690940195603559</v>
      </c>
    </row>
    <row r="191" spans="1:8" outlineLevel="2" x14ac:dyDescent="0.25">
      <c r="A191" s="12" t="s">
        <v>11</v>
      </c>
      <c r="B191" s="13" t="s">
        <v>103</v>
      </c>
      <c r="C191" s="13"/>
      <c r="D191" s="12"/>
      <c r="E191" s="14" t="s">
        <v>300</v>
      </c>
      <c r="F191" s="7">
        <f>F192+F199</f>
        <v>2700</v>
      </c>
      <c r="G191" s="71">
        <f t="shared" ref="G191" si="104">G192+G199</f>
        <v>733.6</v>
      </c>
      <c r="H191" s="94">
        <f t="shared" si="82"/>
        <v>27.170370370370371</v>
      </c>
    </row>
    <row r="192" spans="1:8" ht="51" outlineLevel="3" x14ac:dyDescent="0.25">
      <c r="A192" s="12" t="s">
        <v>11</v>
      </c>
      <c r="B192" s="13" t="s">
        <v>103</v>
      </c>
      <c r="C192" s="13" t="s">
        <v>79</v>
      </c>
      <c r="D192" s="12"/>
      <c r="E192" s="14" t="s">
        <v>296</v>
      </c>
      <c r="F192" s="7">
        <f>F193</f>
        <v>2000</v>
      </c>
      <c r="G192" s="71">
        <f t="shared" ref="G192:G193" si="105">G193</f>
        <v>293.60000000000002</v>
      </c>
      <c r="H192" s="94">
        <f t="shared" si="82"/>
        <v>14.680000000000001</v>
      </c>
    </row>
    <row r="193" spans="1:8" ht="25.5" outlineLevel="4" x14ac:dyDescent="0.25">
      <c r="A193" s="12" t="s">
        <v>11</v>
      </c>
      <c r="B193" s="13" t="s">
        <v>103</v>
      </c>
      <c r="C193" s="13" t="s">
        <v>104</v>
      </c>
      <c r="D193" s="12"/>
      <c r="E193" s="14" t="s">
        <v>416</v>
      </c>
      <c r="F193" s="7">
        <f>F194</f>
        <v>2000</v>
      </c>
      <c r="G193" s="71">
        <f t="shared" si="105"/>
        <v>293.60000000000002</v>
      </c>
      <c r="H193" s="94">
        <f t="shared" si="82"/>
        <v>14.680000000000001</v>
      </c>
    </row>
    <row r="194" spans="1:8" ht="38.25" outlineLevel="5" x14ac:dyDescent="0.25">
      <c r="A194" s="12" t="s">
        <v>11</v>
      </c>
      <c r="B194" s="13" t="s">
        <v>103</v>
      </c>
      <c r="C194" s="13" t="s">
        <v>105</v>
      </c>
      <c r="D194" s="12"/>
      <c r="E194" s="14" t="s">
        <v>417</v>
      </c>
      <c r="F194" s="7">
        <f>F195+F197</f>
        <v>2000</v>
      </c>
      <c r="G194" s="71">
        <f t="shared" ref="G194" si="106">G195+G197</f>
        <v>293.60000000000002</v>
      </c>
      <c r="H194" s="94">
        <f t="shared" si="82"/>
        <v>14.680000000000001</v>
      </c>
    </row>
    <row r="195" spans="1:8" ht="38.25" outlineLevel="6" x14ac:dyDescent="0.25">
      <c r="A195" s="12" t="s">
        <v>11</v>
      </c>
      <c r="B195" s="13" t="s">
        <v>103</v>
      </c>
      <c r="C195" s="13" t="s">
        <v>106</v>
      </c>
      <c r="D195" s="12"/>
      <c r="E195" s="14" t="s">
        <v>418</v>
      </c>
      <c r="F195" s="7">
        <f>F196</f>
        <v>1000</v>
      </c>
      <c r="G195" s="71">
        <f t="shared" ref="G195" si="107">G196</f>
        <v>0</v>
      </c>
      <c r="H195" s="94">
        <f t="shared" si="82"/>
        <v>0</v>
      </c>
    </row>
    <row r="196" spans="1:8" outlineLevel="7" x14ac:dyDescent="0.25">
      <c r="A196" s="12" t="s">
        <v>11</v>
      </c>
      <c r="B196" s="13" t="s">
        <v>103</v>
      </c>
      <c r="C196" s="13" t="s">
        <v>106</v>
      </c>
      <c r="D196" s="12" t="s">
        <v>8</v>
      </c>
      <c r="E196" s="14" t="s">
        <v>332</v>
      </c>
      <c r="F196" s="7">
        <v>1000</v>
      </c>
      <c r="G196" s="71">
        <v>0</v>
      </c>
      <c r="H196" s="94">
        <f t="shared" si="82"/>
        <v>0</v>
      </c>
    </row>
    <row r="197" spans="1:8" ht="38.25" outlineLevel="6" x14ac:dyDescent="0.25">
      <c r="A197" s="12" t="s">
        <v>11</v>
      </c>
      <c r="B197" s="13" t="s">
        <v>103</v>
      </c>
      <c r="C197" s="13" t="s">
        <v>107</v>
      </c>
      <c r="D197" s="12"/>
      <c r="E197" s="14" t="s">
        <v>419</v>
      </c>
      <c r="F197" s="7">
        <f>F198</f>
        <v>1000</v>
      </c>
      <c r="G197" s="71">
        <f t="shared" ref="G197" si="108">G198</f>
        <v>293.60000000000002</v>
      </c>
      <c r="H197" s="94">
        <f t="shared" si="82"/>
        <v>29.360000000000003</v>
      </c>
    </row>
    <row r="198" spans="1:8" ht="25.5" outlineLevel="7" x14ac:dyDescent="0.25">
      <c r="A198" s="12" t="s">
        <v>11</v>
      </c>
      <c r="B198" s="13" t="s">
        <v>103</v>
      </c>
      <c r="C198" s="13" t="s">
        <v>107</v>
      </c>
      <c r="D198" s="12" t="s">
        <v>7</v>
      </c>
      <c r="E198" s="14" t="s">
        <v>331</v>
      </c>
      <c r="F198" s="7">
        <v>1000</v>
      </c>
      <c r="G198" s="71">
        <v>293.60000000000002</v>
      </c>
      <c r="H198" s="94">
        <f t="shared" si="82"/>
        <v>29.360000000000003</v>
      </c>
    </row>
    <row r="199" spans="1:8" ht="51" outlineLevel="3" x14ac:dyDescent="0.25">
      <c r="A199" s="12" t="s">
        <v>11</v>
      </c>
      <c r="B199" s="13" t="s">
        <v>103</v>
      </c>
      <c r="C199" s="13" t="s">
        <v>108</v>
      </c>
      <c r="D199" s="12"/>
      <c r="E199" s="14" t="s">
        <v>301</v>
      </c>
      <c r="F199" s="7">
        <f>F200</f>
        <v>700</v>
      </c>
      <c r="G199" s="71">
        <f t="shared" ref="G199:G200" si="109">G200</f>
        <v>440</v>
      </c>
      <c r="H199" s="94">
        <f t="shared" si="82"/>
        <v>62.857142857142854</v>
      </c>
    </row>
    <row r="200" spans="1:8" ht="25.5" outlineLevel="4" x14ac:dyDescent="0.25">
      <c r="A200" s="12" t="s">
        <v>11</v>
      </c>
      <c r="B200" s="13" t="s">
        <v>103</v>
      </c>
      <c r="C200" s="13" t="s">
        <v>109</v>
      </c>
      <c r="D200" s="12"/>
      <c r="E200" s="14" t="s">
        <v>661</v>
      </c>
      <c r="F200" s="7">
        <f>F201</f>
        <v>700</v>
      </c>
      <c r="G200" s="71">
        <f t="shared" si="109"/>
        <v>440</v>
      </c>
      <c r="H200" s="94">
        <f t="shared" si="82"/>
        <v>62.857142857142854</v>
      </c>
    </row>
    <row r="201" spans="1:8" ht="25.5" outlineLevel="5" x14ac:dyDescent="0.25">
      <c r="A201" s="12" t="s">
        <v>11</v>
      </c>
      <c r="B201" s="13" t="s">
        <v>103</v>
      </c>
      <c r="C201" s="13" t="s">
        <v>110</v>
      </c>
      <c r="D201" s="12"/>
      <c r="E201" s="14" t="s">
        <v>662</v>
      </c>
      <c r="F201" s="7">
        <f>F202</f>
        <v>700</v>
      </c>
      <c r="G201" s="71">
        <f>G202</f>
        <v>440</v>
      </c>
      <c r="H201" s="94">
        <f t="shared" si="82"/>
        <v>62.857142857142854</v>
      </c>
    </row>
    <row r="202" spans="1:8" ht="38.25" outlineLevel="6" x14ac:dyDescent="0.25">
      <c r="A202" s="12" t="s">
        <v>11</v>
      </c>
      <c r="B202" s="13" t="s">
        <v>103</v>
      </c>
      <c r="C202" s="13" t="s">
        <v>111</v>
      </c>
      <c r="D202" s="12"/>
      <c r="E202" s="14" t="s">
        <v>584</v>
      </c>
      <c r="F202" s="7">
        <f>F203</f>
        <v>700</v>
      </c>
      <c r="G202" s="71">
        <f t="shared" ref="G202" si="110">G203</f>
        <v>440</v>
      </c>
      <c r="H202" s="94">
        <f t="shared" si="82"/>
        <v>62.857142857142854</v>
      </c>
    </row>
    <row r="203" spans="1:8" ht="25.5" outlineLevel="7" x14ac:dyDescent="0.25">
      <c r="A203" s="12" t="s">
        <v>11</v>
      </c>
      <c r="B203" s="13" t="s">
        <v>103</v>
      </c>
      <c r="C203" s="13" t="s">
        <v>111</v>
      </c>
      <c r="D203" s="12" t="s">
        <v>7</v>
      </c>
      <c r="E203" s="14" t="s">
        <v>331</v>
      </c>
      <c r="F203" s="7">
        <f>1200-500</f>
        <v>700</v>
      </c>
      <c r="G203" s="71">
        <v>440</v>
      </c>
      <c r="H203" s="94">
        <f t="shared" si="82"/>
        <v>62.857142857142854</v>
      </c>
    </row>
    <row r="204" spans="1:8" outlineLevel="2" x14ac:dyDescent="0.25">
      <c r="A204" s="12" t="s">
        <v>11</v>
      </c>
      <c r="B204" s="13" t="s">
        <v>113</v>
      </c>
      <c r="C204" s="13"/>
      <c r="D204" s="12"/>
      <c r="E204" s="14" t="s">
        <v>302</v>
      </c>
      <c r="F204" s="7">
        <f>F205</f>
        <v>18091.2</v>
      </c>
      <c r="G204" s="71">
        <f t="shared" ref="G204:G205" si="111">G205</f>
        <v>2031.4999999999998</v>
      </c>
      <c r="H204" s="94">
        <f t="shared" si="82"/>
        <v>11.229216414610416</v>
      </c>
    </row>
    <row r="205" spans="1:8" ht="51" outlineLevel="3" x14ac:dyDescent="0.25">
      <c r="A205" s="12" t="s">
        <v>11</v>
      </c>
      <c r="B205" s="13" t="s">
        <v>113</v>
      </c>
      <c r="C205" s="13" t="s">
        <v>79</v>
      </c>
      <c r="D205" s="12"/>
      <c r="E205" s="14" t="s">
        <v>296</v>
      </c>
      <c r="F205" s="7">
        <f>F206</f>
        <v>18091.2</v>
      </c>
      <c r="G205" s="71">
        <f t="shared" si="111"/>
        <v>2031.4999999999998</v>
      </c>
      <c r="H205" s="94">
        <f t="shared" si="82"/>
        <v>11.229216414610416</v>
      </c>
    </row>
    <row r="206" spans="1:8" ht="25.5" outlineLevel="4" x14ac:dyDescent="0.25">
      <c r="A206" s="12" t="s">
        <v>11</v>
      </c>
      <c r="B206" s="13" t="s">
        <v>113</v>
      </c>
      <c r="C206" s="13" t="s">
        <v>104</v>
      </c>
      <c r="D206" s="12"/>
      <c r="E206" s="14" t="s">
        <v>416</v>
      </c>
      <c r="F206" s="7">
        <f>F207+F212+F227</f>
        <v>18091.2</v>
      </c>
      <c r="G206" s="71">
        <f>G207+G212+G227</f>
        <v>2031.4999999999998</v>
      </c>
      <c r="H206" s="94">
        <f t="shared" si="82"/>
        <v>11.229216414610416</v>
      </c>
    </row>
    <row r="207" spans="1:8" ht="27.75" customHeight="1" outlineLevel="5" x14ac:dyDescent="0.25">
      <c r="A207" s="12" t="s">
        <v>11</v>
      </c>
      <c r="B207" s="13" t="s">
        <v>113</v>
      </c>
      <c r="C207" s="13" t="s">
        <v>114</v>
      </c>
      <c r="D207" s="12"/>
      <c r="E207" s="14" t="s">
        <v>425</v>
      </c>
      <c r="F207" s="7">
        <f>F210+F208</f>
        <v>600</v>
      </c>
      <c r="G207" s="7">
        <f t="shared" ref="G207:H207" si="112">G210</f>
        <v>37.6</v>
      </c>
      <c r="H207" s="7">
        <f t="shared" si="112"/>
        <v>7.5200000000000005</v>
      </c>
    </row>
    <row r="208" spans="1:8" ht="27.75" customHeight="1" outlineLevel="5" x14ac:dyDescent="0.25">
      <c r="A208" s="12" t="s">
        <v>11</v>
      </c>
      <c r="B208" s="13" t="s">
        <v>113</v>
      </c>
      <c r="C208" s="13" t="s">
        <v>785</v>
      </c>
      <c r="D208" s="12"/>
      <c r="E208" s="14" t="s">
        <v>786</v>
      </c>
      <c r="F208" s="7">
        <f>F209</f>
        <v>100</v>
      </c>
      <c r="G208" s="7">
        <f>G209</f>
        <v>0</v>
      </c>
      <c r="H208" s="7">
        <f>H209</f>
        <v>0</v>
      </c>
    </row>
    <row r="209" spans="1:8" ht="27.75" customHeight="1" outlineLevel="5" x14ac:dyDescent="0.25">
      <c r="A209" s="12" t="s">
        <v>11</v>
      </c>
      <c r="B209" s="13" t="s">
        <v>113</v>
      </c>
      <c r="C209" s="13" t="s">
        <v>785</v>
      </c>
      <c r="D209" s="12" t="s">
        <v>7</v>
      </c>
      <c r="E209" s="14" t="s">
        <v>331</v>
      </c>
      <c r="F209" s="7">
        <v>100</v>
      </c>
      <c r="G209" s="7">
        <v>0</v>
      </c>
      <c r="H209" s="7">
        <f>G209/F209*100</f>
        <v>0</v>
      </c>
    </row>
    <row r="210" spans="1:8" outlineLevel="6" x14ac:dyDescent="0.25">
      <c r="A210" s="12" t="s">
        <v>11</v>
      </c>
      <c r="B210" s="13" t="s">
        <v>113</v>
      </c>
      <c r="C210" s="13" t="s">
        <v>115</v>
      </c>
      <c r="D210" s="12"/>
      <c r="E210" s="14" t="s">
        <v>427</v>
      </c>
      <c r="F210" s="7">
        <f>F211</f>
        <v>500</v>
      </c>
      <c r="G210" s="71">
        <f t="shared" ref="G210" si="113">G211</f>
        <v>37.6</v>
      </c>
      <c r="H210" s="94">
        <f t="shared" si="82"/>
        <v>7.5200000000000005</v>
      </c>
    </row>
    <row r="211" spans="1:8" ht="25.5" outlineLevel="7" x14ac:dyDescent="0.25">
      <c r="A211" s="12" t="s">
        <v>11</v>
      </c>
      <c r="B211" s="13" t="s">
        <v>113</v>
      </c>
      <c r="C211" s="13" t="s">
        <v>115</v>
      </c>
      <c r="D211" s="12" t="s">
        <v>7</v>
      </c>
      <c r="E211" s="14" t="s">
        <v>331</v>
      </c>
      <c r="F211" s="7">
        <v>500</v>
      </c>
      <c r="G211" s="71">
        <v>37.6</v>
      </c>
      <c r="H211" s="94">
        <f t="shared" si="82"/>
        <v>7.5200000000000005</v>
      </c>
    </row>
    <row r="212" spans="1:8" ht="25.5" outlineLevel="5" x14ac:dyDescent="0.25">
      <c r="A212" s="12" t="s">
        <v>11</v>
      </c>
      <c r="B212" s="13" t="s">
        <v>113</v>
      </c>
      <c r="C212" s="13" t="s">
        <v>116</v>
      </c>
      <c r="D212" s="12"/>
      <c r="E212" s="14" t="s">
        <v>428</v>
      </c>
      <c r="F212" s="16">
        <f>F213+F215+F217+F219+F221+F225+F223</f>
        <v>5750</v>
      </c>
      <c r="G212" s="16">
        <f t="shared" ref="G212:H212" si="114">G213+G215+G217+G219+G221+G225</f>
        <v>1326.1</v>
      </c>
      <c r="H212" s="16">
        <f t="shared" si="114"/>
        <v>90.62</v>
      </c>
    </row>
    <row r="213" spans="1:8" outlineLevel="6" x14ac:dyDescent="0.25">
      <c r="A213" s="12" t="s">
        <v>11</v>
      </c>
      <c r="B213" s="13" t="s">
        <v>113</v>
      </c>
      <c r="C213" s="13" t="s">
        <v>117</v>
      </c>
      <c r="D213" s="12"/>
      <c r="E213" s="14" t="s">
        <v>429</v>
      </c>
      <c r="F213" s="7">
        <f>F214</f>
        <v>1000</v>
      </c>
      <c r="G213" s="71">
        <f t="shared" ref="G213" si="115">G214</f>
        <v>0</v>
      </c>
      <c r="H213" s="94">
        <f t="shared" si="82"/>
        <v>0</v>
      </c>
    </row>
    <row r="214" spans="1:8" ht="25.5" outlineLevel="7" x14ac:dyDescent="0.25">
      <c r="A214" s="12" t="s">
        <v>11</v>
      </c>
      <c r="B214" s="13" t="s">
        <v>113</v>
      </c>
      <c r="C214" s="13" t="s">
        <v>117</v>
      </c>
      <c r="D214" s="12" t="s">
        <v>7</v>
      </c>
      <c r="E214" s="14" t="s">
        <v>331</v>
      </c>
      <c r="F214" s="7">
        <f>1000</f>
        <v>1000</v>
      </c>
      <c r="G214" s="71">
        <v>0</v>
      </c>
      <c r="H214" s="94">
        <f t="shared" si="82"/>
        <v>0</v>
      </c>
    </row>
    <row r="215" spans="1:8" ht="25.5" outlineLevel="6" x14ac:dyDescent="0.25">
      <c r="A215" s="12" t="s">
        <v>11</v>
      </c>
      <c r="B215" s="13" t="s">
        <v>113</v>
      </c>
      <c r="C215" s="13" t="s">
        <v>118</v>
      </c>
      <c r="D215" s="12"/>
      <c r="E215" s="14" t="s">
        <v>667</v>
      </c>
      <c r="F215" s="7">
        <f>F216</f>
        <v>1000</v>
      </c>
      <c r="G215" s="71">
        <f t="shared" ref="G215" si="116">G216</f>
        <v>486.3</v>
      </c>
      <c r="H215" s="94">
        <f t="shared" si="82"/>
        <v>48.63</v>
      </c>
    </row>
    <row r="216" spans="1:8" ht="25.5" outlineLevel="7" x14ac:dyDescent="0.25">
      <c r="A216" s="12" t="s">
        <v>11</v>
      </c>
      <c r="B216" s="13" t="s">
        <v>113</v>
      </c>
      <c r="C216" s="13" t="s">
        <v>118</v>
      </c>
      <c r="D216" s="12" t="s">
        <v>7</v>
      </c>
      <c r="E216" s="14" t="s">
        <v>331</v>
      </c>
      <c r="F216" s="7">
        <f>1000</f>
        <v>1000</v>
      </c>
      <c r="G216" s="71">
        <v>486.3</v>
      </c>
      <c r="H216" s="94">
        <f t="shared" ref="H216:H275" si="117">G216/F216*100</f>
        <v>48.63</v>
      </c>
    </row>
    <row r="217" spans="1:8" ht="38.25" outlineLevel="6" x14ac:dyDescent="0.25">
      <c r="A217" s="12" t="s">
        <v>11</v>
      </c>
      <c r="B217" s="13" t="s">
        <v>113</v>
      </c>
      <c r="C217" s="13" t="s">
        <v>119</v>
      </c>
      <c r="D217" s="12"/>
      <c r="E217" s="14" t="s">
        <v>430</v>
      </c>
      <c r="F217" s="7">
        <f>F218</f>
        <v>200</v>
      </c>
      <c r="G217" s="71">
        <f t="shared" ref="G217" si="118">G218</f>
        <v>0</v>
      </c>
      <c r="H217" s="94">
        <f t="shared" si="117"/>
        <v>0</v>
      </c>
    </row>
    <row r="218" spans="1:8" ht="25.5" outlineLevel="7" x14ac:dyDescent="0.25">
      <c r="A218" s="12" t="s">
        <v>11</v>
      </c>
      <c r="B218" s="13" t="s">
        <v>113</v>
      </c>
      <c r="C218" s="13" t="s">
        <v>119</v>
      </c>
      <c r="D218" s="12" t="s">
        <v>7</v>
      </c>
      <c r="E218" s="14" t="s">
        <v>331</v>
      </c>
      <c r="F218" s="7">
        <v>200</v>
      </c>
      <c r="G218" s="71">
        <v>0</v>
      </c>
      <c r="H218" s="94">
        <f t="shared" si="117"/>
        <v>0</v>
      </c>
    </row>
    <row r="219" spans="1:8" ht="51" outlineLevel="6" x14ac:dyDescent="0.25">
      <c r="A219" s="12" t="s">
        <v>11</v>
      </c>
      <c r="B219" s="13" t="s">
        <v>113</v>
      </c>
      <c r="C219" s="13" t="s">
        <v>585</v>
      </c>
      <c r="D219" s="12"/>
      <c r="E219" s="14" t="s">
        <v>639</v>
      </c>
      <c r="F219" s="7">
        <f>F220</f>
        <v>1000</v>
      </c>
      <c r="G219" s="71">
        <f t="shared" ref="G219" si="119">G220</f>
        <v>0</v>
      </c>
      <c r="H219" s="94">
        <f t="shared" si="117"/>
        <v>0</v>
      </c>
    </row>
    <row r="220" spans="1:8" outlineLevel="7" x14ac:dyDescent="0.25">
      <c r="A220" s="12" t="s">
        <v>11</v>
      </c>
      <c r="B220" s="13" t="s">
        <v>113</v>
      </c>
      <c r="C220" s="13" t="s">
        <v>585</v>
      </c>
      <c r="D220" s="12" t="s">
        <v>8</v>
      </c>
      <c r="E220" s="14" t="s">
        <v>332</v>
      </c>
      <c r="F220" s="7">
        <v>1000</v>
      </c>
      <c r="G220" s="71">
        <v>0</v>
      </c>
      <c r="H220" s="94">
        <f t="shared" si="117"/>
        <v>0</v>
      </c>
    </row>
    <row r="221" spans="1:8" ht="25.5" outlineLevel="7" x14ac:dyDescent="0.25">
      <c r="A221" s="12" t="s">
        <v>11</v>
      </c>
      <c r="B221" s="13" t="s">
        <v>113</v>
      </c>
      <c r="C221" s="13" t="s">
        <v>642</v>
      </c>
      <c r="D221" s="12"/>
      <c r="E221" s="14" t="s">
        <v>643</v>
      </c>
      <c r="F221" s="7">
        <f>F222</f>
        <v>2000</v>
      </c>
      <c r="G221" s="71">
        <f t="shared" ref="G221" si="120">G222</f>
        <v>839.8</v>
      </c>
      <c r="H221" s="94">
        <f t="shared" si="117"/>
        <v>41.99</v>
      </c>
    </row>
    <row r="222" spans="1:8" ht="25.5" outlineLevel="7" x14ac:dyDescent="0.25">
      <c r="A222" s="12" t="s">
        <v>11</v>
      </c>
      <c r="B222" s="13" t="s">
        <v>113</v>
      </c>
      <c r="C222" s="13" t="s">
        <v>642</v>
      </c>
      <c r="D222" s="12">
        <v>200</v>
      </c>
      <c r="E222" s="14" t="s">
        <v>331</v>
      </c>
      <c r="F222" s="7">
        <v>2000</v>
      </c>
      <c r="G222" s="71">
        <v>839.8</v>
      </c>
      <c r="H222" s="94">
        <f t="shared" si="117"/>
        <v>41.99</v>
      </c>
    </row>
    <row r="223" spans="1:8" ht="25.5" outlineLevel="7" x14ac:dyDescent="0.25">
      <c r="A223" s="12" t="s">
        <v>11</v>
      </c>
      <c r="B223" s="13" t="s">
        <v>113</v>
      </c>
      <c r="C223" s="13" t="s">
        <v>787</v>
      </c>
      <c r="D223" s="12"/>
      <c r="E223" s="14" t="s">
        <v>788</v>
      </c>
      <c r="F223" s="7">
        <f>F224</f>
        <v>250</v>
      </c>
      <c r="G223" s="71">
        <f>G224</f>
        <v>0</v>
      </c>
      <c r="H223" s="94">
        <v>0</v>
      </c>
    </row>
    <row r="224" spans="1:8" ht="25.5" outlineLevel="7" x14ac:dyDescent="0.25">
      <c r="A224" s="12" t="s">
        <v>11</v>
      </c>
      <c r="B224" s="13" t="s">
        <v>113</v>
      </c>
      <c r="C224" s="13" t="s">
        <v>787</v>
      </c>
      <c r="D224" s="12">
        <v>200</v>
      </c>
      <c r="E224" s="14" t="s">
        <v>331</v>
      </c>
      <c r="F224" s="7">
        <v>250</v>
      </c>
      <c r="G224" s="71">
        <v>0</v>
      </c>
      <c r="H224" s="94">
        <v>0</v>
      </c>
    </row>
    <row r="225" spans="1:8" ht="25.5" outlineLevel="7" x14ac:dyDescent="0.25">
      <c r="A225" s="12" t="s">
        <v>11</v>
      </c>
      <c r="B225" s="13" t="s">
        <v>113</v>
      </c>
      <c r="C225" s="13" t="s">
        <v>682</v>
      </c>
      <c r="D225" s="12"/>
      <c r="E225" s="14" t="s">
        <v>683</v>
      </c>
      <c r="F225" s="7">
        <f>F226</f>
        <v>300</v>
      </c>
      <c r="G225" s="71">
        <f t="shared" ref="G225" si="121">G226</f>
        <v>0</v>
      </c>
      <c r="H225" s="94">
        <f t="shared" si="117"/>
        <v>0</v>
      </c>
    </row>
    <row r="226" spans="1:8" ht="25.5" outlineLevel="7" x14ac:dyDescent="0.25">
      <c r="A226" s="12" t="s">
        <v>11</v>
      </c>
      <c r="B226" s="13" t="s">
        <v>113</v>
      </c>
      <c r="C226" s="13" t="s">
        <v>682</v>
      </c>
      <c r="D226" s="12">
        <v>200</v>
      </c>
      <c r="E226" s="14" t="s">
        <v>331</v>
      </c>
      <c r="F226" s="7">
        <f>300</f>
        <v>300</v>
      </c>
      <c r="G226" s="71">
        <v>0</v>
      </c>
      <c r="H226" s="94">
        <f t="shared" si="117"/>
        <v>0</v>
      </c>
    </row>
    <row r="227" spans="1:8" ht="25.5" outlineLevel="5" x14ac:dyDescent="0.25">
      <c r="A227" s="12" t="s">
        <v>11</v>
      </c>
      <c r="B227" s="13" t="s">
        <v>113</v>
      </c>
      <c r="C227" s="13" t="s">
        <v>120</v>
      </c>
      <c r="D227" s="12"/>
      <c r="E227" s="14" t="s">
        <v>431</v>
      </c>
      <c r="F227" s="16">
        <f>F232+F228+F230</f>
        <v>11741.2</v>
      </c>
      <c r="G227" s="16">
        <f t="shared" ref="G227:H227" si="122">G232+G228+G230</f>
        <v>667.8</v>
      </c>
      <c r="H227" s="16">
        <f t="shared" si="122"/>
        <v>19.414483821263481</v>
      </c>
    </row>
    <row r="228" spans="1:8" ht="51" outlineLevel="5" x14ac:dyDescent="0.25">
      <c r="A228" s="12" t="s">
        <v>11</v>
      </c>
      <c r="B228" s="13" t="s">
        <v>113</v>
      </c>
      <c r="C228" s="13" t="s">
        <v>747</v>
      </c>
      <c r="D228" s="12"/>
      <c r="E228" s="14" t="s">
        <v>748</v>
      </c>
      <c r="F228" s="16">
        <f>F229</f>
        <v>6641.2</v>
      </c>
      <c r="G228" s="86">
        <f t="shared" ref="G228" si="123">G229</f>
        <v>0</v>
      </c>
      <c r="H228" s="94">
        <f t="shared" si="117"/>
        <v>0</v>
      </c>
    </row>
    <row r="229" spans="1:8" ht="25.5" outlineLevel="5" x14ac:dyDescent="0.25">
      <c r="A229" s="12" t="s">
        <v>11</v>
      </c>
      <c r="B229" s="13" t="s">
        <v>113</v>
      </c>
      <c r="C229" s="13" t="s">
        <v>747</v>
      </c>
      <c r="D229" s="12">
        <v>200</v>
      </c>
      <c r="E229" s="14" t="s">
        <v>331</v>
      </c>
      <c r="F229" s="16">
        <v>6641.2</v>
      </c>
      <c r="G229" s="86">
        <v>0</v>
      </c>
      <c r="H229" s="94">
        <f t="shared" si="117"/>
        <v>0</v>
      </c>
    </row>
    <row r="230" spans="1:8" ht="25.5" outlineLevel="5" x14ac:dyDescent="0.25">
      <c r="A230" s="12" t="s">
        <v>11</v>
      </c>
      <c r="B230" s="13" t="s">
        <v>113</v>
      </c>
      <c r="C230" s="13" t="s">
        <v>736</v>
      </c>
      <c r="D230" s="12"/>
      <c r="E230" s="14" t="s">
        <v>735</v>
      </c>
      <c r="F230" s="16">
        <f>F231</f>
        <v>3439.7</v>
      </c>
      <c r="G230" s="86">
        <f t="shared" ref="G230" si="124">G231</f>
        <v>667.8</v>
      </c>
      <c r="H230" s="94">
        <f t="shared" si="117"/>
        <v>19.414483821263481</v>
      </c>
    </row>
    <row r="231" spans="1:8" ht="25.5" outlineLevel="5" x14ac:dyDescent="0.25">
      <c r="A231" s="12" t="s">
        <v>11</v>
      </c>
      <c r="B231" s="13" t="s">
        <v>113</v>
      </c>
      <c r="C231" s="13" t="s">
        <v>736</v>
      </c>
      <c r="D231" s="12">
        <v>200</v>
      </c>
      <c r="E231" s="14" t="s">
        <v>331</v>
      </c>
      <c r="F231" s="16">
        <f>3439.7</f>
        <v>3439.7</v>
      </c>
      <c r="G231" s="86">
        <v>667.8</v>
      </c>
      <c r="H231" s="94">
        <f t="shared" si="117"/>
        <v>19.414483821263481</v>
      </c>
    </row>
    <row r="232" spans="1:8" ht="51" outlineLevel="6" x14ac:dyDescent="0.25">
      <c r="A232" s="12" t="s">
        <v>11</v>
      </c>
      <c r="B232" s="13" t="s">
        <v>113</v>
      </c>
      <c r="C232" s="13" t="s">
        <v>632</v>
      </c>
      <c r="D232" s="12"/>
      <c r="E232" s="14" t="s">
        <v>666</v>
      </c>
      <c r="F232" s="7">
        <f>F233</f>
        <v>1660.3</v>
      </c>
      <c r="G232" s="71">
        <f t="shared" ref="G232" si="125">G233</f>
        <v>0</v>
      </c>
      <c r="H232" s="94">
        <f t="shared" si="117"/>
        <v>0</v>
      </c>
    </row>
    <row r="233" spans="1:8" ht="25.5" outlineLevel="7" x14ac:dyDescent="0.25">
      <c r="A233" s="12" t="s">
        <v>11</v>
      </c>
      <c r="B233" s="13" t="s">
        <v>113</v>
      </c>
      <c r="C233" s="13" t="s">
        <v>632</v>
      </c>
      <c r="D233" s="12" t="s">
        <v>7</v>
      </c>
      <c r="E233" s="14" t="s">
        <v>331</v>
      </c>
      <c r="F233" s="7">
        <f>1500+160.3</f>
        <v>1660.3</v>
      </c>
      <c r="G233" s="71">
        <v>0</v>
      </c>
      <c r="H233" s="94">
        <f t="shared" si="117"/>
        <v>0</v>
      </c>
    </row>
    <row r="234" spans="1:8" outlineLevel="2" x14ac:dyDescent="0.25">
      <c r="A234" s="12" t="s">
        <v>11</v>
      </c>
      <c r="B234" s="13" t="s">
        <v>121</v>
      </c>
      <c r="C234" s="13"/>
      <c r="D234" s="12"/>
      <c r="E234" s="14" t="s">
        <v>303</v>
      </c>
      <c r="F234" s="7">
        <f>F235+F268</f>
        <v>32882.199999999997</v>
      </c>
      <c r="G234" s="71">
        <f>G235+G268</f>
        <v>11682.699999999999</v>
      </c>
      <c r="H234" s="94">
        <f t="shared" si="117"/>
        <v>35.528948792963973</v>
      </c>
    </row>
    <row r="235" spans="1:8" ht="51" outlineLevel="3" x14ac:dyDescent="0.25">
      <c r="A235" s="12" t="s">
        <v>11</v>
      </c>
      <c r="B235" s="13" t="s">
        <v>121</v>
      </c>
      <c r="C235" s="13" t="s">
        <v>79</v>
      </c>
      <c r="D235" s="12"/>
      <c r="E235" s="14" t="s">
        <v>296</v>
      </c>
      <c r="F235" s="7">
        <f>F236</f>
        <v>20617</v>
      </c>
      <c r="G235" s="71">
        <f t="shared" ref="G235" si="126">G236</f>
        <v>7987.9</v>
      </c>
      <c r="H235" s="94">
        <f t="shared" si="117"/>
        <v>38.744240190134356</v>
      </c>
    </row>
    <row r="236" spans="1:8" ht="25.5" outlineLevel="4" x14ac:dyDescent="0.25">
      <c r="A236" s="12" t="s">
        <v>11</v>
      </c>
      <c r="B236" s="13" t="s">
        <v>121</v>
      </c>
      <c r="C236" s="13" t="s">
        <v>80</v>
      </c>
      <c r="D236" s="12"/>
      <c r="E236" s="14" t="s">
        <v>393</v>
      </c>
      <c r="F236" s="7">
        <f>F237+F244+F259</f>
        <v>20617</v>
      </c>
      <c r="G236" s="71">
        <f>G237+G244+G259</f>
        <v>7987.9</v>
      </c>
      <c r="H236" s="94">
        <f t="shared" si="117"/>
        <v>38.744240190134356</v>
      </c>
    </row>
    <row r="237" spans="1:8" ht="16.5" customHeight="1" outlineLevel="5" x14ac:dyDescent="0.25">
      <c r="A237" s="12" t="s">
        <v>11</v>
      </c>
      <c r="B237" s="13" t="s">
        <v>121</v>
      </c>
      <c r="C237" s="13" t="s">
        <v>122</v>
      </c>
      <c r="D237" s="12"/>
      <c r="E237" s="14" t="s">
        <v>433</v>
      </c>
      <c r="F237" s="7">
        <f>F238+F240+F242</f>
        <v>11500</v>
      </c>
      <c r="G237" s="71">
        <f t="shared" ref="G237" si="127">G238+G240+G242</f>
        <v>5474.2</v>
      </c>
      <c r="H237" s="94">
        <f t="shared" si="117"/>
        <v>47.601739130434787</v>
      </c>
    </row>
    <row r="238" spans="1:8" ht="25.5" outlineLevel="6" x14ac:dyDescent="0.25">
      <c r="A238" s="12" t="s">
        <v>11</v>
      </c>
      <c r="B238" s="13" t="s">
        <v>121</v>
      </c>
      <c r="C238" s="13" t="s">
        <v>123</v>
      </c>
      <c r="D238" s="12"/>
      <c r="E238" s="14" t="s">
        <v>434</v>
      </c>
      <c r="F238" s="7">
        <f>F239</f>
        <v>8500</v>
      </c>
      <c r="G238" s="71">
        <f t="shared" ref="G238" si="128">G239</f>
        <v>4226.7</v>
      </c>
      <c r="H238" s="94">
        <f t="shared" si="117"/>
        <v>49.725882352941177</v>
      </c>
    </row>
    <row r="239" spans="1:8" ht="25.5" outlineLevel="7" x14ac:dyDescent="0.25">
      <c r="A239" s="12" t="s">
        <v>11</v>
      </c>
      <c r="B239" s="13" t="s">
        <v>121</v>
      </c>
      <c r="C239" s="13" t="s">
        <v>123</v>
      </c>
      <c r="D239" s="12" t="s">
        <v>7</v>
      </c>
      <c r="E239" s="14" t="s">
        <v>331</v>
      </c>
      <c r="F239" s="7">
        <v>8500</v>
      </c>
      <c r="G239" s="71">
        <v>4226.7</v>
      </c>
      <c r="H239" s="94">
        <f t="shared" si="117"/>
        <v>49.725882352941177</v>
      </c>
    </row>
    <row r="240" spans="1:8" ht="25.5" outlineLevel="6" x14ac:dyDescent="0.25">
      <c r="A240" s="12" t="s">
        <v>11</v>
      </c>
      <c r="B240" s="13" t="s">
        <v>121</v>
      </c>
      <c r="C240" s="13" t="s">
        <v>124</v>
      </c>
      <c r="D240" s="12"/>
      <c r="E240" s="14" t="s">
        <v>435</v>
      </c>
      <c r="F240" s="7">
        <f>F241</f>
        <v>1500</v>
      </c>
      <c r="G240" s="71">
        <f t="shared" ref="G240" si="129">G241</f>
        <v>600</v>
      </c>
      <c r="H240" s="94">
        <f t="shared" si="117"/>
        <v>40</v>
      </c>
    </row>
    <row r="241" spans="1:8" ht="25.5" outlineLevel="7" x14ac:dyDescent="0.25">
      <c r="A241" s="12" t="s">
        <v>11</v>
      </c>
      <c r="B241" s="13" t="s">
        <v>121</v>
      </c>
      <c r="C241" s="13" t="s">
        <v>124</v>
      </c>
      <c r="D241" s="12" t="s">
        <v>39</v>
      </c>
      <c r="E241" s="14" t="s">
        <v>357</v>
      </c>
      <c r="F241" s="7">
        <v>1500</v>
      </c>
      <c r="G241" s="71">
        <v>600</v>
      </c>
      <c r="H241" s="94">
        <f t="shared" si="117"/>
        <v>40</v>
      </c>
    </row>
    <row r="242" spans="1:8" ht="38.25" outlineLevel="6" x14ac:dyDescent="0.25">
      <c r="A242" s="12" t="s">
        <v>11</v>
      </c>
      <c r="B242" s="13" t="s">
        <v>121</v>
      </c>
      <c r="C242" s="13" t="s">
        <v>125</v>
      </c>
      <c r="D242" s="12"/>
      <c r="E242" s="14" t="s">
        <v>436</v>
      </c>
      <c r="F242" s="7">
        <f>F243</f>
        <v>1500</v>
      </c>
      <c r="G242" s="71">
        <f t="shared" ref="G242" si="130">G243</f>
        <v>647.5</v>
      </c>
      <c r="H242" s="94">
        <f t="shared" si="117"/>
        <v>43.166666666666664</v>
      </c>
    </row>
    <row r="243" spans="1:8" ht="25.5" outlineLevel="7" x14ac:dyDescent="0.25">
      <c r="A243" s="12" t="s">
        <v>11</v>
      </c>
      <c r="B243" s="13" t="s">
        <v>121</v>
      </c>
      <c r="C243" s="13" t="s">
        <v>125</v>
      </c>
      <c r="D243" s="12" t="s">
        <v>7</v>
      </c>
      <c r="E243" s="14" t="s">
        <v>331</v>
      </c>
      <c r="F243" s="7">
        <v>1500</v>
      </c>
      <c r="G243" s="71">
        <v>647.5</v>
      </c>
      <c r="H243" s="94">
        <f t="shared" si="117"/>
        <v>43.166666666666664</v>
      </c>
    </row>
    <row r="244" spans="1:8" ht="25.5" outlineLevel="5" x14ac:dyDescent="0.25">
      <c r="A244" s="12" t="s">
        <v>11</v>
      </c>
      <c r="B244" s="13" t="s">
        <v>121</v>
      </c>
      <c r="C244" s="13" t="s">
        <v>81</v>
      </c>
      <c r="D244" s="12"/>
      <c r="E244" s="14" t="s">
        <v>394</v>
      </c>
      <c r="F244" s="7">
        <f>F247+F249+F253+F255+F257+F245+F251</f>
        <v>7350</v>
      </c>
      <c r="G244" s="7">
        <f t="shared" ref="G244:H244" si="131">G247+G249+G253+G255+G257+G245</f>
        <v>2507.1999999999998</v>
      </c>
      <c r="H244" s="7">
        <f t="shared" si="131"/>
        <v>58.72</v>
      </c>
    </row>
    <row r="245" spans="1:8" ht="51" outlineLevel="5" x14ac:dyDescent="0.25">
      <c r="A245" s="12" t="s">
        <v>11</v>
      </c>
      <c r="B245" s="13" t="s">
        <v>121</v>
      </c>
      <c r="C245" s="13" t="s">
        <v>751</v>
      </c>
      <c r="D245" s="12"/>
      <c r="E245" s="14" t="s">
        <v>752</v>
      </c>
      <c r="F245" s="7">
        <f>F246</f>
        <v>250</v>
      </c>
      <c r="G245" s="71">
        <f t="shared" ref="G245" si="132">G246</f>
        <v>0</v>
      </c>
      <c r="H245" s="94">
        <f t="shared" si="117"/>
        <v>0</v>
      </c>
    </row>
    <row r="246" spans="1:8" ht="25.5" outlineLevel="5" x14ac:dyDescent="0.25">
      <c r="A246" s="12" t="s">
        <v>11</v>
      </c>
      <c r="B246" s="13" t="s">
        <v>121</v>
      </c>
      <c r="C246" s="13" t="s">
        <v>751</v>
      </c>
      <c r="D246" s="12">
        <v>200</v>
      </c>
      <c r="E246" s="14" t="s">
        <v>331</v>
      </c>
      <c r="F246" s="7">
        <v>250</v>
      </c>
      <c r="G246" s="71">
        <v>0</v>
      </c>
      <c r="H246" s="94">
        <f t="shared" si="117"/>
        <v>0</v>
      </c>
    </row>
    <row r="247" spans="1:8" outlineLevel="6" x14ac:dyDescent="0.25">
      <c r="A247" s="48" t="s">
        <v>11</v>
      </c>
      <c r="B247" s="47" t="s">
        <v>121</v>
      </c>
      <c r="C247" s="47" t="s">
        <v>126</v>
      </c>
      <c r="D247" s="48"/>
      <c r="E247" s="49" t="s">
        <v>438</v>
      </c>
      <c r="F247" s="16">
        <f>F248</f>
        <v>5000</v>
      </c>
      <c r="G247" s="71">
        <f t="shared" ref="G247" si="133">G248</f>
        <v>2400</v>
      </c>
      <c r="H247" s="94">
        <f t="shared" si="117"/>
        <v>48</v>
      </c>
    </row>
    <row r="248" spans="1:8" ht="25.5" outlineLevel="7" x14ac:dyDescent="0.25">
      <c r="A248" s="48" t="s">
        <v>11</v>
      </c>
      <c r="B248" s="47" t="s">
        <v>121</v>
      </c>
      <c r="C248" s="47" t="s">
        <v>126</v>
      </c>
      <c r="D248" s="48" t="s">
        <v>39</v>
      </c>
      <c r="E248" s="49" t="s">
        <v>357</v>
      </c>
      <c r="F248" s="16">
        <v>5000</v>
      </c>
      <c r="G248" s="86">
        <v>2400</v>
      </c>
      <c r="H248" s="94">
        <f t="shared" si="117"/>
        <v>48</v>
      </c>
    </row>
    <row r="249" spans="1:8" ht="25.5" outlineLevel="6" x14ac:dyDescent="0.25">
      <c r="A249" s="12" t="s">
        <v>11</v>
      </c>
      <c r="B249" s="13" t="s">
        <v>121</v>
      </c>
      <c r="C249" s="13" t="s">
        <v>127</v>
      </c>
      <c r="D249" s="12"/>
      <c r="E249" s="14" t="s">
        <v>439</v>
      </c>
      <c r="F249" s="7">
        <f>F250</f>
        <v>300</v>
      </c>
      <c r="G249" s="71">
        <f t="shared" ref="G249" si="134">G250</f>
        <v>0</v>
      </c>
      <c r="H249" s="94">
        <f t="shared" si="117"/>
        <v>0</v>
      </c>
    </row>
    <row r="250" spans="1:8" ht="25.5" outlineLevel="7" x14ac:dyDescent="0.25">
      <c r="A250" s="12" t="s">
        <v>11</v>
      </c>
      <c r="B250" s="13" t="s">
        <v>121</v>
      </c>
      <c r="C250" s="13" t="s">
        <v>127</v>
      </c>
      <c r="D250" s="12" t="s">
        <v>7</v>
      </c>
      <c r="E250" s="14" t="s">
        <v>331</v>
      </c>
      <c r="F250" s="7">
        <v>300</v>
      </c>
      <c r="G250" s="71">
        <v>0</v>
      </c>
      <c r="H250" s="94">
        <f t="shared" si="117"/>
        <v>0</v>
      </c>
    </row>
    <row r="251" spans="1:8" ht="51" outlineLevel="7" x14ac:dyDescent="0.25">
      <c r="A251" s="12" t="s">
        <v>11</v>
      </c>
      <c r="B251" s="13" t="s">
        <v>121</v>
      </c>
      <c r="C251" s="13" t="s">
        <v>789</v>
      </c>
      <c r="D251" s="12"/>
      <c r="E251" s="14" t="s">
        <v>440</v>
      </c>
      <c r="F251" s="7">
        <f>F252</f>
        <v>250</v>
      </c>
      <c r="G251" s="71">
        <f>G252</f>
        <v>0</v>
      </c>
      <c r="H251" s="94">
        <v>0</v>
      </c>
    </row>
    <row r="252" spans="1:8" outlineLevel="7" x14ac:dyDescent="0.25">
      <c r="A252" s="12" t="s">
        <v>11</v>
      </c>
      <c r="B252" s="13" t="s">
        <v>121</v>
      </c>
      <c r="C252" s="13" t="s">
        <v>789</v>
      </c>
      <c r="D252" s="12" t="s">
        <v>8</v>
      </c>
      <c r="E252" s="14" t="s">
        <v>332</v>
      </c>
      <c r="F252" s="7">
        <v>250</v>
      </c>
      <c r="G252" s="71">
        <v>0</v>
      </c>
      <c r="H252" s="94">
        <v>0</v>
      </c>
    </row>
    <row r="253" spans="1:8" outlineLevel="6" x14ac:dyDescent="0.25">
      <c r="A253" s="12" t="s">
        <v>11</v>
      </c>
      <c r="B253" s="13" t="s">
        <v>121</v>
      </c>
      <c r="C253" s="13" t="s">
        <v>128</v>
      </c>
      <c r="D253" s="12"/>
      <c r="E253" s="14" t="s">
        <v>441</v>
      </c>
      <c r="F253" s="7">
        <f>F254</f>
        <v>250</v>
      </c>
      <c r="G253" s="71">
        <f t="shared" ref="G253" si="135">G254</f>
        <v>0</v>
      </c>
      <c r="H253" s="94">
        <f t="shared" si="117"/>
        <v>0</v>
      </c>
    </row>
    <row r="254" spans="1:8" ht="25.5" outlineLevel="7" x14ac:dyDescent="0.25">
      <c r="A254" s="12" t="s">
        <v>11</v>
      </c>
      <c r="B254" s="13" t="s">
        <v>121</v>
      </c>
      <c r="C254" s="13" t="s">
        <v>128</v>
      </c>
      <c r="D254" s="12" t="s">
        <v>7</v>
      </c>
      <c r="E254" s="14" t="s">
        <v>331</v>
      </c>
      <c r="F254" s="7">
        <v>250</v>
      </c>
      <c r="G254" s="71">
        <v>0</v>
      </c>
      <c r="H254" s="94">
        <f t="shared" si="117"/>
        <v>0</v>
      </c>
    </row>
    <row r="255" spans="1:8" ht="38.25" outlineLevel="6" x14ac:dyDescent="0.25">
      <c r="A255" s="12" t="s">
        <v>11</v>
      </c>
      <c r="B255" s="13" t="s">
        <v>121</v>
      </c>
      <c r="C255" s="13" t="s">
        <v>129</v>
      </c>
      <c r="D255" s="12"/>
      <c r="E255" s="14" t="s">
        <v>442</v>
      </c>
      <c r="F255" s="7">
        <f>F256</f>
        <v>1000</v>
      </c>
      <c r="G255" s="71">
        <f t="shared" ref="G255" si="136">G256</f>
        <v>107.2</v>
      </c>
      <c r="H255" s="94">
        <f t="shared" si="117"/>
        <v>10.72</v>
      </c>
    </row>
    <row r="256" spans="1:8" ht="25.5" outlineLevel="7" x14ac:dyDescent="0.25">
      <c r="A256" s="12" t="s">
        <v>11</v>
      </c>
      <c r="B256" s="13" t="s">
        <v>121</v>
      </c>
      <c r="C256" s="13" t="s">
        <v>129</v>
      </c>
      <c r="D256" s="12" t="s">
        <v>7</v>
      </c>
      <c r="E256" s="14" t="s">
        <v>331</v>
      </c>
      <c r="F256" s="7">
        <v>1000</v>
      </c>
      <c r="G256" s="71">
        <v>107.2</v>
      </c>
      <c r="H256" s="94">
        <f t="shared" si="117"/>
        <v>10.72</v>
      </c>
    </row>
    <row r="257" spans="1:8" outlineLevel="6" x14ac:dyDescent="0.25">
      <c r="A257" s="12" t="s">
        <v>11</v>
      </c>
      <c r="B257" s="13" t="s">
        <v>121</v>
      </c>
      <c r="C257" s="13" t="s">
        <v>130</v>
      </c>
      <c r="D257" s="12"/>
      <c r="E257" s="14" t="s">
        <v>443</v>
      </c>
      <c r="F257" s="7">
        <f>F258</f>
        <v>300</v>
      </c>
      <c r="G257" s="71">
        <f t="shared" ref="G257" si="137">G258</f>
        <v>0</v>
      </c>
      <c r="H257" s="94">
        <f t="shared" si="117"/>
        <v>0</v>
      </c>
    </row>
    <row r="258" spans="1:8" ht="25.5" outlineLevel="7" x14ac:dyDescent="0.25">
      <c r="A258" s="12" t="s">
        <v>11</v>
      </c>
      <c r="B258" s="13" t="s">
        <v>121</v>
      </c>
      <c r="C258" s="13" t="s">
        <v>130</v>
      </c>
      <c r="D258" s="12" t="s">
        <v>7</v>
      </c>
      <c r="E258" s="14" t="s">
        <v>331</v>
      </c>
      <c r="F258" s="7">
        <v>300</v>
      </c>
      <c r="G258" s="71">
        <v>0</v>
      </c>
      <c r="H258" s="94">
        <f t="shared" si="117"/>
        <v>0</v>
      </c>
    </row>
    <row r="259" spans="1:8" ht="25.5" outlineLevel="5" x14ac:dyDescent="0.25">
      <c r="A259" s="12" t="s">
        <v>11</v>
      </c>
      <c r="B259" s="13" t="s">
        <v>121</v>
      </c>
      <c r="C259" s="13" t="s">
        <v>99</v>
      </c>
      <c r="D259" s="12"/>
      <c r="E259" s="14" t="s">
        <v>412</v>
      </c>
      <c r="F259" s="7">
        <f>F264+F266+F260+F262</f>
        <v>1767</v>
      </c>
      <c r="G259" s="71">
        <f>G264+G266+G260+G262</f>
        <v>6.5</v>
      </c>
      <c r="H259" s="94">
        <f t="shared" si="117"/>
        <v>0.36785512167515566</v>
      </c>
    </row>
    <row r="260" spans="1:8" ht="76.5" outlineLevel="5" x14ac:dyDescent="0.25">
      <c r="A260" s="12" t="s">
        <v>11</v>
      </c>
      <c r="B260" s="13" t="s">
        <v>121</v>
      </c>
      <c r="C260" s="13" t="s">
        <v>767</v>
      </c>
      <c r="D260" s="12"/>
      <c r="E260" s="14" t="s">
        <v>753</v>
      </c>
      <c r="F260" s="7">
        <f>F261</f>
        <v>100</v>
      </c>
      <c r="G260" s="71">
        <f t="shared" ref="G260" si="138">G261</f>
        <v>0</v>
      </c>
      <c r="H260" s="94">
        <f t="shared" si="117"/>
        <v>0</v>
      </c>
    </row>
    <row r="261" spans="1:8" ht="25.5" outlineLevel="5" x14ac:dyDescent="0.25">
      <c r="A261" s="12" t="s">
        <v>11</v>
      </c>
      <c r="B261" s="13" t="s">
        <v>121</v>
      </c>
      <c r="C261" s="13" t="s">
        <v>767</v>
      </c>
      <c r="D261" s="12">
        <v>200</v>
      </c>
      <c r="E261" s="14" t="s">
        <v>331</v>
      </c>
      <c r="F261" s="7">
        <v>100</v>
      </c>
      <c r="G261" s="71">
        <v>0</v>
      </c>
      <c r="H261" s="94">
        <f t="shared" si="117"/>
        <v>0</v>
      </c>
    </row>
    <row r="262" spans="1:8" outlineLevel="5" x14ac:dyDescent="0.25">
      <c r="A262" s="12" t="s">
        <v>11</v>
      </c>
      <c r="B262" s="13" t="s">
        <v>121</v>
      </c>
      <c r="C262" s="13" t="s">
        <v>763</v>
      </c>
      <c r="D262" s="12"/>
      <c r="E262" s="14" t="s">
        <v>764</v>
      </c>
      <c r="F262" s="7">
        <f>F263</f>
        <v>2.8</v>
      </c>
      <c r="G262" s="71">
        <f t="shared" ref="G262" si="139">G263</f>
        <v>2.8</v>
      </c>
      <c r="H262" s="94">
        <f t="shared" si="117"/>
        <v>100</v>
      </c>
    </row>
    <row r="263" spans="1:8" ht="25.5" outlineLevel="5" x14ac:dyDescent="0.25">
      <c r="A263" s="12" t="s">
        <v>11</v>
      </c>
      <c r="B263" s="13" t="s">
        <v>121</v>
      </c>
      <c r="C263" s="13" t="s">
        <v>763</v>
      </c>
      <c r="D263" s="12">
        <v>200</v>
      </c>
      <c r="E263" s="14" t="s">
        <v>331</v>
      </c>
      <c r="F263" s="7">
        <f>2.8</f>
        <v>2.8</v>
      </c>
      <c r="G263" s="71">
        <v>2.8</v>
      </c>
      <c r="H263" s="94">
        <f t="shared" si="117"/>
        <v>100</v>
      </c>
    </row>
    <row r="264" spans="1:8" ht="38.25" outlineLevel="6" x14ac:dyDescent="0.25">
      <c r="A264" s="12" t="s">
        <v>11</v>
      </c>
      <c r="B264" s="13" t="s">
        <v>121</v>
      </c>
      <c r="C264" s="61" t="s">
        <v>712</v>
      </c>
      <c r="D264" s="12"/>
      <c r="E264" s="14" t="s">
        <v>706</v>
      </c>
      <c r="F264" s="7">
        <f>F265</f>
        <v>266.7</v>
      </c>
      <c r="G264" s="71">
        <f t="shared" ref="G264" si="140">G265</f>
        <v>3.7</v>
      </c>
      <c r="H264" s="94">
        <f t="shared" si="117"/>
        <v>1.387326584176978</v>
      </c>
    </row>
    <row r="265" spans="1:8" ht="25.5" outlineLevel="7" x14ac:dyDescent="0.25">
      <c r="A265" s="12" t="s">
        <v>11</v>
      </c>
      <c r="B265" s="13" t="s">
        <v>121</v>
      </c>
      <c r="C265" s="61" t="s">
        <v>712</v>
      </c>
      <c r="D265" s="12" t="s">
        <v>7</v>
      </c>
      <c r="E265" s="14" t="s">
        <v>331</v>
      </c>
      <c r="F265" s="7">
        <f>269.5-2.8</f>
        <v>266.7</v>
      </c>
      <c r="G265" s="71">
        <v>3.7</v>
      </c>
      <c r="H265" s="94">
        <f t="shared" si="117"/>
        <v>1.387326584176978</v>
      </c>
    </row>
    <row r="266" spans="1:8" ht="63.75" outlineLevel="7" x14ac:dyDescent="0.25">
      <c r="A266" s="12" t="s">
        <v>11</v>
      </c>
      <c r="B266" s="13" t="s">
        <v>121</v>
      </c>
      <c r="C266" s="61" t="s">
        <v>710</v>
      </c>
      <c r="D266" s="61"/>
      <c r="E266" s="64" t="s">
        <v>711</v>
      </c>
      <c r="F266" s="7">
        <f>F267</f>
        <v>1397.5</v>
      </c>
      <c r="G266" s="71">
        <f t="shared" ref="G266" si="141">G267</f>
        <v>0</v>
      </c>
      <c r="H266" s="94">
        <f t="shared" si="117"/>
        <v>0</v>
      </c>
    </row>
    <row r="267" spans="1:8" ht="25.5" outlineLevel="7" x14ac:dyDescent="0.25">
      <c r="A267" s="12" t="s">
        <v>11</v>
      </c>
      <c r="B267" s="13" t="s">
        <v>121</v>
      </c>
      <c r="C267" s="61" t="s">
        <v>710</v>
      </c>
      <c r="D267" s="61" t="s">
        <v>7</v>
      </c>
      <c r="E267" s="64" t="s">
        <v>331</v>
      </c>
      <c r="F267" s="7">
        <v>1397.5</v>
      </c>
      <c r="G267" s="71">
        <v>0</v>
      </c>
      <c r="H267" s="94">
        <f t="shared" si="117"/>
        <v>0</v>
      </c>
    </row>
    <row r="268" spans="1:8" ht="40.5" customHeight="1" outlineLevel="3" x14ac:dyDescent="0.25">
      <c r="A268" s="12" t="s">
        <v>11</v>
      </c>
      <c r="B268" s="13" t="s">
        <v>121</v>
      </c>
      <c r="C268" s="13" t="s">
        <v>131</v>
      </c>
      <c r="D268" s="12"/>
      <c r="E268" s="14" t="s">
        <v>304</v>
      </c>
      <c r="F268" s="7">
        <f>F269</f>
        <v>12265.2</v>
      </c>
      <c r="G268" s="71">
        <f t="shared" ref="G268" si="142">G269</f>
        <v>3694.7999999999997</v>
      </c>
      <c r="H268" s="94">
        <f t="shared" si="117"/>
        <v>30.12425398688973</v>
      </c>
    </row>
    <row r="269" spans="1:8" ht="38.25" outlineLevel="4" x14ac:dyDescent="0.25">
      <c r="A269" s="12" t="s">
        <v>11</v>
      </c>
      <c r="B269" s="13" t="s">
        <v>121</v>
      </c>
      <c r="C269" s="13" t="s">
        <v>132</v>
      </c>
      <c r="D269" s="12"/>
      <c r="E269" s="14" t="s">
        <v>446</v>
      </c>
      <c r="F269" s="7">
        <f>F270+F273</f>
        <v>12265.2</v>
      </c>
      <c r="G269" s="71">
        <f>G270+G273</f>
        <v>3694.7999999999997</v>
      </c>
      <c r="H269" s="94">
        <f t="shared" si="117"/>
        <v>30.12425398688973</v>
      </c>
    </row>
    <row r="270" spans="1:8" ht="25.5" outlineLevel="5" x14ac:dyDescent="0.25">
      <c r="A270" s="12" t="s">
        <v>11</v>
      </c>
      <c r="B270" s="13" t="s">
        <v>121</v>
      </c>
      <c r="C270" s="13" t="s">
        <v>133</v>
      </c>
      <c r="D270" s="12"/>
      <c r="E270" s="14" t="s">
        <v>554</v>
      </c>
      <c r="F270" s="7">
        <f>F271</f>
        <v>650</v>
      </c>
      <c r="G270" s="71">
        <f>G271</f>
        <v>137.69999999999999</v>
      </c>
      <c r="H270" s="94">
        <f t="shared" si="117"/>
        <v>21.184615384615384</v>
      </c>
    </row>
    <row r="271" spans="1:8" ht="51" outlineLevel="6" x14ac:dyDescent="0.25">
      <c r="A271" s="12" t="s">
        <v>11</v>
      </c>
      <c r="B271" s="13" t="s">
        <v>121</v>
      </c>
      <c r="C271" s="13" t="s">
        <v>134</v>
      </c>
      <c r="D271" s="12"/>
      <c r="E271" s="14" t="s">
        <v>447</v>
      </c>
      <c r="F271" s="7">
        <f>F272</f>
        <v>650</v>
      </c>
      <c r="G271" s="71">
        <f t="shared" ref="G271" si="143">G272</f>
        <v>137.69999999999999</v>
      </c>
      <c r="H271" s="94">
        <f t="shared" si="117"/>
        <v>21.184615384615384</v>
      </c>
    </row>
    <row r="272" spans="1:8" ht="25.5" outlineLevel="7" x14ac:dyDescent="0.25">
      <c r="A272" s="12" t="s">
        <v>11</v>
      </c>
      <c r="B272" s="13" t="s">
        <v>121</v>
      </c>
      <c r="C272" s="13" t="s">
        <v>134</v>
      </c>
      <c r="D272" s="12" t="s">
        <v>7</v>
      </c>
      <c r="E272" s="14" t="s">
        <v>331</v>
      </c>
      <c r="F272" s="7">
        <f>500+150</f>
        <v>650</v>
      </c>
      <c r="G272" s="71">
        <v>137.69999999999999</v>
      </c>
      <c r="H272" s="94">
        <f t="shared" si="117"/>
        <v>21.184615384615384</v>
      </c>
    </row>
    <row r="273" spans="1:8" ht="38.25" outlineLevel="5" x14ac:dyDescent="0.25">
      <c r="A273" s="12" t="s">
        <v>11</v>
      </c>
      <c r="B273" s="13" t="s">
        <v>121</v>
      </c>
      <c r="C273" s="13" t="s">
        <v>135</v>
      </c>
      <c r="D273" s="12"/>
      <c r="E273" s="14" t="s">
        <v>448</v>
      </c>
      <c r="F273" s="7">
        <f>F274</f>
        <v>11615.2</v>
      </c>
      <c r="G273" s="71">
        <f t="shared" ref="G273:G274" si="144">G274</f>
        <v>3557.1</v>
      </c>
      <c r="H273" s="94">
        <f t="shared" si="117"/>
        <v>30.624526482540116</v>
      </c>
    </row>
    <row r="274" spans="1:8" ht="38.25" outlineLevel="6" x14ac:dyDescent="0.25">
      <c r="A274" s="12" t="s">
        <v>11</v>
      </c>
      <c r="B274" s="13" t="s">
        <v>121</v>
      </c>
      <c r="C274" s="13" t="s">
        <v>136</v>
      </c>
      <c r="D274" s="12"/>
      <c r="E274" s="14" t="s">
        <v>449</v>
      </c>
      <c r="F274" s="7">
        <f>F275</f>
        <v>11615.2</v>
      </c>
      <c r="G274" s="71">
        <f t="shared" si="144"/>
        <v>3557.1</v>
      </c>
      <c r="H274" s="94">
        <f t="shared" si="117"/>
        <v>30.624526482540116</v>
      </c>
    </row>
    <row r="275" spans="1:8" ht="25.5" outlineLevel="7" x14ac:dyDescent="0.25">
      <c r="A275" s="12" t="s">
        <v>11</v>
      </c>
      <c r="B275" s="13" t="s">
        <v>121</v>
      </c>
      <c r="C275" s="13" t="s">
        <v>136</v>
      </c>
      <c r="D275" s="12" t="s">
        <v>7</v>
      </c>
      <c r="E275" s="14" t="s">
        <v>331</v>
      </c>
      <c r="F275" s="7">
        <f>250+11365.2</f>
        <v>11615.2</v>
      </c>
      <c r="G275" s="71">
        <v>3557.1</v>
      </c>
      <c r="H275" s="94">
        <f t="shared" si="117"/>
        <v>30.624526482540116</v>
      </c>
    </row>
    <row r="276" spans="1:8" ht="25.5" outlineLevel="2" x14ac:dyDescent="0.25">
      <c r="A276" s="12" t="s">
        <v>11</v>
      </c>
      <c r="B276" s="13" t="s">
        <v>137</v>
      </c>
      <c r="C276" s="13"/>
      <c r="D276" s="12"/>
      <c r="E276" s="14" t="s">
        <v>305</v>
      </c>
      <c r="F276" s="7">
        <f>F277+F282</f>
        <v>23953</v>
      </c>
      <c r="G276" s="71">
        <f t="shared" ref="G276" si="145">G277+G282</f>
        <v>10929</v>
      </c>
      <c r="H276" s="94">
        <f t="shared" ref="H276:H337" si="146">G276/F276*100</f>
        <v>45.626852586314861</v>
      </c>
    </row>
    <row r="277" spans="1:8" ht="51" outlineLevel="3" x14ac:dyDescent="0.25">
      <c r="A277" s="12" t="s">
        <v>11</v>
      </c>
      <c r="B277" s="13" t="s">
        <v>137</v>
      </c>
      <c r="C277" s="13" t="s">
        <v>79</v>
      </c>
      <c r="D277" s="12"/>
      <c r="E277" s="14" t="s">
        <v>296</v>
      </c>
      <c r="F277" s="7">
        <f>F278</f>
        <v>16374.1</v>
      </c>
      <c r="G277" s="71">
        <f t="shared" ref="G277:G280" si="147">G278</f>
        <v>7700</v>
      </c>
      <c r="H277" s="94">
        <f t="shared" si="146"/>
        <v>47.025485370188285</v>
      </c>
    </row>
    <row r="278" spans="1:8" ht="25.5" outlineLevel="4" x14ac:dyDescent="0.25">
      <c r="A278" s="12" t="s">
        <v>11</v>
      </c>
      <c r="B278" s="13" t="s">
        <v>137</v>
      </c>
      <c r="C278" s="13" t="s">
        <v>104</v>
      </c>
      <c r="D278" s="12"/>
      <c r="E278" s="14" t="s">
        <v>416</v>
      </c>
      <c r="F278" s="7">
        <f>F279</f>
        <v>16374.1</v>
      </c>
      <c r="G278" s="71">
        <f t="shared" si="147"/>
        <v>7700</v>
      </c>
      <c r="H278" s="94">
        <f t="shared" si="146"/>
        <v>47.025485370188285</v>
      </c>
    </row>
    <row r="279" spans="1:8" ht="25.5" outlineLevel="5" x14ac:dyDescent="0.25">
      <c r="A279" s="12" t="s">
        <v>11</v>
      </c>
      <c r="B279" s="13" t="s">
        <v>137</v>
      </c>
      <c r="C279" s="13" t="s">
        <v>116</v>
      </c>
      <c r="D279" s="12"/>
      <c r="E279" s="14" t="s">
        <v>428</v>
      </c>
      <c r="F279" s="7">
        <f>F280</f>
        <v>16374.1</v>
      </c>
      <c r="G279" s="71">
        <f t="shared" si="147"/>
        <v>7700</v>
      </c>
      <c r="H279" s="94">
        <f t="shared" si="146"/>
        <v>47.025485370188285</v>
      </c>
    </row>
    <row r="280" spans="1:8" ht="25.5" outlineLevel="6" x14ac:dyDescent="0.25">
      <c r="A280" s="12" t="s">
        <v>11</v>
      </c>
      <c r="B280" s="13" t="s">
        <v>137</v>
      </c>
      <c r="C280" s="13" t="s">
        <v>138</v>
      </c>
      <c r="D280" s="12"/>
      <c r="E280" s="14" t="s">
        <v>450</v>
      </c>
      <c r="F280" s="7">
        <f>F281</f>
        <v>16374.1</v>
      </c>
      <c r="G280" s="71">
        <f t="shared" si="147"/>
        <v>7700</v>
      </c>
      <c r="H280" s="94">
        <f t="shared" si="146"/>
        <v>47.025485370188285</v>
      </c>
    </row>
    <row r="281" spans="1:8" ht="25.5" outlineLevel="7" x14ac:dyDescent="0.25">
      <c r="A281" s="12" t="s">
        <v>11</v>
      </c>
      <c r="B281" s="13" t="s">
        <v>137</v>
      </c>
      <c r="C281" s="13" t="s">
        <v>138</v>
      </c>
      <c r="D281" s="12" t="s">
        <v>39</v>
      </c>
      <c r="E281" s="14" t="s">
        <v>357</v>
      </c>
      <c r="F281" s="7">
        <v>16374.1</v>
      </c>
      <c r="G281" s="71">
        <v>7700</v>
      </c>
      <c r="H281" s="94">
        <f t="shared" si="146"/>
        <v>47.025485370188285</v>
      </c>
    </row>
    <row r="282" spans="1:8" outlineLevel="7" x14ac:dyDescent="0.25">
      <c r="A282" s="12" t="s">
        <v>11</v>
      </c>
      <c r="B282" s="13" t="s">
        <v>137</v>
      </c>
      <c r="C282" s="13" t="s">
        <v>3</v>
      </c>
      <c r="D282" s="12"/>
      <c r="E282" s="14" t="s">
        <v>285</v>
      </c>
      <c r="F282" s="7">
        <f>F283</f>
        <v>7578.9</v>
      </c>
      <c r="G282" s="71">
        <f t="shared" ref="G282" si="148">G283</f>
        <v>3229</v>
      </c>
      <c r="H282" s="94">
        <f t="shared" si="146"/>
        <v>42.605127393157325</v>
      </c>
    </row>
    <row r="283" spans="1:8" ht="25.5" outlineLevel="7" x14ac:dyDescent="0.25">
      <c r="A283" s="12" t="s">
        <v>11</v>
      </c>
      <c r="B283" s="13" t="s">
        <v>137</v>
      </c>
      <c r="C283" s="13" t="s">
        <v>10</v>
      </c>
      <c r="D283" s="12"/>
      <c r="E283" s="14" t="s">
        <v>333</v>
      </c>
      <c r="F283" s="7">
        <f>F284</f>
        <v>7578.9</v>
      </c>
      <c r="G283" s="71">
        <f t="shared" ref="G283" si="149">G284</f>
        <v>3229</v>
      </c>
      <c r="H283" s="94">
        <f t="shared" si="146"/>
        <v>42.605127393157325</v>
      </c>
    </row>
    <row r="284" spans="1:8" ht="25.5" outlineLevel="7" x14ac:dyDescent="0.25">
      <c r="A284" s="12" t="s">
        <v>11</v>
      </c>
      <c r="B284" s="13" t="s">
        <v>137</v>
      </c>
      <c r="C284" s="13" t="s">
        <v>56</v>
      </c>
      <c r="D284" s="12"/>
      <c r="E284" s="14" t="s">
        <v>376</v>
      </c>
      <c r="F284" s="7">
        <f>F285+F286+F287</f>
        <v>7578.9</v>
      </c>
      <c r="G284" s="71">
        <f>G285+G286+G287</f>
        <v>3229</v>
      </c>
      <c r="H284" s="94">
        <f t="shared" si="146"/>
        <v>42.605127393157325</v>
      </c>
    </row>
    <row r="285" spans="1:8" ht="63.75" outlineLevel="7" x14ac:dyDescent="0.25">
      <c r="A285" s="12" t="s">
        <v>11</v>
      </c>
      <c r="B285" s="13" t="s">
        <v>137</v>
      </c>
      <c r="C285" s="13" t="s">
        <v>56</v>
      </c>
      <c r="D285" s="12" t="s">
        <v>6</v>
      </c>
      <c r="E285" s="14" t="s">
        <v>330</v>
      </c>
      <c r="F285" s="7">
        <v>4725.5</v>
      </c>
      <c r="G285" s="71">
        <v>1981.1</v>
      </c>
      <c r="H285" s="94">
        <f t="shared" si="146"/>
        <v>41.923605967622471</v>
      </c>
    </row>
    <row r="286" spans="1:8" ht="25.5" outlineLevel="7" x14ac:dyDescent="0.25">
      <c r="A286" s="12" t="s">
        <v>11</v>
      </c>
      <c r="B286" s="13" t="s">
        <v>137</v>
      </c>
      <c r="C286" s="13" t="s">
        <v>56</v>
      </c>
      <c r="D286" s="12" t="s">
        <v>7</v>
      </c>
      <c r="E286" s="14" t="s">
        <v>331</v>
      </c>
      <c r="F286" s="7">
        <v>2732.4</v>
      </c>
      <c r="G286" s="71">
        <v>1212.4000000000001</v>
      </c>
      <c r="H286" s="94">
        <f t="shared" si="146"/>
        <v>44.371248719074806</v>
      </c>
    </row>
    <row r="287" spans="1:8" outlineLevel="7" x14ac:dyDescent="0.25">
      <c r="A287" s="12" t="s">
        <v>11</v>
      </c>
      <c r="B287" s="13" t="s">
        <v>137</v>
      </c>
      <c r="C287" s="13" t="s">
        <v>56</v>
      </c>
      <c r="D287" s="12" t="s">
        <v>8</v>
      </c>
      <c r="E287" s="14" t="s">
        <v>332</v>
      </c>
      <c r="F287" s="7">
        <v>121</v>
      </c>
      <c r="G287" s="71">
        <v>35.5</v>
      </c>
      <c r="H287" s="94">
        <f t="shared" si="146"/>
        <v>29.338842975206614</v>
      </c>
    </row>
    <row r="288" spans="1:8" outlineLevel="1" x14ac:dyDescent="0.25">
      <c r="A288" s="12" t="s">
        <v>11</v>
      </c>
      <c r="B288" s="13" t="s">
        <v>141</v>
      </c>
      <c r="C288" s="13"/>
      <c r="D288" s="12"/>
      <c r="E288" s="14" t="s">
        <v>280</v>
      </c>
      <c r="F288" s="7">
        <f>F289+F295+F313</f>
        <v>14526.3</v>
      </c>
      <c r="G288" s="71">
        <f>G289+G295+G313</f>
        <v>4846.2</v>
      </c>
      <c r="H288" s="94">
        <f t="shared" si="146"/>
        <v>33.361558001693481</v>
      </c>
    </row>
    <row r="289" spans="1:8" outlineLevel="2" x14ac:dyDescent="0.25">
      <c r="A289" s="12" t="s">
        <v>11</v>
      </c>
      <c r="B289" s="13" t="s">
        <v>142</v>
      </c>
      <c r="C289" s="13"/>
      <c r="D289" s="12"/>
      <c r="E289" s="14" t="s">
        <v>307</v>
      </c>
      <c r="F289" s="7">
        <f>F290</f>
        <v>1300</v>
      </c>
      <c r="G289" s="71">
        <f t="shared" ref="G289:G290" si="150">G290</f>
        <v>525.5</v>
      </c>
      <c r="H289" s="94">
        <f t="shared" si="146"/>
        <v>40.42307692307692</v>
      </c>
    </row>
    <row r="290" spans="1:8" ht="51" outlineLevel="3" x14ac:dyDescent="0.25">
      <c r="A290" s="12" t="s">
        <v>11</v>
      </c>
      <c r="B290" s="13" t="s">
        <v>142</v>
      </c>
      <c r="C290" s="13" t="s">
        <v>13</v>
      </c>
      <c r="D290" s="12"/>
      <c r="E290" s="14" t="s">
        <v>287</v>
      </c>
      <c r="F290" s="7">
        <f>F291</f>
        <v>1300</v>
      </c>
      <c r="G290" s="71">
        <f t="shared" si="150"/>
        <v>525.5</v>
      </c>
      <c r="H290" s="94">
        <f t="shared" si="146"/>
        <v>40.42307692307692</v>
      </c>
    </row>
    <row r="291" spans="1:8" ht="38.25" outlineLevel="4" x14ac:dyDescent="0.25">
      <c r="A291" s="12" t="s">
        <v>11</v>
      </c>
      <c r="B291" s="13" t="s">
        <v>142</v>
      </c>
      <c r="C291" s="13" t="s">
        <v>41</v>
      </c>
      <c r="D291" s="12"/>
      <c r="E291" s="14" t="s">
        <v>359</v>
      </c>
      <c r="F291" s="7">
        <f>F292</f>
        <v>1300</v>
      </c>
      <c r="G291" s="71">
        <f t="shared" ref="G291:G293" si="151">G292</f>
        <v>525.5</v>
      </c>
      <c r="H291" s="94">
        <f t="shared" si="146"/>
        <v>40.42307692307692</v>
      </c>
    </row>
    <row r="292" spans="1:8" ht="51" outlineLevel="5" x14ac:dyDescent="0.25">
      <c r="A292" s="12" t="s">
        <v>11</v>
      </c>
      <c r="B292" s="13" t="s">
        <v>142</v>
      </c>
      <c r="C292" s="13" t="s">
        <v>143</v>
      </c>
      <c r="D292" s="12"/>
      <c r="E292" s="14" t="s">
        <v>451</v>
      </c>
      <c r="F292" s="7">
        <f>F293</f>
        <v>1300</v>
      </c>
      <c r="G292" s="71">
        <f t="shared" si="151"/>
        <v>525.5</v>
      </c>
      <c r="H292" s="94">
        <f t="shared" si="146"/>
        <v>40.42307692307692</v>
      </c>
    </row>
    <row r="293" spans="1:8" ht="25.5" outlineLevel="6" x14ac:dyDescent="0.25">
      <c r="A293" s="12" t="s">
        <v>11</v>
      </c>
      <c r="B293" s="13" t="s">
        <v>142</v>
      </c>
      <c r="C293" s="13" t="s">
        <v>144</v>
      </c>
      <c r="D293" s="12"/>
      <c r="E293" s="14" t="s">
        <v>452</v>
      </c>
      <c r="F293" s="7">
        <f>F294</f>
        <v>1300</v>
      </c>
      <c r="G293" s="71">
        <f t="shared" si="151"/>
        <v>525.5</v>
      </c>
      <c r="H293" s="94">
        <f t="shared" si="146"/>
        <v>40.42307692307692</v>
      </c>
    </row>
    <row r="294" spans="1:8" outlineLevel="7" x14ac:dyDescent="0.25">
      <c r="A294" s="12" t="s">
        <v>11</v>
      </c>
      <c r="B294" s="13" t="s">
        <v>142</v>
      </c>
      <c r="C294" s="13" t="s">
        <v>144</v>
      </c>
      <c r="D294" s="12" t="s">
        <v>21</v>
      </c>
      <c r="E294" s="14" t="s">
        <v>342</v>
      </c>
      <c r="F294" s="7">
        <v>1300</v>
      </c>
      <c r="G294" s="71">
        <v>525.5</v>
      </c>
      <c r="H294" s="94">
        <f t="shared" si="146"/>
        <v>40.42307692307692</v>
      </c>
    </row>
    <row r="295" spans="1:8" outlineLevel="2" x14ac:dyDescent="0.25">
      <c r="A295" s="12" t="s">
        <v>11</v>
      </c>
      <c r="B295" s="13" t="s">
        <v>145</v>
      </c>
      <c r="C295" s="13"/>
      <c r="D295" s="12"/>
      <c r="E295" s="14" t="s">
        <v>308</v>
      </c>
      <c r="F295" s="7">
        <f>F296+F301+F308</f>
        <v>1093</v>
      </c>
      <c r="G295" s="71">
        <f t="shared" ref="G295" si="152">G296+G301+G308</f>
        <v>457.8</v>
      </c>
      <c r="H295" s="94">
        <f t="shared" si="146"/>
        <v>41.884720951509607</v>
      </c>
    </row>
    <row r="296" spans="1:8" ht="51" outlineLevel="3" x14ac:dyDescent="0.25">
      <c r="A296" s="12" t="s">
        <v>11</v>
      </c>
      <c r="B296" s="13" t="s">
        <v>145</v>
      </c>
      <c r="C296" s="13" t="s">
        <v>146</v>
      </c>
      <c r="D296" s="12"/>
      <c r="E296" s="14" t="s">
        <v>309</v>
      </c>
      <c r="F296" s="7">
        <f>F297</f>
        <v>100</v>
      </c>
      <c r="G296" s="71">
        <f t="shared" ref="G296:G299" si="153">G297</f>
        <v>0</v>
      </c>
      <c r="H296" s="94">
        <f t="shared" si="146"/>
        <v>0</v>
      </c>
    </row>
    <row r="297" spans="1:8" ht="25.5" outlineLevel="4" x14ac:dyDescent="0.25">
      <c r="A297" s="12" t="s">
        <v>11</v>
      </c>
      <c r="B297" s="13" t="s">
        <v>145</v>
      </c>
      <c r="C297" s="13" t="s">
        <v>147</v>
      </c>
      <c r="D297" s="12"/>
      <c r="E297" s="14" t="s">
        <v>453</v>
      </c>
      <c r="F297" s="7">
        <f>F298</f>
        <v>100</v>
      </c>
      <c r="G297" s="71">
        <f t="shared" si="153"/>
        <v>0</v>
      </c>
      <c r="H297" s="94">
        <f t="shared" si="146"/>
        <v>0</v>
      </c>
    </row>
    <row r="298" spans="1:8" ht="25.5" outlineLevel="5" x14ac:dyDescent="0.25">
      <c r="A298" s="12" t="s">
        <v>11</v>
      </c>
      <c r="B298" s="13" t="s">
        <v>145</v>
      </c>
      <c r="C298" s="13" t="s">
        <v>148</v>
      </c>
      <c r="D298" s="12"/>
      <c r="E298" s="14" t="s">
        <v>454</v>
      </c>
      <c r="F298" s="7">
        <f>F299</f>
        <v>100</v>
      </c>
      <c r="G298" s="71">
        <f t="shared" si="153"/>
        <v>0</v>
      </c>
      <c r="H298" s="94">
        <f t="shared" si="146"/>
        <v>0</v>
      </c>
    </row>
    <row r="299" spans="1:8" ht="38.25" outlineLevel="6" x14ac:dyDescent="0.25">
      <c r="A299" s="12" t="s">
        <v>11</v>
      </c>
      <c r="B299" s="13" t="s">
        <v>145</v>
      </c>
      <c r="C299" s="13" t="s">
        <v>149</v>
      </c>
      <c r="D299" s="12"/>
      <c r="E299" s="14" t="s">
        <v>455</v>
      </c>
      <c r="F299" s="7">
        <f>F300</f>
        <v>100</v>
      </c>
      <c r="G299" s="71">
        <f t="shared" si="153"/>
        <v>0</v>
      </c>
      <c r="H299" s="94">
        <f t="shared" si="146"/>
        <v>0</v>
      </c>
    </row>
    <row r="300" spans="1:8" outlineLevel="7" x14ac:dyDescent="0.25">
      <c r="A300" s="12" t="s">
        <v>11</v>
      </c>
      <c r="B300" s="13" t="s">
        <v>145</v>
      </c>
      <c r="C300" s="13" t="s">
        <v>149</v>
      </c>
      <c r="D300" s="12" t="s">
        <v>21</v>
      </c>
      <c r="E300" s="14" t="s">
        <v>342</v>
      </c>
      <c r="F300" s="7">
        <v>100</v>
      </c>
      <c r="G300" s="71">
        <v>0</v>
      </c>
      <c r="H300" s="94">
        <f t="shared" si="146"/>
        <v>0</v>
      </c>
    </row>
    <row r="301" spans="1:8" ht="51" outlineLevel="3" x14ac:dyDescent="0.25">
      <c r="A301" s="12" t="s">
        <v>11</v>
      </c>
      <c r="B301" s="13" t="s">
        <v>145</v>
      </c>
      <c r="C301" s="13" t="s">
        <v>13</v>
      </c>
      <c r="D301" s="12"/>
      <c r="E301" s="14" t="s">
        <v>287</v>
      </c>
      <c r="F301" s="7">
        <f>F302</f>
        <v>693</v>
      </c>
      <c r="G301" s="71">
        <f t="shared" ref="G301:G302" si="154">G302</f>
        <v>367.8</v>
      </c>
      <c r="H301" s="94">
        <f t="shared" si="146"/>
        <v>53.073593073593074</v>
      </c>
    </row>
    <row r="302" spans="1:8" ht="38.25" outlineLevel="4" x14ac:dyDescent="0.25">
      <c r="A302" s="12" t="s">
        <v>11</v>
      </c>
      <c r="B302" s="13" t="s">
        <v>145</v>
      </c>
      <c r="C302" s="13" t="s">
        <v>41</v>
      </c>
      <c r="D302" s="12"/>
      <c r="E302" s="14" t="s">
        <v>359</v>
      </c>
      <c r="F302" s="7">
        <f>F303</f>
        <v>693</v>
      </c>
      <c r="G302" s="71">
        <f t="shared" si="154"/>
        <v>367.8</v>
      </c>
      <c r="H302" s="94">
        <f t="shared" si="146"/>
        <v>53.073593073593074</v>
      </c>
    </row>
    <row r="303" spans="1:8" ht="51" outlineLevel="5" x14ac:dyDescent="0.25">
      <c r="A303" s="12" t="s">
        <v>11</v>
      </c>
      <c r="B303" s="13" t="s">
        <v>145</v>
      </c>
      <c r="C303" s="13" t="s">
        <v>143</v>
      </c>
      <c r="D303" s="12"/>
      <c r="E303" s="14" t="s">
        <v>451</v>
      </c>
      <c r="F303" s="7">
        <f>F304+F306</f>
        <v>693</v>
      </c>
      <c r="G303" s="71">
        <f t="shared" ref="G303" si="155">G304+G306</f>
        <v>367.8</v>
      </c>
      <c r="H303" s="94">
        <f t="shared" si="146"/>
        <v>53.073593073593074</v>
      </c>
    </row>
    <row r="304" spans="1:8" ht="25.5" outlineLevel="6" x14ac:dyDescent="0.25">
      <c r="A304" s="12" t="s">
        <v>11</v>
      </c>
      <c r="B304" s="13" t="s">
        <v>145</v>
      </c>
      <c r="C304" s="13" t="s">
        <v>150</v>
      </c>
      <c r="D304" s="12"/>
      <c r="E304" s="14" t="s">
        <v>456</v>
      </c>
      <c r="F304" s="7">
        <f>F305</f>
        <v>205</v>
      </c>
      <c r="G304" s="71">
        <f t="shared" ref="G304" si="156">G305</f>
        <v>150</v>
      </c>
      <c r="H304" s="94">
        <f t="shared" si="146"/>
        <v>73.170731707317074</v>
      </c>
    </row>
    <row r="305" spans="1:8" outlineLevel="7" x14ac:dyDescent="0.25">
      <c r="A305" s="12" t="s">
        <v>11</v>
      </c>
      <c r="B305" s="13" t="s">
        <v>145</v>
      </c>
      <c r="C305" s="13" t="s">
        <v>150</v>
      </c>
      <c r="D305" s="12" t="s">
        <v>21</v>
      </c>
      <c r="E305" s="14" t="s">
        <v>342</v>
      </c>
      <c r="F305" s="7">
        <v>205</v>
      </c>
      <c r="G305" s="71">
        <v>150</v>
      </c>
      <c r="H305" s="94">
        <f t="shared" si="146"/>
        <v>73.170731707317074</v>
      </c>
    </row>
    <row r="306" spans="1:8" ht="38.25" outlineLevel="6" x14ac:dyDescent="0.25">
      <c r="A306" s="12" t="s">
        <v>11</v>
      </c>
      <c r="B306" s="13" t="s">
        <v>145</v>
      </c>
      <c r="C306" s="13" t="s">
        <v>151</v>
      </c>
      <c r="D306" s="12"/>
      <c r="E306" s="14" t="s">
        <v>560</v>
      </c>
      <c r="F306" s="7">
        <f>F307</f>
        <v>488</v>
      </c>
      <c r="G306" s="71">
        <f t="shared" ref="G306" si="157">G307</f>
        <v>217.8</v>
      </c>
      <c r="H306" s="94">
        <f t="shared" si="146"/>
        <v>44.631147540983605</v>
      </c>
    </row>
    <row r="307" spans="1:8" outlineLevel="7" x14ac:dyDescent="0.25">
      <c r="A307" s="12" t="s">
        <v>11</v>
      </c>
      <c r="B307" s="13" t="s">
        <v>145</v>
      </c>
      <c r="C307" s="13" t="s">
        <v>151</v>
      </c>
      <c r="D307" s="12" t="s">
        <v>21</v>
      </c>
      <c r="E307" s="14" t="s">
        <v>342</v>
      </c>
      <c r="F307" s="7">
        <v>488</v>
      </c>
      <c r="G307" s="71">
        <v>217.8</v>
      </c>
      <c r="H307" s="94">
        <f t="shared" si="146"/>
        <v>44.631147540983605</v>
      </c>
    </row>
    <row r="308" spans="1:8" ht="38.25" outlineLevel="3" x14ac:dyDescent="0.25">
      <c r="A308" s="12" t="s">
        <v>11</v>
      </c>
      <c r="B308" s="13" t="s">
        <v>145</v>
      </c>
      <c r="C308" s="13" t="s">
        <v>152</v>
      </c>
      <c r="D308" s="12"/>
      <c r="E308" s="14" t="s">
        <v>310</v>
      </c>
      <c r="F308" s="7">
        <f>F309</f>
        <v>300</v>
      </c>
      <c r="G308" s="71">
        <f t="shared" ref="G308" si="158">G309</f>
        <v>90</v>
      </c>
      <c r="H308" s="94">
        <f t="shared" si="146"/>
        <v>30</v>
      </c>
    </row>
    <row r="309" spans="1:8" ht="38.25" outlineLevel="4" x14ac:dyDescent="0.25">
      <c r="A309" s="12" t="s">
        <v>11</v>
      </c>
      <c r="B309" s="13" t="s">
        <v>145</v>
      </c>
      <c r="C309" s="13" t="s">
        <v>153</v>
      </c>
      <c r="D309" s="12"/>
      <c r="E309" s="14" t="s">
        <v>457</v>
      </c>
      <c r="F309" s="7">
        <f>F310</f>
        <v>300</v>
      </c>
      <c r="G309" s="71">
        <f t="shared" ref="G309:G311" si="159">G310</f>
        <v>90</v>
      </c>
      <c r="H309" s="94">
        <f t="shared" si="146"/>
        <v>30</v>
      </c>
    </row>
    <row r="310" spans="1:8" ht="38.25" outlineLevel="5" x14ac:dyDescent="0.25">
      <c r="A310" s="12" t="s">
        <v>11</v>
      </c>
      <c r="B310" s="13" t="s">
        <v>145</v>
      </c>
      <c r="C310" s="13" t="s">
        <v>154</v>
      </c>
      <c r="D310" s="12"/>
      <c r="E310" s="14" t="s">
        <v>458</v>
      </c>
      <c r="F310" s="7">
        <f>F311</f>
        <v>300</v>
      </c>
      <c r="G310" s="71">
        <f t="shared" si="159"/>
        <v>90</v>
      </c>
      <c r="H310" s="94">
        <f t="shared" si="146"/>
        <v>30</v>
      </c>
    </row>
    <row r="311" spans="1:8" ht="38.25" outlineLevel="6" x14ac:dyDescent="0.25">
      <c r="A311" s="12" t="s">
        <v>11</v>
      </c>
      <c r="B311" s="13" t="s">
        <v>145</v>
      </c>
      <c r="C311" s="13" t="s">
        <v>155</v>
      </c>
      <c r="D311" s="12"/>
      <c r="E311" s="14" t="s">
        <v>459</v>
      </c>
      <c r="F311" s="7">
        <f>F312</f>
        <v>300</v>
      </c>
      <c r="G311" s="71">
        <f t="shared" si="159"/>
        <v>90</v>
      </c>
      <c r="H311" s="94">
        <f t="shared" si="146"/>
        <v>30</v>
      </c>
    </row>
    <row r="312" spans="1:8" outlineLevel="7" x14ac:dyDescent="0.25">
      <c r="A312" s="12" t="s">
        <v>11</v>
      </c>
      <c r="B312" s="13" t="s">
        <v>145</v>
      </c>
      <c r="C312" s="13" t="s">
        <v>155</v>
      </c>
      <c r="D312" s="12" t="s">
        <v>21</v>
      </c>
      <c r="E312" s="14" t="s">
        <v>342</v>
      </c>
      <c r="F312" s="7">
        <v>300</v>
      </c>
      <c r="G312" s="71">
        <v>90</v>
      </c>
      <c r="H312" s="94">
        <f t="shared" si="146"/>
        <v>30</v>
      </c>
    </row>
    <row r="313" spans="1:8" outlineLevel="2" x14ac:dyDescent="0.25">
      <c r="A313" s="12" t="s">
        <v>11</v>
      </c>
      <c r="B313" s="13" t="s">
        <v>159</v>
      </c>
      <c r="C313" s="13"/>
      <c r="D313" s="12"/>
      <c r="E313" s="14" t="s">
        <v>311</v>
      </c>
      <c r="F313" s="7">
        <f>F314+F324</f>
        <v>12133.3</v>
      </c>
      <c r="G313" s="71">
        <f>G314+G324</f>
        <v>3862.9</v>
      </c>
      <c r="H313" s="94">
        <f t="shared" si="146"/>
        <v>31.837175376855431</v>
      </c>
    </row>
    <row r="314" spans="1:8" ht="51" outlineLevel="3" x14ac:dyDescent="0.25">
      <c r="A314" s="12" t="s">
        <v>11</v>
      </c>
      <c r="B314" s="13" t="s">
        <v>159</v>
      </c>
      <c r="C314" s="13" t="s">
        <v>160</v>
      </c>
      <c r="D314" s="12"/>
      <c r="E314" s="14" t="s">
        <v>312</v>
      </c>
      <c r="F314" s="7">
        <f>F315</f>
        <v>9109.2999999999993</v>
      </c>
      <c r="G314" s="71">
        <f t="shared" ref="G314:G317" si="160">G315</f>
        <v>838.9</v>
      </c>
      <c r="H314" s="94">
        <f t="shared" si="146"/>
        <v>9.2092696475031008</v>
      </c>
    </row>
    <row r="315" spans="1:8" ht="25.5" outlineLevel="4" x14ac:dyDescent="0.25">
      <c r="A315" s="12" t="s">
        <v>11</v>
      </c>
      <c r="B315" s="13" t="s">
        <v>159</v>
      </c>
      <c r="C315" s="13" t="s">
        <v>161</v>
      </c>
      <c r="D315" s="12"/>
      <c r="E315" s="14" t="s">
        <v>622</v>
      </c>
      <c r="F315" s="7">
        <f>F316+F319</f>
        <v>9109.2999999999993</v>
      </c>
      <c r="G315" s="71">
        <f>G316+G319</f>
        <v>838.9</v>
      </c>
      <c r="H315" s="94">
        <f t="shared" si="146"/>
        <v>9.2092696475031008</v>
      </c>
    </row>
    <row r="316" spans="1:8" ht="76.5" outlineLevel="5" x14ac:dyDescent="0.25">
      <c r="A316" s="12" t="s">
        <v>11</v>
      </c>
      <c r="B316" s="13" t="s">
        <v>159</v>
      </c>
      <c r="C316" s="13" t="s">
        <v>162</v>
      </c>
      <c r="D316" s="12"/>
      <c r="E316" s="14" t="s">
        <v>464</v>
      </c>
      <c r="F316" s="7">
        <f>F317</f>
        <v>4794.8</v>
      </c>
      <c r="G316" s="7">
        <f t="shared" ref="G316:H316" si="161">G317</f>
        <v>838.9</v>
      </c>
      <c r="H316" s="7">
        <f t="shared" si="161"/>
        <v>17.496037373821636</v>
      </c>
    </row>
    <row r="317" spans="1:8" ht="51" outlineLevel="6" x14ac:dyDescent="0.25">
      <c r="A317" s="12" t="s">
        <v>11</v>
      </c>
      <c r="B317" s="13" t="s">
        <v>159</v>
      </c>
      <c r="C317" s="13" t="s">
        <v>163</v>
      </c>
      <c r="D317" s="12"/>
      <c r="E317" s="14" t="s">
        <v>465</v>
      </c>
      <c r="F317" s="7">
        <f>F318</f>
        <v>4794.8</v>
      </c>
      <c r="G317" s="71">
        <f t="shared" si="160"/>
        <v>838.9</v>
      </c>
      <c r="H317" s="94">
        <f t="shared" si="146"/>
        <v>17.496037373821636</v>
      </c>
    </row>
    <row r="318" spans="1:8" ht="25.5" outlineLevel="7" x14ac:dyDescent="0.25">
      <c r="A318" s="12" t="s">
        <v>11</v>
      </c>
      <c r="B318" s="13" t="s">
        <v>159</v>
      </c>
      <c r="C318" s="13" t="s">
        <v>163</v>
      </c>
      <c r="D318" s="12" t="s">
        <v>112</v>
      </c>
      <c r="E318" s="14" t="s">
        <v>423</v>
      </c>
      <c r="F318" s="7">
        <v>4794.8</v>
      </c>
      <c r="G318" s="71">
        <v>838.9</v>
      </c>
      <c r="H318" s="94">
        <f t="shared" si="146"/>
        <v>17.496037373821636</v>
      </c>
    </row>
    <row r="319" spans="1:8" ht="25.5" outlineLevel="7" x14ac:dyDescent="0.25">
      <c r="A319" s="12" t="s">
        <v>11</v>
      </c>
      <c r="B319" s="13" t="s">
        <v>159</v>
      </c>
      <c r="C319" s="13" t="s">
        <v>586</v>
      </c>
      <c r="D319" s="12"/>
      <c r="E319" s="14" t="s">
        <v>587</v>
      </c>
      <c r="F319" s="7">
        <f>F322+F320</f>
        <v>4314.5</v>
      </c>
      <c r="G319" s="71">
        <f t="shared" ref="G319" si="162">G322+G320</f>
        <v>0</v>
      </c>
      <c r="H319" s="94">
        <f t="shared" si="146"/>
        <v>0</v>
      </c>
    </row>
    <row r="320" spans="1:8" ht="38.25" outlineLevel="7" x14ac:dyDescent="0.25">
      <c r="A320" s="12" t="s">
        <v>11</v>
      </c>
      <c r="B320" s="13" t="s">
        <v>159</v>
      </c>
      <c r="C320" s="13" t="s">
        <v>754</v>
      </c>
      <c r="D320" s="12"/>
      <c r="E320" s="14" t="s">
        <v>755</v>
      </c>
      <c r="F320" s="7">
        <f>F321</f>
        <v>3451.6</v>
      </c>
      <c r="G320" s="71">
        <f t="shared" ref="G320" si="163">G321</f>
        <v>0</v>
      </c>
      <c r="H320" s="94">
        <f t="shared" si="146"/>
        <v>0</v>
      </c>
    </row>
    <row r="321" spans="1:8" ht="25.5" outlineLevel="7" x14ac:dyDescent="0.25">
      <c r="A321" s="12" t="s">
        <v>11</v>
      </c>
      <c r="B321" s="13" t="s">
        <v>159</v>
      </c>
      <c r="C321" s="13" t="s">
        <v>754</v>
      </c>
      <c r="D321" s="12">
        <v>400</v>
      </c>
      <c r="E321" s="14" t="s">
        <v>423</v>
      </c>
      <c r="F321" s="7">
        <v>3451.6</v>
      </c>
      <c r="G321" s="71">
        <v>0</v>
      </c>
      <c r="H321" s="94">
        <f t="shared" si="146"/>
        <v>0</v>
      </c>
    </row>
    <row r="322" spans="1:8" ht="38.25" outlineLevel="7" x14ac:dyDescent="0.25">
      <c r="A322" s="12" t="s">
        <v>11</v>
      </c>
      <c r="B322" s="13" t="s">
        <v>159</v>
      </c>
      <c r="C322" s="13" t="s">
        <v>588</v>
      </c>
      <c r="D322" s="12"/>
      <c r="E322" s="14" t="s">
        <v>659</v>
      </c>
      <c r="F322" s="7">
        <f>F323</f>
        <v>862.9</v>
      </c>
      <c r="G322" s="71">
        <f t="shared" ref="G322" si="164">G323</f>
        <v>0</v>
      </c>
      <c r="H322" s="94">
        <f t="shared" si="146"/>
        <v>0</v>
      </c>
    </row>
    <row r="323" spans="1:8" ht="25.5" outlineLevel="7" x14ac:dyDescent="0.25">
      <c r="A323" s="12" t="s">
        <v>11</v>
      </c>
      <c r="B323" s="13" t="s">
        <v>159</v>
      </c>
      <c r="C323" s="13" t="s">
        <v>588</v>
      </c>
      <c r="D323" s="12">
        <v>400</v>
      </c>
      <c r="E323" s="14" t="s">
        <v>423</v>
      </c>
      <c r="F323" s="7">
        <v>862.9</v>
      </c>
      <c r="G323" s="71">
        <v>0</v>
      </c>
      <c r="H323" s="94">
        <f t="shared" si="146"/>
        <v>0</v>
      </c>
    </row>
    <row r="324" spans="1:8" ht="38.25" outlineLevel="7" x14ac:dyDescent="0.25">
      <c r="A324" s="12" t="s">
        <v>11</v>
      </c>
      <c r="B324" s="13" t="s">
        <v>159</v>
      </c>
      <c r="C324" s="13" t="s">
        <v>152</v>
      </c>
      <c r="D324" s="12"/>
      <c r="E324" s="14" t="s">
        <v>310</v>
      </c>
      <c r="F324" s="7">
        <f>F325</f>
        <v>3023.9999999999995</v>
      </c>
      <c r="G324" s="71">
        <f t="shared" ref="G324" si="165">G325</f>
        <v>3024</v>
      </c>
      <c r="H324" s="94">
        <f t="shared" si="146"/>
        <v>100.00000000000003</v>
      </c>
    </row>
    <row r="325" spans="1:8" ht="25.5" outlineLevel="7" x14ac:dyDescent="0.25">
      <c r="A325" s="12" t="s">
        <v>11</v>
      </c>
      <c r="B325" s="13" t="s">
        <v>159</v>
      </c>
      <c r="C325" s="13" t="s">
        <v>156</v>
      </c>
      <c r="D325" s="12"/>
      <c r="E325" s="14" t="s">
        <v>460</v>
      </c>
      <c r="F325" s="7">
        <f>F326</f>
        <v>3023.9999999999995</v>
      </c>
      <c r="G325" s="71">
        <f t="shared" ref="G325" si="166">G326</f>
        <v>3024</v>
      </c>
      <c r="H325" s="94">
        <f t="shared" si="146"/>
        <v>100.00000000000003</v>
      </c>
    </row>
    <row r="326" spans="1:8" ht="25.5" outlineLevel="7" x14ac:dyDescent="0.25">
      <c r="A326" s="12" t="s">
        <v>11</v>
      </c>
      <c r="B326" s="13" t="s">
        <v>159</v>
      </c>
      <c r="C326" s="13" t="s">
        <v>157</v>
      </c>
      <c r="D326" s="12"/>
      <c r="E326" s="14" t="s">
        <v>461</v>
      </c>
      <c r="F326" s="7">
        <f>F327</f>
        <v>3023.9999999999995</v>
      </c>
      <c r="G326" s="71">
        <f t="shared" ref="G326" si="167">G327</f>
        <v>3024</v>
      </c>
      <c r="H326" s="94">
        <f t="shared" si="146"/>
        <v>100.00000000000003</v>
      </c>
    </row>
    <row r="327" spans="1:8" ht="38.25" outlineLevel="7" x14ac:dyDescent="0.25">
      <c r="A327" s="12" t="s">
        <v>11</v>
      </c>
      <c r="B327" s="13" t="s">
        <v>159</v>
      </c>
      <c r="C327" s="13" t="s">
        <v>158</v>
      </c>
      <c r="D327" s="12"/>
      <c r="E327" s="14" t="s">
        <v>462</v>
      </c>
      <c r="F327" s="7">
        <f>F328</f>
        <v>3023.9999999999995</v>
      </c>
      <c r="G327" s="71">
        <f>G328</f>
        <v>3024</v>
      </c>
      <c r="H327" s="94">
        <f t="shared" si="146"/>
        <v>100.00000000000003</v>
      </c>
    </row>
    <row r="328" spans="1:8" outlineLevel="7" x14ac:dyDescent="0.25">
      <c r="A328" s="12" t="s">
        <v>11</v>
      </c>
      <c r="B328" s="13" t="s">
        <v>159</v>
      </c>
      <c r="C328" s="13" t="s">
        <v>158</v>
      </c>
      <c r="D328" s="12" t="s">
        <v>21</v>
      </c>
      <c r="E328" s="14" t="s">
        <v>342</v>
      </c>
      <c r="F328" s="7">
        <f>604.8+2063.1+356.1</f>
        <v>3023.9999999999995</v>
      </c>
      <c r="G328" s="71">
        <v>3024</v>
      </c>
      <c r="H328" s="94">
        <f t="shared" si="146"/>
        <v>100.00000000000003</v>
      </c>
    </row>
    <row r="329" spans="1:8" outlineLevel="1" x14ac:dyDescent="0.25">
      <c r="A329" s="12" t="s">
        <v>11</v>
      </c>
      <c r="B329" s="13" t="s">
        <v>164</v>
      </c>
      <c r="C329" s="13"/>
      <c r="D329" s="12"/>
      <c r="E329" s="14" t="s">
        <v>281</v>
      </c>
      <c r="F329" s="7">
        <f t="shared" ref="F329:F336" si="168">F330</f>
        <v>2216.6</v>
      </c>
      <c r="G329" s="71">
        <f t="shared" ref="G329:G331" si="169">G330</f>
        <v>1064.8</v>
      </c>
      <c r="H329" s="94">
        <f t="shared" si="146"/>
        <v>48.037534963457546</v>
      </c>
    </row>
    <row r="330" spans="1:8" ht="25.5" outlineLevel="2" x14ac:dyDescent="0.25">
      <c r="A330" s="12" t="s">
        <v>11</v>
      </c>
      <c r="B330" s="13" t="s">
        <v>165</v>
      </c>
      <c r="C330" s="13"/>
      <c r="D330" s="12"/>
      <c r="E330" s="14" t="s">
        <v>313</v>
      </c>
      <c r="F330" s="7">
        <f t="shared" si="168"/>
        <v>2216.6</v>
      </c>
      <c r="G330" s="71">
        <f t="shared" si="169"/>
        <v>1064.8</v>
      </c>
      <c r="H330" s="94">
        <f t="shared" si="146"/>
        <v>48.037534963457546</v>
      </c>
    </row>
    <row r="331" spans="1:8" ht="51" outlineLevel="3" x14ac:dyDescent="0.25">
      <c r="A331" s="12" t="s">
        <v>11</v>
      </c>
      <c r="B331" s="13" t="s">
        <v>165</v>
      </c>
      <c r="C331" s="13" t="s">
        <v>13</v>
      </c>
      <c r="D331" s="12"/>
      <c r="E331" s="14" t="s">
        <v>287</v>
      </c>
      <c r="F331" s="7">
        <f t="shared" si="168"/>
        <v>2216.6</v>
      </c>
      <c r="G331" s="71">
        <f t="shared" si="169"/>
        <v>1064.8</v>
      </c>
      <c r="H331" s="94">
        <f t="shared" si="146"/>
        <v>48.037534963457546</v>
      </c>
    </row>
    <row r="332" spans="1:8" ht="25.5" outlineLevel="4" x14ac:dyDescent="0.25">
      <c r="A332" s="12" t="s">
        <v>11</v>
      </c>
      <c r="B332" s="13" t="s">
        <v>165</v>
      </c>
      <c r="C332" s="13" t="s">
        <v>166</v>
      </c>
      <c r="D332" s="12"/>
      <c r="E332" s="14" t="s">
        <v>466</v>
      </c>
      <c r="F332" s="7">
        <f>F333+F338</f>
        <v>2216.6</v>
      </c>
      <c r="G332" s="71">
        <f t="shared" ref="G332" si="170">G333+G338</f>
        <v>1064.8</v>
      </c>
      <c r="H332" s="94">
        <f t="shared" si="146"/>
        <v>48.037534963457546</v>
      </c>
    </row>
    <row r="333" spans="1:8" outlineLevel="5" x14ac:dyDescent="0.25">
      <c r="A333" s="12" t="s">
        <v>11</v>
      </c>
      <c r="B333" s="13" t="s">
        <v>165</v>
      </c>
      <c r="C333" s="13" t="s">
        <v>167</v>
      </c>
      <c r="D333" s="12"/>
      <c r="E333" s="14" t="s">
        <v>561</v>
      </c>
      <c r="F333" s="7">
        <f>F336+F334</f>
        <v>2191.6</v>
      </c>
      <c r="G333" s="71">
        <f t="shared" ref="G333" si="171">G336+G334</f>
        <v>1039.8</v>
      </c>
      <c r="H333" s="94">
        <f t="shared" si="146"/>
        <v>47.444789195108598</v>
      </c>
    </row>
    <row r="334" spans="1:8" ht="25.5" outlineLevel="5" x14ac:dyDescent="0.25">
      <c r="A334" s="12" t="s">
        <v>11</v>
      </c>
      <c r="B334" s="13" t="s">
        <v>165</v>
      </c>
      <c r="C334" s="13" t="s">
        <v>607</v>
      </c>
      <c r="D334" s="12"/>
      <c r="E334" s="14" t="s">
        <v>608</v>
      </c>
      <c r="F334" s="7">
        <f>F335</f>
        <v>956</v>
      </c>
      <c r="G334" s="71">
        <f t="shared" ref="G334" si="172">G335</f>
        <v>478</v>
      </c>
      <c r="H334" s="94">
        <f t="shared" si="146"/>
        <v>50</v>
      </c>
    </row>
    <row r="335" spans="1:8" ht="25.5" outlineLevel="5" x14ac:dyDescent="0.25">
      <c r="A335" s="12" t="s">
        <v>11</v>
      </c>
      <c r="B335" s="13" t="s">
        <v>165</v>
      </c>
      <c r="C335" s="13" t="s">
        <v>607</v>
      </c>
      <c r="D335" s="12" t="s">
        <v>39</v>
      </c>
      <c r="E335" s="14" t="s">
        <v>357</v>
      </c>
      <c r="F335" s="7">
        <v>956</v>
      </c>
      <c r="G335" s="71">
        <v>478</v>
      </c>
      <c r="H335" s="94">
        <f t="shared" si="146"/>
        <v>50</v>
      </c>
    </row>
    <row r="336" spans="1:8" outlineLevel="6" x14ac:dyDescent="0.25">
      <c r="A336" s="12" t="s">
        <v>11</v>
      </c>
      <c r="B336" s="13" t="s">
        <v>165</v>
      </c>
      <c r="C336" s="13" t="s">
        <v>168</v>
      </c>
      <c r="D336" s="12"/>
      <c r="E336" s="14" t="s">
        <v>467</v>
      </c>
      <c r="F336" s="7">
        <f t="shared" si="168"/>
        <v>1235.5999999999999</v>
      </c>
      <c r="G336" s="71">
        <f t="shared" ref="G336" si="173">G337</f>
        <v>561.79999999999995</v>
      </c>
      <c r="H336" s="94">
        <f t="shared" si="146"/>
        <v>45.467788928455811</v>
      </c>
    </row>
    <row r="337" spans="1:8" ht="25.5" outlineLevel="7" x14ac:dyDescent="0.25">
      <c r="A337" s="12" t="s">
        <v>11</v>
      </c>
      <c r="B337" s="13" t="s">
        <v>165</v>
      </c>
      <c r="C337" s="13" t="s">
        <v>168</v>
      </c>
      <c r="D337" s="12" t="s">
        <v>39</v>
      </c>
      <c r="E337" s="14" t="s">
        <v>357</v>
      </c>
      <c r="F337" s="7">
        <v>1235.5999999999999</v>
      </c>
      <c r="G337" s="71">
        <v>561.79999999999995</v>
      </c>
      <c r="H337" s="94">
        <f t="shared" si="146"/>
        <v>45.467788928455811</v>
      </c>
    </row>
    <row r="338" spans="1:8" ht="25.5" outlineLevel="7" x14ac:dyDescent="0.25">
      <c r="A338" s="61" t="s">
        <v>11</v>
      </c>
      <c r="B338" s="61" t="s">
        <v>165</v>
      </c>
      <c r="C338" s="65" t="s">
        <v>713</v>
      </c>
      <c r="D338" s="61"/>
      <c r="E338" s="64" t="s">
        <v>714</v>
      </c>
      <c r="F338" s="7">
        <f>F339</f>
        <v>25</v>
      </c>
      <c r="G338" s="71">
        <f t="shared" ref="G338" si="174">G339</f>
        <v>25</v>
      </c>
      <c r="H338" s="94">
        <f t="shared" ref="H338:H401" si="175">G338/F338*100</f>
        <v>100</v>
      </c>
    </row>
    <row r="339" spans="1:8" ht="38.25" outlineLevel="7" x14ac:dyDescent="0.25">
      <c r="A339" s="61" t="s">
        <v>11</v>
      </c>
      <c r="B339" s="61" t="s">
        <v>165</v>
      </c>
      <c r="C339" s="61" t="s">
        <v>715</v>
      </c>
      <c r="D339" s="61" t="s">
        <v>707</v>
      </c>
      <c r="E339" s="64" t="s">
        <v>716</v>
      </c>
      <c r="F339" s="7">
        <f>F340</f>
        <v>25</v>
      </c>
      <c r="G339" s="71">
        <f t="shared" ref="G339" si="176">G340</f>
        <v>25</v>
      </c>
      <c r="H339" s="94">
        <f t="shared" si="175"/>
        <v>100</v>
      </c>
    </row>
    <row r="340" spans="1:8" ht="25.5" outlineLevel="7" x14ac:dyDescent="0.25">
      <c r="A340" s="61" t="s">
        <v>11</v>
      </c>
      <c r="B340" s="61" t="s">
        <v>165</v>
      </c>
      <c r="C340" s="61" t="s">
        <v>715</v>
      </c>
      <c r="D340" s="61" t="s">
        <v>39</v>
      </c>
      <c r="E340" s="64" t="s">
        <v>357</v>
      </c>
      <c r="F340" s="7">
        <v>25</v>
      </c>
      <c r="G340" s="71">
        <v>25</v>
      </c>
      <c r="H340" s="94">
        <f t="shared" si="175"/>
        <v>100</v>
      </c>
    </row>
    <row r="341" spans="1:8" s="3" customFormat="1" ht="25.5" x14ac:dyDescent="0.25">
      <c r="A341" s="17" t="s">
        <v>169</v>
      </c>
      <c r="B341" s="42"/>
      <c r="C341" s="42"/>
      <c r="D341" s="17"/>
      <c r="E341" s="18" t="s">
        <v>272</v>
      </c>
      <c r="F341" s="6">
        <f>F342+F349+F461+F479</f>
        <v>362787.7</v>
      </c>
      <c r="G341" s="70">
        <f>G342+G349+G461+G479</f>
        <v>166518.70000000001</v>
      </c>
      <c r="H341" s="94">
        <f t="shared" si="175"/>
        <v>45.899764517926052</v>
      </c>
    </row>
    <row r="342" spans="1:8" outlineLevel="1" x14ac:dyDescent="0.25">
      <c r="A342" s="12" t="s">
        <v>169</v>
      </c>
      <c r="B342" s="13" t="s">
        <v>77</v>
      </c>
      <c r="C342" s="13"/>
      <c r="D342" s="12"/>
      <c r="E342" s="14" t="s">
        <v>277</v>
      </c>
      <c r="F342" s="7">
        <f t="shared" ref="F342:F347" si="177">F343</f>
        <v>40</v>
      </c>
      <c r="G342" s="71">
        <f t="shared" ref="G342:G347" si="178">G343</f>
        <v>0</v>
      </c>
      <c r="H342" s="94">
        <f t="shared" si="175"/>
        <v>0</v>
      </c>
    </row>
    <row r="343" spans="1:8" outlineLevel="2" x14ac:dyDescent="0.25">
      <c r="A343" s="12" t="s">
        <v>169</v>
      </c>
      <c r="B343" s="13" t="s">
        <v>170</v>
      </c>
      <c r="C343" s="13"/>
      <c r="D343" s="12"/>
      <c r="E343" s="14" t="s">
        <v>314</v>
      </c>
      <c r="F343" s="7">
        <f t="shared" si="177"/>
        <v>40</v>
      </c>
      <c r="G343" s="71">
        <f t="shared" si="178"/>
        <v>0</v>
      </c>
      <c r="H343" s="94">
        <f t="shared" si="175"/>
        <v>0</v>
      </c>
    </row>
    <row r="344" spans="1:8" ht="51" outlineLevel="3" x14ac:dyDescent="0.25">
      <c r="A344" s="12" t="s">
        <v>169</v>
      </c>
      <c r="B344" s="13" t="s">
        <v>170</v>
      </c>
      <c r="C344" s="13" t="s">
        <v>160</v>
      </c>
      <c r="D344" s="12"/>
      <c r="E344" s="14" t="s">
        <v>312</v>
      </c>
      <c r="F344" s="7">
        <f t="shared" si="177"/>
        <v>40</v>
      </c>
      <c r="G344" s="71">
        <f t="shared" si="178"/>
        <v>0</v>
      </c>
      <c r="H344" s="94">
        <f t="shared" si="175"/>
        <v>0</v>
      </c>
    </row>
    <row r="345" spans="1:8" ht="25.5" outlineLevel="4" x14ac:dyDescent="0.25">
      <c r="A345" s="12" t="s">
        <v>169</v>
      </c>
      <c r="B345" s="13" t="s">
        <v>170</v>
      </c>
      <c r="C345" s="13" t="s">
        <v>171</v>
      </c>
      <c r="D345" s="12"/>
      <c r="E345" s="14" t="s">
        <v>468</v>
      </c>
      <c r="F345" s="7">
        <f t="shared" si="177"/>
        <v>40</v>
      </c>
      <c r="G345" s="71">
        <f t="shared" si="178"/>
        <v>0</v>
      </c>
      <c r="H345" s="94">
        <f t="shared" si="175"/>
        <v>0</v>
      </c>
    </row>
    <row r="346" spans="1:8" ht="38.25" outlineLevel="5" x14ac:dyDescent="0.25">
      <c r="A346" s="12" t="s">
        <v>169</v>
      </c>
      <c r="B346" s="13" t="s">
        <v>170</v>
      </c>
      <c r="C346" s="13" t="s">
        <v>172</v>
      </c>
      <c r="D346" s="12"/>
      <c r="E346" s="14" t="s">
        <v>469</v>
      </c>
      <c r="F346" s="7">
        <f t="shared" si="177"/>
        <v>40</v>
      </c>
      <c r="G346" s="71">
        <f t="shared" si="178"/>
        <v>0</v>
      </c>
      <c r="H346" s="94">
        <f t="shared" si="175"/>
        <v>0</v>
      </c>
    </row>
    <row r="347" spans="1:8" ht="25.5" outlineLevel="6" x14ac:dyDescent="0.25">
      <c r="A347" s="12" t="s">
        <v>169</v>
      </c>
      <c r="B347" s="13" t="s">
        <v>170</v>
      </c>
      <c r="C347" s="13" t="s">
        <v>173</v>
      </c>
      <c r="D347" s="12"/>
      <c r="E347" s="14" t="s">
        <v>470</v>
      </c>
      <c r="F347" s="7">
        <f t="shared" si="177"/>
        <v>40</v>
      </c>
      <c r="G347" s="71">
        <f t="shared" si="178"/>
        <v>0</v>
      </c>
      <c r="H347" s="94">
        <f t="shared" si="175"/>
        <v>0</v>
      </c>
    </row>
    <row r="348" spans="1:8" ht="25.5" outlineLevel="7" x14ac:dyDescent="0.25">
      <c r="A348" s="12" t="s">
        <v>169</v>
      </c>
      <c r="B348" s="13" t="s">
        <v>170</v>
      </c>
      <c r="C348" s="13" t="s">
        <v>173</v>
      </c>
      <c r="D348" s="12" t="s">
        <v>39</v>
      </c>
      <c r="E348" s="14" t="s">
        <v>357</v>
      </c>
      <c r="F348" s="7">
        <v>40</v>
      </c>
      <c r="G348" s="71">
        <v>0</v>
      </c>
      <c r="H348" s="94">
        <f t="shared" si="175"/>
        <v>0</v>
      </c>
    </row>
    <row r="349" spans="1:8" outlineLevel="1" x14ac:dyDescent="0.25">
      <c r="A349" s="12" t="s">
        <v>169</v>
      </c>
      <c r="B349" s="13" t="s">
        <v>174</v>
      </c>
      <c r="C349" s="13"/>
      <c r="D349" s="12"/>
      <c r="E349" s="14" t="s">
        <v>282</v>
      </c>
      <c r="F349" s="7">
        <f>F350+F366+F413+F423+F433+F450</f>
        <v>354230.7</v>
      </c>
      <c r="G349" s="71">
        <f>G350+G366+G413+G423+G433+G450</f>
        <v>162045.5</v>
      </c>
      <c r="H349" s="94">
        <f t="shared" si="175"/>
        <v>45.745752697324086</v>
      </c>
    </row>
    <row r="350" spans="1:8" outlineLevel="2" x14ac:dyDescent="0.25">
      <c r="A350" s="12" t="s">
        <v>169</v>
      </c>
      <c r="B350" s="13" t="s">
        <v>175</v>
      </c>
      <c r="C350" s="13"/>
      <c r="D350" s="12"/>
      <c r="E350" s="14" t="s">
        <v>315</v>
      </c>
      <c r="F350" s="7">
        <f>F351</f>
        <v>106872.7</v>
      </c>
      <c r="G350" s="71">
        <f t="shared" ref="G350:G352" si="179">G351</f>
        <v>47263.9</v>
      </c>
      <c r="H350" s="94">
        <f t="shared" si="175"/>
        <v>44.224483895325939</v>
      </c>
    </row>
    <row r="351" spans="1:8" ht="38.25" outlineLevel="3" x14ac:dyDescent="0.25">
      <c r="A351" s="12" t="s">
        <v>169</v>
      </c>
      <c r="B351" s="13" t="s">
        <v>175</v>
      </c>
      <c r="C351" s="13" t="s">
        <v>176</v>
      </c>
      <c r="D351" s="12"/>
      <c r="E351" s="14" t="s">
        <v>316</v>
      </c>
      <c r="F351" s="7">
        <f>F352</f>
        <v>106872.7</v>
      </c>
      <c r="G351" s="71">
        <f t="shared" si="179"/>
        <v>47263.9</v>
      </c>
      <c r="H351" s="94">
        <f t="shared" si="175"/>
        <v>44.224483895325939</v>
      </c>
    </row>
    <row r="352" spans="1:8" ht="25.5" outlineLevel="4" x14ac:dyDescent="0.25">
      <c r="A352" s="12" t="s">
        <v>169</v>
      </c>
      <c r="B352" s="13" t="s">
        <v>175</v>
      </c>
      <c r="C352" s="13" t="s">
        <v>177</v>
      </c>
      <c r="D352" s="12"/>
      <c r="E352" s="14" t="s">
        <v>471</v>
      </c>
      <c r="F352" s="7">
        <f>F353</f>
        <v>106872.7</v>
      </c>
      <c r="G352" s="71">
        <f t="shared" si="179"/>
        <v>47263.9</v>
      </c>
      <c r="H352" s="94">
        <f t="shared" si="175"/>
        <v>44.224483895325939</v>
      </c>
    </row>
    <row r="353" spans="1:8" ht="25.5" outlineLevel="5" x14ac:dyDescent="0.25">
      <c r="A353" s="12" t="s">
        <v>169</v>
      </c>
      <c r="B353" s="13" t="s">
        <v>175</v>
      </c>
      <c r="C353" s="13" t="s">
        <v>178</v>
      </c>
      <c r="D353" s="12"/>
      <c r="E353" s="14" t="s">
        <v>472</v>
      </c>
      <c r="F353" s="7">
        <f>F356+F358+F360+F364+F354+F362</f>
        <v>106872.7</v>
      </c>
      <c r="G353" s="71">
        <f t="shared" ref="G353" si="180">G356+G358+G360+G364+G354+G362</f>
        <v>47263.9</v>
      </c>
      <c r="H353" s="94">
        <f t="shared" si="175"/>
        <v>44.224483895325939</v>
      </c>
    </row>
    <row r="354" spans="1:8" s="63" customFormat="1" ht="38.25" outlineLevel="5" x14ac:dyDescent="0.25">
      <c r="A354" s="12" t="s">
        <v>169</v>
      </c>
      <c r="B354" s="13" t="s">
        <v>175</v>
      </c>
      <c r="C354" s="13" t="s">
        <v>700</v>
      </c>
      <c r="D354" s="12"/>
      <c r="E354" s="14" t="s">
        <v>701</v>
      </c>
      <c r="F354" s="7">
        <f>F355</f>
        <v>1971.8</v>
      </c>
      <c r="G354" s="71">
        <f t="shared" ref="G354" si="181">G355</f>
        <v>0</v>
      </c>
      <c r="H354" s="94">
        <f t="shared" si="175"/>
        <v>0</v>
      </c>
    </row>
    <row r="355" spans="1:8" s="63" customFormat="1" ht="25.5" outlineLevel="5" x14ac:dyDescent="0.25">
      <c r="A355" s="12" t="s">
        <v>169</v>
      </c>
      <c r="B355" s="13" t="s">
        <v>175</v>
      </c>
      <c r="C355" s="13" t="s">
        <v>700</v>
      </c>
      <c r="D355" s="12">
        <v>600</v>
      </c>
      <c r="E355" s="14" t="s">
        <v>357</v>
      </c>
      <c r="F355" s="7">
        <f>1971.8</f>
        <v>1971.8</v>
      </c>
      <c r="G355" s="71">
        <v>0</v>
      </c>
      <c r="H355" s="94">
        <f t="shared" si="175"/>
        <v>0</v>
      </c>
    </row>
    <row r="356" spans="1:8" ht="51" outlineLevel="6" x14ac:dyDescent="0.25">
      <c r="A356" s="12" t="s">
        <v>169</v>
      </c>
      <c r="B356" s="13" t="s">
        <v>175</v>
      </c>
      <c r="C356" s="13" t="s">
        <v>179</v>
      </c>
      <c r="D356" s="12"/>
      <c r="E356" s="14" t="s">
        <v>473</v>
      </c>
      <c r="F356" s="7">
        <f>F357</f>
        <v>49892.5</v>
      </c>
      <c r="G356" s="71">
        <f t="shared" ref="G356" si="182">G357</f>
        <v>21835.1</v>
      </c>
      <c r="H356" s="94">
        <f t="shared" si="175"/>
        <v>43.764293230445453</v>
      </c>
    </row>
    <row r="357" spans="1:8" ht="25.5" outlineLevel="7" x14ac:dyDescent="0.25">
      <c r="A357" s="12" t="s">
        <v>169</v>
      </c>
      <c r="B357" s="13" t="s">
        <v>175</v>
      </c>
      <c r="C357" s="13" t="s">
        <v>179</v>
      </c>
      <c r="D357" s="12" t="s">
        <v>39</v>
      </c>
      <c r="E357" s="14" t="s">
        <v>357</v>
      </c>
      <c r="F357" s="7">
        <v>49892.5</v>
      </c>
      <c r="G357" s="71">
        <v>21835.1</v>
      </c>
      <c r="H357" s="94">
        <f t="shared" si="175"/>
        <v>43.764293230445453</v>
      </c>
    </row>
    <row r="358" spans="1:8" ht="51" outlineLevel="6" x14ac:dyDescent="0.25">
      <c r="A358" s="12" t="s">
        <v>169</v>
      </c>
      <c r="B358" s="13" t="s">
        <v>175</v>
      </c>
      <c r="C358" s="13" t="s">
        <v>180</v>
      </c>
      <c r="D358" s="12"/>
      <c r="E358" s="14" t="s">
        <v>474</v>
      </c>
      <c r="F358" s="7">
        <f>F359</f>
        <v>52402</v>
      </c>
      <c r="G358" s="71">
        <f t="shared" ref="G358" si="183">G359</f>
        <v>24744.5</v>
      </c>
      <c r="H358" s="94">
        <f t="shared" si="175"/>
        <v>47.220525934124652</v>
      </c>
    </row>
    <row r="359" spans="1:8" ht="25.5" outlineLevel="7" x14ac:dyDescent="0.25">
      <c r="A359" s="12" t="s">
        <v>169</v>
      </c>
      <c r="B359" s="13" t="s">
        <v>175</v>
      </c>
      <c r="C359" s="13" t="s">
        <v>180</v>
      </c>
      <c r="D359" s="12" t="s">
        <v>39</v>
      </c>
      <c r="E359" s="14" t="s">
        <v>357</v>
      </c>
      <c r="F359" s="7">
        <f>51500+742+200-40</f>
        <v>52402</v>
      </c>
      <c r="G359" s="71">
        <v>24744.5</v>
      </c>
      <c r="H359" s="94">
        <f t="shared" si="175"/>
        <v>47.220525934124652</v>
      </c>
    </row>
    <row r="360" spans="1:8" ht="25.5" outlineLevel="6" x14ac:dyDescent="0.25">
      <c r="A360" s="12" t="s">
        <v>169</v>
      </c>
      <c r="B360" s="13" t="s">
        <v>175</v>
      </c>
      <c r="C360" s="13" t="s">
        <v>181</v>
      </c>
      <c r="D360" s="12"/>
      <c r="E360" s="14" t="s">
        <v>475</v>
      </c>
      <c r="F360" s="7">
        <f>F361</f>
        <v>1544.7</v>
      </c>
      <c r="G360" s="71">
        <f t="shared" ref="G360" si="184">G361</f>
        <v>644.29999999999995</v>
      </c>
      <c r="H360" s="94">
        <f t="shared" si="175"/>
        <v>41.71036447206577</v>
      </c>
    </row>
    <row r="361" spans="1:8" ht="25.5" outlineLevel="7" x14ac:dyDescent="0.25">
      <c r="A361" s="12" t="s">
        <v>169</v>
      </c>
      <c r="B361" s="13" t="s">
        <v>175</v>
      </c>
      <c r="C361" s="13" t="s">
        <v>181</v>
      </c>
      <c r="D361" s="12" t="s">
        <v>39</v>
      </c>
      <c r="E361" s="14" t="s">
        <v>357</v>
      </c>
      <c r="F361" s="7">
        <v>1544.7</v>
      </c>
      <c r="G361" s="71">
        <v>644.29999999999995</v>
      </c>
      <c r="H361" s="94">
        <f t="shared" si="175"/>
        <v>41.71036447206577</v>
      </c>
    </row>
    <row r="362" spans="1:8" ht="25.5" outlineLevel="7" x14ac:dyDescent="0.25">
      <c r="A362" s="12" t="s">
        <v>169</v>
      </c>
      <c r="B362" s="13" t="s">
        <v>175</v>
      </c>
      <c r="C362" s="13" t="s">
        <v>770</v>
      </c>
      <c r="D362" s="12"/>
      <c r="E362" s="14" t="s">
        <v>771</v>
      </c>
      <c r="F362" s="7">
        <f>F363</f>
        <v>40</v>
      </c>
      <c r="G362" s="71">
        <f t="shared" ref="G362" si="185">G363</f>
        <v>40</v>
      </c>
      <c r="H362" s="94">
        <f t="shared" si="175"/>
        <v>100</v>
      </c>
    </row>
    <row r="363" spans="1:8" ht="25.5" outlineLevel="7" x14ac:dyDescent="0.25">
      <c r="A363" s="12" t="s">
        <v>169</v>
      </c>
      <c r="B363" s="13" t="s">
        <v>175</v>
      </c>
      <c r="C363" s="13" t="s">
        <v>770</v>
      </c>
      <c r="D363" s="12" t="s">
        <v>39</v>
      </c>
      <c r="E363" s="14" t="s">
        <v>357</v>
      </c>
      <c r="F363" s="7">
        <v>40</v>
      </c>
      <c r="G363" s="71">
        <v>40</v>
      </c>
      <c r="H363" s="94">
        <f t="shared" si="175"/>
        <v>100</v>
      </c>
    </row>
    <row r="364" spans="1:8" ht="38.25" customHeight="1" outlineLevel="6" x14ac:dyDescent="0.25">
      <c r="A364" s="12" t="s">
        <v>169</v>
      </c>
      <c r="B364" s="13" t="s">
        <v>175</v>
      </c>
      <c r="C364" s="13" t="s">
        <v>182</v>
      </c>
      <c r="D364" s="12"/>
      <c r="E364" s="14" t="s">
        <v>476</v>
      </c>
      <c r="F364" s="7">
        <f>F365</f>
        <v>1021.7</v>
      </c>
      <c r="G364" s="71">
        <f t="shared" ref="G364" si="186">G365</f>
        <v>0</v>
      </c>
      <c r="H364" s="94">
        <f t="shared" si="175"/>
        <v>0</v>
      </c>
    </row>
    <row r="365" spans="1:8" ht="25.5" customHeight="1" outlineLevel="7" x14ac:dyDescent="0.25">
      <c r="A365" s="12" t="s">
        <v>169</v>
      </c>
      <c r="B365" s="13" t="s">
        <v>175</v>
      </c>
      <c r="C365" s="13" t="s">
        <v>182</v>
      </c>
      <c r="D365" s="12" t="s">
        <v>39</v>
      </c>
      <c r="E365" s="14" t="s">
        <v>357</v>
      </c>
      <c r="F365" s="7">
        <f>1221.7-200</f>
        <v>1021.7</v>
      </c>
      <c r="G365" s="71">
        <v>0</v>
      </c>
      <c r="H365" s="94">
        <f t="shared" si="175"/>
        <v>0</v>
      </c>
    </row>
    <row r="366" spans="1:8" outlineLevel="2" x14ac:dyDescent="0.25">
      <c r="A366" s="12" t="s">
        <v>169</v>
      </c>
      <c r="B366" s="13" t="s">
        <v>183</v>
      </c>
      <c r="C366" s="13"/>
      <c r="D366" s="12"/>
      <c r="E366" s="14" t="s">
        <v>317</v>
      </c>
      <c r="F366" s="7">
        <f>F367+F404</f>
        <v>206889.8</v>
      </c>
      <c r="G366" s="71">
        <f>G367+G404</f>
        <v>95584.7</v>
      </c>
      <c r="H366" s="94">
        <f t="shared" si="175"/>
        <v>46.200779352099524</v>
      </c>
    </row>
    <row r="367" spans="1:8" ht="38.25" outlineLevel="3" x14ac:dyDescent="0.25">
      <c r="A367" s="12" t="s">
        <v>169</v>
      </c>
      <c r="B367" s="13" t="s">
        <v>183</v>
      </c>
      <c r="C367" s="13" t="s">
        <v>176</v>
      </c>
      <c r="D367" s="12"/>
      <c r="E367" s="14" t="s">
        <v>316</v>
      </c>
      <c r="F367" s="7">
        <f>F368</f>
        <v>206689.8</v>
      </c>
      <c r="G367" s="71">
        <f t="shared" ref="G367" si="187">G368</f>
        <v>95484.800000000003</v>
      </c>
      <c r="H367" s="94">
        <f t="shared" si="175"/>
        <v>46.197151480140775</v>
      </c>
    </row>
    <row r="368" spans="1:8" ht="25.5" outlineLevel="4" x14ac:dyDescent="0.25">
      <c r="A368" s="12" t="s">
        <v>169</v>
      </c>
      <c r="B368" s="13" t="s">
        <v>183</v>
      </c>
      <c r="C368" s="13" t="s">
        <v>184</v>
      </c>
      <c r="D368" s="12"/>
      <c r="E368" s="14" t="s">
        <v>477</v>
      </c>
      <c r="F368" s="7">
        <f>F369+F394+F401</f>
        <v>206689.8</v>
      </c>
      <c r="G368" s="71">
        <f t="shared" ref="G368" si="188">G369+G394+G401</f>
        <v>95484.800000000003</v>
      </c>
      <c r="H368" s="94">
        <f t="shared" si="175"/>
        <v>46.197151480140775</v>
      </c>
    </row>
    <row r="369" spans="1:8" ht="38.25" outlineLevel="5" x14ac:dyDescent="0.25">
      <c r="A369" s="12" t="s">
        <v>169</v>
      </c>
      <c r="B369" s="13" t="s">
        <v>183</v>
      </c>
      <c r="C369" s="13" t="s">
        <v>185</v>
      </c>
      <c r="D369" s="12"/>
      <c r="E369" s="14" t="s">
        <v>478</v>
      </c>
      <c r="F369" s="7">
        <f>F372+F376+F390+F374+F388+F386+F380+F392+F370+F382+F378+F384</f>
        <v>195914</v>
      </c>
      <c r="G369" s="71">
        <f t="shared" ref="G369" si="189">G372+G376+G390+G374+G388+G386+G380+G392+G370+G382+G378+G384</f>
        <v>90385.3</v>
      </c>
      <c r="H369" s="94">
        <f t="shared" si="175"/>
        <v>46.135191971987709</v>
      </c>
    </row>
    <row r="370" spans="1:8" s="63" customFormat="1" ht="38.25" outlineLevel="5" x14ac:dyDescent="0.25">
      <c r="A370" s="12" t="s">
        <v>169</v>
      </c>
      <c r="B370" s="13" t="s">
        <v>183</v>
      </c>
      <c r="C370" s="13" t="s">
        <v>702</v>
      </c>
      <c r="D370" s="12"/>
      <c r="E370" s="14" t="s">
        <v>703</v>
      </c>
      <c r="F370" s="7">
        <f>F371</f>
        <v>11200.800000000001</v>
      </c>
      <c r="G370" s="71">
        <f t="shared" ref="G370" si="190">G371</f>
        <v>0</v>
      </c>
      <c r="H370" s="94">
        <f t="shared" si="175"/>
        <v>0</v>
      </c>
    </row>
    <row r="371" spans="1:8" s="63" customFormat="1" ht="25.5" outlineLevel="5" x14ac:dyDescent="0.25">
      <c r="A371" s="12" t="s">
        <v>169</v>
      </c>
      <c r="B371" s="13" t="s">
        <v>183</v>
      </c>
      <c r="C371" s="13" t="s">
        <v>702</v>
      </c>
      <c r="D371" s="12">
        <v>600</v>
      </c>
      <c r="E371" s="14" t="s">
        <v>357</v>
      </c>
      <c r="F371" s="7">
        <f>8236.2+2964.6</f>
        <v>11200.800000000001</v>
      </c>
      <c r="G371" s="71">
        <v>0</v>
      </c>
      <c r="H371" s="94">
        <f t="shared" si="175"/>
        <v>0</v>
      </c>
    </row>
    <row r="372" spans="1:8" ht="51" outlineLevel="6" x14ac:dyDescent="0.25">
      <c r="A372" s="12" t="s">
        <v>169</v>
      </c>
      <c r="B372" s="13" t="s">
        <v>183</v>
      </c>
      <c r="C372" s="13" t="s">
        <v>186</v>
      </c>
      <c r="D372" s="12"/>
      <c r="E372" s="14" t="s">
        <v>479</v>
      </c>
      <c r="F372" s="7">
        <f>F373</f>
        <v>107693.7</v>
      </c>
      <c r="G372" s="71">
        <f t="shared" ref="G372" si="191">G373</f>
        <v>58539.1</v>
      </c>
      <c r="H372" s="94">
        <f t="shared" si="175"/>
        <v>54.357032955502504</v>
      </c>
    </row>
    <row r="373" spans="1:8" ht="25.5" outlineLevel="7" x14ac:dyDescent="0.25">
      <c r="A373" s="12" t="s">
        <v>169</v>
      </c>
      <c r="B373" s="13" t="s">
        <v>183</v>
      </c>
      <c r="C373" s="13" t="s">
        <v>186</v>
      </c>
      <c r="D373" s="12" t="s">
        <v>39</v>
      </c>
      <c r="E373" s="14" t="s">
        <v>357</v>
      </c>
      <c r="F373" s="7">
        <v>107693.7</v>
      </c>
      <c r="G373" s="71">
        <v>58539.1</v>
      </c>
      <c r="H373" s="94">
        <f t="shared" si="175"/>
        <v>54.357032955502504</v>
      </c>
    </row>
    <row r="374" spans="1:8" ht="38.25" outlineLevel="7" x14ac:dyDescent="0.25">
      <c r="A374" s="12" t="s">
        <v>169</v>
      </c>
      <c r="B374" s="13" t="s">
        <v>183</v>
      </c>
      <c r="C374" s="13" t="s">
        <v>609</v>
      </c>
      <c r="D374" s="12"/>
      <c r="E374" s="14" t="s">
        <v>610</v>
      </c>
      <c r="F374" s="7">
        <f>F375</f>
        <v>100</v>
      </c>
      <c r="G374" s="71">
        <f t="shared" ref="G374" si="192">G375</f>
        <v>0</v>
      </c>
      <c r="H374" s="94">
        <f t="shared" si="175"/>
        <v>0</v>
      </c>
    </row>
    <row r="375" spans="1:8" ht="25.5" outlineLevel="7" x14ac:dyDescent="0.25">
      <c r="A375" s="12" t="s">
        <v>169</v>
      </c>
      <c r="B375" s="13" t="s">
        <v>183</v>
      </c>
      <c r="C375" s="13" t="s">
        <v>609</v>
      </c>
      <c r="D375" s="12">
        <v>600</v>
      </c>
      <c r="E375" s="14" t="s">
        <v>357</v>
      </c>
      <c r="F375" s="7">
        <v>100</v>
      </c>
      <c r="G375" s="71">
        <v>0</v>
      </c>
      <c r="H375" s="94">
        <f t="shared" si="175"/>
        <v>0</v>
      </c>
    </row>
    <row r="376" spans="1:8" ht="51" outlineLevel="6" x14ac:dyDescent="0.25">
      <c r="A376" s="12" t="s">
        <v>169</v>
      </c>
      <c r="B376" s="13" t="s">
        <v>183</v>
      </c>
      <c r="C376" s="13" t="s">
        <v>187</v>
      </c>
      <c r="D376" s="12"/>
      <c r="E376" s="14" t="s">
        <v>480</v>
      </c>
      <c r="F376" s="7">
        <f>F377</f>
        <v>39162</v>
      </c>
      <c r="G376" s="71">
        <f t="shared" ref="G376" si="193">G377</f>
        <v>21921.5</v>
      </c>
      <c r="H376" s="94">
        <f t="shared" si="175"/>
        <v>55.976456769317195</v>
      </c>
    </row>
    <row r="377" spans="1:8" ht="25.5" outlineLevel="7" x14ac:dyDescent="0.25">
      <c r="A377" s="12" t="s">
        <v>169</v>
      </c>
      <c r="B377" s="13" t="s">
        <v>183</v>
      </c>
      <c r="C377" s="13" t="s">
        <v>187</v>
      </c>
      <c r="D377" s="12" t="s">
        <v>39</v>
      </c>
      <c r="E377" s="14" t="s">
        <v>357</v>
      </c>
      <c r="F377" s="7">
        <f>38188.7-68.6-107.5-4.5+753.9+400</f>
        <v>39162</v>
      </c>
      <c r="G377" s="71">
        <v>21921.5</v>
      </c>
      <c r="H377" s="94">
        <f t="shared" si="175"/>
        <v>55.976456769317195</v>
      </c>
    </row>
    <row r="378" spans="1:8" ht="38.25" outlineLevel="7" x14ac:dyDescent="0.25">
      <c r="A378" s="12" t="s">
        <v>169</v>
      </c>
      <c r="B378" s="13" t="s">
        <v>183</v>
      </c>
      <c r="C378" s="13" t="s">
        <v>739</v>
      </c>
      <c r="D378" s="12"/>
      <c r="E378" s="14" t="s">
        <v>740</v>
      </c>
      <c r="F378" s="7">
        <f>F379</f>
        <v>116.19999999999999</v>
      </c>
      <c r="G378" s="71">
        <f t="shared" ref="G378" si="194">G379</f>
        <v>107.5</v>
      </c>
      <c r="H378" s="94">
        <f t="shared" si="175"/>
        <v>92.512908777969031</v>
      </c>
    </row>
    <row r="379" spans="1:8" ht="25.5" outlineLevel="7" x14ac:dyDescent="0.25">
      <c r="A379" s="12" t="s">
        <v>169</v>
      </c>
      <c r="B379" s="13" t="s">
        <v>183</v>
      </c>
      <c r="C379" s="13" t="s">
        <v>739</v>
      </c>
      <c r="D379" s="12" t="s">
        <v>39</v>
      </c>
      <c r="E379" s="14" t="s">
        <v>357</v>
      </c>
      <c r="F379" s="7">
        <f>68.6+107.5-59.9</f>
        <v>116.19999999999999</v>
      </c>
      <c r="G379" s="71">
        <v>107.5</v>
      </c>
      <c r="H379" s="94">
        <f t="shared" si="175"/>
        <v>92.512908777969031</v>
      </c>
    </row>
    <row r="380" spans="1:8" ht="51" outlineLevel="7" x14ac:dyDescent="0.25">
      <c r="A380" s="12" t="s">
        <v>169</v>
      </c>
      <c r="B380" s="13" t="s">
        <v>183</v>
      </c>
      <c r="C380" s="13" t="s">
        <v>677</v>
      </c>
      <c r="D380" s="12"/>
      <c r="E380" s="14" t="s">
        <v>678</v>
      </c>
      <c r="F380" s="7">
        <f>F381</f>
        <v>1027.3</v>
      </c>
      <c r="G380" s="71">
        <f t="shared" ref="G380" si="195">G381</f>
        <v>558.5</v>
      </c>
      <c r="H380" s="94">
        <f t="shared" si="175"/>
        <v>54.365813296992116</v>
      </c>
    </row>
    <row r="381" spans="1:8" ht="25.5" outlineLevel="7" x14ac:dyDescent="0.25">
      <c r="A381" s="12" t="s">
        <v>169</v>
      </c>
      <c r="B381" s="13" t="s">
        <v>183</v>
      </c>
      <c r="C381" s="13" t="s">
        <v>677</v>
      </c>
      <c r="D381" s="12">
        <v>600</v>
      </c>
      <c r="E381" s="14" t="s">
        <v>679</v>
      </c>
      <c r="F381" s="7">
        <v>1027.3</v>
      </c>
      <c r="G381" s="71">
        <v>558.5</v>
      </c>
      <c r="H381" s="94">
        <f t="shared" si="175"/>
        <v>54.365813296992116</v>
      </c>
    </row>
    <row r="382" spans="1:8" ht="41.25" customHeight="1" outlineLevel="7" x14ac:dyDescent="0.25">
      <c r="A382" s="12" t="s">
        <v>169</v>
      </c>
      <c r="B382" s="13" t="s">
        <v>183</v>
      </c>
      <c r="C382" s="13" t="s">
        <v>737</v>
      </c>
      <c r="D382" s="12"/>
      <c r="E382" s="14" t="s">
        <v>738</v>
      </c>
      <c r="F382" s="7">
        <f>F383</f>
        <v>59.9</v>
      </c>
      <c r="G382" s="71">
        <f t="shared" ref="G382" si="196">G383</f>
        <v>59.9</v>
      </c>
      <c r="H382" s="94">
        <f t="shared" si="175"/>
        <v>100</v>
      </c>
    </row>
    <row r="383" spans="1:8" ht="25.5" outlineLevel="7" x14ac:dyDescent="0.25">
      <c r="A383" s="12" t="s">
        <v>169</v>
      </c>
      <c r="B383" s="13" t="s">
        <v>183</v>
      </c>
      <c r="C383" s="13" t="s">
        <v>737</v>
      </c>
      <c r="D383" s="12" t="s">
        <v>39</v>
      </c>
      <c r="E383" s="14" t="s">
        <v>357</v>
      </c>
      <c r="F383" s="7">
        <v>59.9</v>
      </c>
      <c r="G383" s="71">
        <v>59.9</v>
      </c>
      <c r="H383" s="94">
        <f t="shared" si="175"/>
        <v>100</v>
      </c>
    </row>
    <row r="384" spans="1:8" ht="38.25" outlineLevel="7" x14ac:dyDescent="0.25">
      <c r="A384" s="12" t="s">
        <v>169</v>
      </c>
      <c r="B384" s="13" t="s">
        <v>183</v>
      </c>
      <c r="C384" s="13" t="s">
        <v>759</v>
      </c>
      <c r="D384" s="12"/>
      <c r="E384" s="14" t="s">
        <v>761</v>
      </c>
      <c r="F384" s="7">
        <f>F385</f>
        <v>12000</v>
      </c>
      <c r="G384" s="71">
        <f t="shared" ref="G384" si="197">G385</f>
        <v>0</v>
      </c>
      <c r="H384" s="94">
        <f t="shared" si="175"/>
        <v>0</v>
      </c>
    </row>
    <row r="385" spans="1:8" ht="25.5" outlineLevel="7" x14ac:dyDescent="0.25">
      <c r="A385" s="12" t="s">
        <v>169</v>
      </c>
      <c r="B385" s="13" t="s">
        <v>183</v>
      </c>
      <c r="C385" s="13" t="s">
        <v>759</v>
      </c>
      <c r="D385" s="12">
        <v>600</v>
      </c>
      <c r="E385" s="14" t="s">
        <v>357</v>
      </c>
      <c r="F385" s="7">
        <f>12000</f>
        <v>12000</v>
      </c>
      <c r="G385" s="71">
        <v>0</v>
      </c>
      <c r="H385" s="94">
        <f t="shared" si="175"/>
        <v>0</v>
      </c>
    </row>
    <row r="386" spans="1:8" ht="38.25" outlineLevel="7" x14ac:dyDescent="0.25">
      <c r="A386" s="12" t="s">
        <v>169</v>
      </c>
      <c r="B386" s="13" t="s">
        <v>183</v>
      </c>
      <c r="C386" s="13" t="s">
        <v>673</v>
      </c>
      <c r="D386" s="12"/>
      <c r="E386" s="14" t="s">
        <v>672</v>
      </c>
      <c r="F386" s="7">
        <f>F387</f>
        <v>9765</v>
      </c>
      <c r="G386" s="71">
        <f t="shared" ref="G386" si="198">G387</f>
        <v>5061.2</v>
      </c>
      <c r="H386" s="94">
        <f t="shared" si="175"/>
        <v>51.830005120327705</v>
      </c>
    </row>
    <row r="387" spans="1:8" ht="25.5" outlineLevel="7" x14ac:dyDescent="0.25">
      <c r="A387" s="12" t="s">
        <v>169</v>
      </c>
      <c r="B387" s="13" t="s">
        <v>183</v>
      </c>
      <c r="C387" s="13" t="s">
        <v>673</v>
      </c>
      <c r="D387" s="12" t="s">
        <v>39</v>
      </c>
      <c r="E387" s="14" t="s">
        <v>357</v>
      </c>
      <c r="F387" s="7">
        <v>9765</v>
      </c>
      <c r="G387" s="71">
        <v>5061.2</v>
      </c>
      <c r="H387" s="94">
        <f t="shared" si="175"/>
        <v>51.830005120327705</v>
      </c>
    </row>
    <row r="388" spans="1:8" ht="51" outlineLevel="7" x14ac:dyDescent="0.25">
      <c r="A388" s="12" t="s">
        <v>169</v>
      </c>
      <c r="B388" s="13" t="s">
        <v>183</v>
      </c>
      <c r="C388" s="13" t="s">
        <v>668</v>
      </c>
      <c r="D388" s="12"/>
      <c r="E388" s="14" t="s">
        <v>669</v>
      </c>
      <c r="F388" s="7">
        <f>F389</f>
        <v>9487.6</v>
      </c>
      <c r="G388" s="71">
        <f t="shared" ref="G388" si="199">G389</f>
        <v>4137.6000000000004</v>
      </c>
      <c r="H388" s="94">
        <f t="shared" si="175"/>
        <v>43.610607529828407</v>
      </c>
    </row>
    <row r="389" spans="1:8" ht="25.5" outlineLevel="7" x14ac:dyDescent="0.25">
      <c r="A389" s="12" t="s">
        <v>169</v>
      </c>
      <c r="B389" s="13" t="s">
        <v>183</v>
      </c>
      <c r="C389" s="13" t="s">
        <v>668</v>
      </c>
      <c r="D389" s="12" t="s">
        <v>39</v>
      </c>
      <c r="E389" s="14" t="s">
        <v>357</v>
      </c>
      <c r="F389" s="7">
        <v>9487.6</v>
      </c>
      <c r="G389" s="71">
        <v>4137.6000000000004</v>
      </c>
      <c r="H389" s="94">
        <f t="shared" si="175"/>
        <v>43.610607529828407</v>
      </c>
    </row>
    <row r="390" spans="1:8" ht="25.5" outlineLevel="6" x14ac:dyDescent="0.25">
      <c r="A390" s="12" t="s">
        <v>169</v>
      </c>
      <c r="B390" s="13" t="s">
        <v>183</v>
      </c>
      <c r="C390" s="13" t="s">
        <v>188</v>
      </c>
      <c r="D390" s="12"/>
      <c r="E390" s="14" t="s">
        <v>482</v>
      </c>
      <c r="F390" s="7">
        <f>F391</f>
        <v>5290.2</v>
      </c>
      <c r="G390" s="71">
        <f t="shared" ref="G390" si="200">G391</f>
        <v>0</v>
      </c>
      <c r="H390" s="94">
        <f t="shared" si="175"/>
        <v>0</v>
      </c>
    </row>
    <row r="391" spans="1:8" ht="25.5" outlineLevel="7" x14ac:dyDescent="0.25">
      <c r="A391" s="12" t="s">
        <v>169</v>
      </c>
      <c r="B391" s="13" t="s">
        <v>183</v>
      </c>
      <c r="C391" s="13" t="s">
        <v>188</v>
      </c>
      <c r="D391" s="12" t="s">
        <v>39</v>
      </c>
      <c r="E391" s="14" t="s">
        <v>357</v>
      </c>
      <c r="F391" s="7">
        <f>5690.2-400</f>
        <v>5290.2</v>
      </c>
      <c r="G391" s="71">
        <v>0</v>
      </c>
      <c r="H391" s="94">
        <f t="shared" si="175"/>
        <v>0</v>
      </c>
    </row>
    <row r="392" spans="1:8" ht="38.25" outlineLevel="7" x14ac:dyDescent="0.25">
      <c r="A392" s="12" t="s">
        <v>169</v>
      </c>
      <c r="B392" s="13" t="s">
        <v>183</v>
      </c>
      <c r="C392" s="13" t="s">
        <v>697</v>
      </c>
      <c r="D392" s="12"/>
      <c r="E392" s="14" t="s">
        <v>698</v>
      </c>
      <c r="F392" s="7">
        <f>F393</f>
        <v>11.3</v>
      </c>
      <c r="G392" s="71">
        <f t="shared" ref="G392" si="201">G393</f>
        <v>0</v>
      </c>
      <c r="H392" s="94">
        <f t="shared" si="175"/>
        <v>0</v>
      </c>
    </row>
    <row r="393" spans="1:8" ht="25.5" outlineLevel="7" x14ac:dyDescent="0.25">
      <c r="A393" s="12" t="s">
        <v>169</v>
      </c>
      <c r="B393" s="13" t="s">
        <v>183</v>
      </c>
      <c r="C393" s="13" t="s">
        <v>697</v>
      </c>
      <c r="D393" s="12" t="s">
        <v>39</v>
      </c>
      <c r="E393" s="14" t="s">
        <v>357</v>
      </c>
      <c r="F393" s="7">
        <v>11.3</v>
      </c>
      <c r="G393" s="71">
        <v>0</v>
      </c>
      <c r="H393" s="94">
        <f t="shared" si="175"/>
        <v>0</v>
      </c>
    </row>
    <row r="394" spans="1:8" outlineLevel="5" x14ac:dyDescent="0.25">
      <c r="A394" s="12" t="s">
        <v>169</v>
      </c>
      <c r="B394" s="13" t="s">
        <v>183</v>
      </c>
      <c r="C394" s="13" t="s">
        <v>189</v>
      </c>
      <c r="D394" s="12"/>
      <c r="E394" s="14" t="s">
        <v>483</v>
      </c>
      <c r="F394" s="7">
        <f>F397+F399+F395</f>
        <v>10771.3</v>
      </c>
      <c r="G394" s="71">
        <f t="shared" ref="G394" si="202">G397+G399+G395</f>
        <v>5094.9999999999991</v>
      </c>
      <c r="H394" s="94">
        <f t="shared" si="175"/>
        <v>47.301625616220875</v>
      </c>
    </row>
    <row r="395" spans="1:8" ht="102" outlineLevel="5" x14ac:dyDescent="0.25">
      <c r="A395" s="12" t="s">
        <v>169</v>
      </c>
      <c r="B395" s="13" t="s">
        <v>183</v>
      </c>
      <c r="C395" s="13" t="s">
        <v>611</v>
      </c>
      <c r="D395" s="12"/>
      <c r="E395" s="14" t="s">
        <v>645</v>
      </c>
      <c r="F395" s="7">
        <f>F396</f>
        <v>1871.3</v>
      </c>
      <c r="G395" s="71">
        <f t="shared" ref="G395" si="203">G396</f>
        <v>772.7</v>
      </c>
      <c r="H395" s="94">
        <f t="shared" si="175"/>
        <v>41.292149842355585</v>
      </c>
    </row>
    <row r="396" spans="1:8" ht="25.5" outlineLevel="5" x14ac:dyDescent="0.25">
      <c r="A396" s="12" t="s">
        <v>169</v>
      </c>
      <c r="B396" s="13" t="s">
        <v>183</v>
      </c>
      <c r="C396" s="13" t="s">
        <v>611</v>
      </c>
      <c r="D396" s="12">
        <v>600</v>
      </c>
      <c r="E396" s="14" t="s">
        <v>357</v>
      </c>
      <c r="F396" s="7">
        <v>1871.3</v>
      </c>
      <c r="G396" s="71">
        <v>772.7</v>
      </c>
      <c r="H396" s="94">
        <f t="shared" si="175"/>
        <v>41.292149842355585</v>
      </c>
    </row>
    <row r="397" spans="1:8" ht="25.5" outlineLevel="6" x14ac:dyDescent="0.25">
      <c r="A397" s="12" t="s">
        <v>169</v>
      </c>
      <c r="B397" s="13" t="s">
        <v>183</v>
      </c>
      <c r="C397" s="13" t="s">
        <v>190</v>
      </c>
      <c r="D397" s="12"/>
      <c r="E397" s="14" t="s">
        <v>484</v>
      </c>
      <c r="F397" s="7">
        <f>F398</f>
        <v>4100</v>
      </c>
      <c r="G397" s="71">
        <f t="shared" ref="G397" si="204">G398</f>
        <v>1958.1</v>
      </c>
      <c r="H397" s="94">
        <f t="shared" si="175"/>
        <v>47.758536585365853</v>
      </c>
    </row>
    <row r="398" spans="1:8" ht="25.5" outlineLevel="7" x14ac:dyDescent="0.25">
      <c r="A398" s="12" t="s">
        <v>169</v>
      </c>
      <c r="B398" s="13" t="s">
        <v>183</v>
      </c>
      <c r="C398" s="13" t="s">
        <v>190</v>
      </c>
      <c r="D398" s="12" t="s">
        <v>39</v>
      </c>
      <c r="E398" s="14" t="s">
        <v>357</v>
      </c>
      <c r="F398" s="7">
        <v>4100</v>
      </c>
      <c r="G398" s="71">
        <v>1958.1</v>
      </c>
      <c r="H398" s="94">
        <f t="shared" si="175"/>
        <v>47.758536585365853</v>
      </c>
    </row>
    <row r="399" spans="1:8" ht="25.5" outlineLevel="6" x14ac:dyDescent="0.25">
      <c r="A399" s="12" t="s">
        <v>169</v>
      </c>
      <c r="B399" s="13" t="s">
        <v>183</v>
      </c>
      <c r="C399" s="13" t="s">
        <v>191</v>
      </c>
      <c r="D399" s="12"/>
      <c r="E399" s="14" t="s">
        <v>485</v>
      </c>
      <c r="F399" s="7">
        <f>F400</f>
        <v>4800</v>
      </c>
      <c r="G399" s="71">
        <f t="shared" ref="G399" si="205">G400</f>
        <v>2364.1999999999998</v>
      </c>
      <c r="H399" s="94">
        <f t="shared" si="175"/>
        <v>49.254166666666663</v>
      </c>
    </row>
    <row r="400" spans="1:8" ht="25.5" outlineLevel="7" x14ac:dyDescent="0.25">
      <c r="A400" s="12" t="s">
        <v>169</v>
      </c>
      <c r="B400" s="13" t="s">
        <v>183</v>
      </c>
      <c r="C400" s="13" t="s">
        <v>191</v>
      </c>
      <c r="D400" s="12" t="s">
        <v>39</v>
      </c>
      <c r="E400" s="14" t="s">
        <v>357</v>
      </c>
      <c r="F400" s="7">
        <v>4800</v>
      </c>
      <c r="G400" s="71">
        <v>2364.1999999999998</v>
      </c>
      <c r="H400" s="94">
        <f t="shared" si="175"/>
        <v>49.254166666666663</v>
      </c>
    </row>
    <row r="401" spans="1:8" ht="25.5" outlineLevel="7" x14ac:dyDescent="0.25">
      <c r="A401" s="12" t="s">
        <v>169</v>
      </c>
      <c r="B401" s="13" t="s">
        <v>183</v>
      </c>
      <c r="C401" s="13" t="s">
        <v>742</v>
      </c>
      <c r="D401" s="12"/>
      <c r="E401" s="14" t="s">
        <v>743</v>
      </c>
      <c r="F401" s="7">
        <f>F402</f>
        <v>4.5</v>
      </c>
      <c r="G401" s="71">
        <f t="shared" ref="G401:G402" si="206">G402</f>
        <v>4.5</v>
      </c>
      <c r="H401" s="94">
        <f t="shared" si="175"/>
        <v>100</v>
      </c>
    </row>
    <row r="402" spans="1:8" ht="51" outlineLevel="7" x14ac:dyDescent="0.25">
      <c r="A402" s="12" t="s">
        <v>169</v>
      </c>
      <c r="B402" s="13" t="s">
        <v>183</v>
      </c>
      <c r="C402" s="13" t="s">
        <v>741</v>
      </c>
      <c r="D402" s="12"/>
      <c r="E402" s="14" t="s">
        <v>744</v>
      </c>
      <c r="F402" s="7">
        <f>F403</f>
        <v>4.5</v>
      </c>
      <c r="G402" s="71">
        <f t="shared" si="206"/>
        <v>4.5</v>
      </c>
      <c r="H402" s="94">
        <f t="shared" ref="H402:H465" si="207">G402/F402*100</f>
        <v>100</v>
      </c>
    </row>
    <row r="403" spans="1:8" ht="25.5" outlineLevel="7" x14ac:dyDescent="0.25">
      <c r="A403" s="12" t="s">
        <v>169</v>
      </c>
      <c r="B403" s="13" t="s">
        <v>183</v>
      </c>
      <c r="C403" s="13" t="s">
        <v>741</v>
      </c>
      <c r="D403" s="12">
        <v>600</v>
      </c>
      <c r="E403" s="14" t="s">
        <v>357</v>
      </c>
      <c r="F403" s="7">
        <v>4.5</v>
      </c>
      <c r="G403" s="71">
        <v>4.5</v>
      </c>
      <c r="H403" s="94">
        <f t="shared" si="207"/>
        <v>100</v>
      </c>
    </row>
    <row r="404" spans="1:8" ht="51" outlineLevel="3" x14ac:dyDescent="0.25">
      <c r="A404" s="12" t="s">
        <v>169</v>
      </c>
      <c r="B404" s="13" t="s">
        <v>183</v>
      </c>
      <c r="C404" s="13" t="s">
        <v>45</v>
      </c>
      <c r="D404" s="12"/>
      <c r="E404" s="14" t="s">
        <v>293</v>
      </c>
      <c r="F404" s="7">
        <f>F405+F409</f>
        <v>200</v>
      </c>
      <c r="G404" s="71">
        <f t="shared" ref="G404" si="208">G405+G409</f>
        <v>99.9</v>
      </c>
      <c r="H404" s="94">
        <f t="shared" si="207"/>
        <v>49.95</v>
      </c>
    </row>
    <row r="405" spans="1:8" ht="25.5" outlineLevel="4" x14ac:dyDescent="0.25">
      <c r="A405" s="12" t="s">
        <v>169</v>
      </c>
      <c r="B405" s="13" t="s">
        <v>183</v>
      </c>
      <c r="C405" s="13" t="s">
        <v>192</v>
      </c>
      <c r="D405" s="12"/>
      <c r="E405" s="14" t="s">
        <v>486</v>
      </c>
      <c r="F405" s="7">
        <f>F406</f>
        <v>150</v>
      </c>
      <c r="G405" s="71">
        <f t="shared" ref="G405:G407" si="209">G406</f>
        <v>99.9</v>
      </c>
      <c r="H405" s="94">
        <f t="shared" si="207"/>
        <v>66.600000000000009</v>
      </c>
    </row>
    <row r="406" spans="1:8" ht="51" outlineLevel="5" x14ac:dyDescent="0.25">
      <c r="A406" s="12" t="s">
        <v>169</v>
      </c>
      <c r="B406" s="13" t="s">
        <v>183</v>
      </c>
      <c r="C406" s="13" t="s">
        <v>193</v>
      </c>
      <c r="D406" s="12"/>
      <c r="E406" s="14" t="s">
        <v>487</v>
      </c>
      <c r="F406" s="7">
        <f>F407</f>
        <v>150</v>
      </c>
      <c r="G406" s="71">
        <f t="shared" si="209"/>
        <v>99.9</v>
      </c>
      <c r="H406" s="94">
        <f t="shared" si="207"/>
        <v>66.600000000000009</v>
      </c>
    </row>
    <row r="407" spans="1:8" outlineLevel="6" x14ac:dyDescent="0.25">
      <c r="A407" s="12" t="s">
        <v>169</v>
      </c>
      <c r="B407" s="13" t="s">
        <v>183</v>
      </c>
      <c r="C407" s="13" t="s">
        <v>194</v>
      </c>
      <c r="D407" s="12"/>
      <c r="E407" s="14" t="s">
        <v>488</v>
      </c>
      <c r="F407" s="7">
        <f>F408</f>
        <v>150</v>
      </c>
      <c r="G407" s="71">
        <f t="shared" si="209"/>
        <v>99.9</v>
      </c>
      <c r="H407" s="94">
        <f t="shared" si="207"/>
        <v>66.600000000000009</v>
      </c>
    </row>
    <row r="408" spans="1:8" ht="25.5" outlineLevel="7" x14ac:dyDescent="0.25">
      <c r="A408" s="12" t="s">
        <v>169</v>
      </c>
      <c r="B408" s="13" t="s">
        <v>183</v>
      </c>
      <c r="C408" s="13" t="s">
        <v>194</v>
      </c>
      <c r="D408" s="12" t="s">
        <v>39</v>
      </c>
      <c r="E408" s="14" t="s">
        <v>357</v>
      </c>
      <c r="F408" s="7">
        <v>150</v>
      </c>
      <c r="G408" s="71">
        <v>99.9</v>
      </c>
      <c r="H408" s="94">
        <f t="shared" si="207"/>
        <v>66.600000000000009</v>
      </c>
    </row>
    <row r="409" spans="1:8" ht="51" outlineLevel="4" x14ac:dyDescent="0.25">
      <c r="A409" s="12" t="s">
        <v>169</v>
      </c>
      <c r="B409" s="13" t="s">
        <v>183</v>
      </c>
      <c r="C409" s="13" t="s">
        <v>195</v>
      </c>
      <c r="D409" s="12"/>
      <c r="E409" s="14" t="s">
        <v>489</v>
      </c>
      <c r="F409" s="7">
        <f>F410</f>
        <v>50</v>
      </c>
      <c r="G409" s="71">
        <f t="shared" ref="G409:G411" si="210">G410</f>
        <v>0</v>
      </c>
      <c r="H409" s="94">
        <f t="shared" si="207"/>
        <v>0</v>
      </c>
    </row>
    <row r="410" spans="1:8" ht="25.5" outlineLevel="5" x14ac:dyDescent="0.25">
      <c r="A410" s="12" t="s">
        <v>169</v>
      </c>
      <c r="B410" s="13" t="s">
        <v>183</v>
      </c>
      <c r="C410" s="13" t="s">
        <v>196</v>
      </c>
      <c r="D410" s="12"/>
      <c r="E410" s="14" t="s">
        <v>490</v>
      </c>
      <c r="F410" s="7">
        <f>F411</f>
        <v>50</v>
      </c>
      <c r="G410" s="71">
        <f>G411</f>
        <v>0</v>
      </c>
      <c r="H410" s="94">
        <f t="shared" si="207"/>
        <v>0</v>
      </c>
    </row>
    <row r="411" spans="1:8" ht="25.5" outlineLevel="6" x14ac:dyDescent="0.25">
      <c r="A411" s="12" t="s">
        <v>169</v>
      </c>
      <c r="B411" s="13" t="s">
        <v>183</v>
      </c>
      <c r="C411" s="13" t="s">
        <v>197</v>
      </c>
      <c r="D411" s="12"/>
      <c r="E411" s="14" t="s">
        <v>491</v>
      </c>
      <c r="F411" s="7">
        <f>F412</f>
        <v>50</v>
      </c>
      <c r="G411" s="71">
        <f t="shared" si="210"/>
        <v>0</v>
      </c>
      <c r="H411" s="94">
        <f t="shared" si="207"/>
        <v>0</v>
      </c>
    </row>
    <row r="412" spans="1:8" ht="25.5" outlineLevel="7" x14ac:dyDescent="0.25">
      <c r="A412" s="12" t="s">
        <v>169</v>
      </c>
      <c r="B412" s="13" t="s">
        <v>183</v>
      </c>
      <c r="C412" s="13" t="s">
        <v>197</v>
      </c>
      <c r="D412" s="12" t="s">
        <v>39</v>
      </c>
      <c r="E412" s="14" t="s">
        <v>357</v>
      </c>
      <c r="F412" s="7">
        <v>50</v>
      </c>
      <c r="G412" s="71">
        <v>0</v>
      </c>
      <c r="H412" s="94">
        <f t="shared" si="207"/>
        <v>0</v>
      </c>
    </row>
    <row r="413" spans="1:8" outlineLevel="2" x14ac:dyDescent="0.25">
      <c r="A413" s="12" t="s">
        <v>169</v>
      </c>
      <c r="B413" s="13" t="s">
        <v>198</v>
      </c>
      <c r="C413" s="13"/>
      <c r="D413" s="12"/>
      <c r="E413" s="14" t="s">
        <v>318</v>
      </c>
      <c r="F413" s="7">
        <f>F414</f>
        <v>16148.699999999999</v>
      </c>
      <c r="G413" s="71">
        <f t="shared" ref="G413:G415" si="211">G414</f>
        <v>7981</v>
      </c>
      <c r="H413" s="94">
        <f t="shared" si="207"/>
        <v>49.421934892591977</v>
      </c>
    </row>
    <row r="414" spans="1:8" ht="38.25" outlineLevel="3" x14ac:dyDescent="0.25">
      <c r="A414" s="12" t="s">
        <v>169</v>
      </c>
      <c r="B414" s="13" t="s">
        <v>198</v>
      </c>
      <c r="C414" s="13" t="s">
        <v>176</v>
      </c>
      <c r="D414" s="12"/>
      <c r="E414" s="14" t="s">
        <v>316</v>
      </c>
      <c r="F414" s="7">
        <f>F415</f>
        <v>16148.699999999999</v>
      </c>
      <c r="G414" s="71">
        <f t="shared" si="211"/>
        <v>7981</v>
      </c>
      <c r="H414" s="94">
        <f t="shared" si="207"/>
        <v>49.421934892591977</v>
      </c>
    </row>
    <row r="415" spans="1:8" ht="25.5" outlineLevel="4" x14ac:dyDescent="0.25">
      <c r="A415" s="12" t="s">
        <v>169</v>
      </c>
      <c r="B415" s="13" t="s">
        <v>198</v>
      </c>
      <c r="C415" s="13" t="s">
        <v>199</v>
      </c>
      <c r="D415" s="12"/>
      <c r="E415" s="14" t="s">
        <v>492</v>
      </c>
      <c r="F415" s="7">
        <f>F416</f>
        <v>16148.699999999999</v>
      </c>
      <c r="G415" s="71">
        <f t="shared" si="211"/>
        <v>7981</v>
      </c>
      <c r="H415" s="94">
        <f t="shared" si="207"/>
        <v>49.421934892591977</v>
      </c>
    </row>
    <row r="416" spans="1:8" ht="25.5" outlineLevel="5" x14ac:dyDescent="0.25">
      <c r="A416" s="12" t="s">
        <v>169</v>
      </c>
      <c r="B416" s="13" t="s">
        <v>198</v>
      </c>
      <c r="C416" s="13" t="s">
        <v>200</v>
      </c>
      <c r="D416" s="12"/>
      <c r="E416" s="14" t="s">
        <v>493</v>
      </c>
      <c r="F416" s="7">
        <f>F419+F417+F421</f>
        <v>16148.699999999999</v>
      </c>
      <c r="G416" s="71">
        <f t="shared" ref="G416" si="212">G419+G417+G421</f>
        <v>7981</v>
      </c>
      <c r="H416" s="94">
        <f t="shared" si="207"/>
        <v>49.421934892591977</v>
      </c>
    </row>
    <row r="417" spans="1:8" ht="51" outlineLevel="5" x14ac:dyDescent="0.25">
      <c r="A417" s="12" t="s">
        <v>169</v>
      </c>
      <c r="B417" s="12" t="s">
        <v>198</v>
      </c>
      <c r="C417" s="13" t="s">
        <v>616</v>
      </c>
      <c r="D417" s="13"/>
      <c r="E417" s="14" t="s">
        <v>617</v>
      </c>
      <c r="F417" s="7">
        <f>F418</f>
        <v>1925.4</v>
      </c>
      <c r="G417" s="71">
        <f>G418</f>
        <v>577.6</v>
      </c>
      <c r="H417" s="94">
        <f t="shared" si="207"/>
        <v>29.998961254804197</v>
      </c>
    </row>
    <row r="418" spans="1:8" ht="25.5" outlineLevel="5" x14ac:dyDescent="0.25">
      <c r="A418" s="12" t="s">
        <v>169</v>
      </c>
      <c r="B418" s="12" t="s">
        <v>198</v>
      </c>
      <c r="C418" s="13" t="s">
        <v>616</v>
      </c>
      <c r="D418" s="13" t="s">
        <v>39</v>
      </c>
      <c r="E418" s="14" t="s">
        <v>357</v>
      </c>
      <c r="F418" s="7">
        <v>1925.4</v>
      </c>
      <c r="G418" s="71">
        <v>577.6</v>
      </c>
      <c r="H418" s="94">
        <f t="shared" si="207"/>
        <v>29.998961254804197</v>
      </c>
    </row>
    <row r="419" spans="1:8" ht="38.25" outlineLevel="6" x14ac:dyDescent="0.25">
      <c r="A419" s="12" t="s">
        <v>169</v>
      </c>
      <c r="B419" s="13" t="s">
        <v>198</v>
      </c>
      <c r="C419" s="13" t="s">
        <v>201</v>
      </c>
      <c r="D419" s="12"/>
      <c r="E419" s="14" t="s">
        <v>646</v>
      </c>
      <c r="F419" s="7">
        <f>F420</f>
        <v>14203.9</v>
      </c>
      <c r="G419" s="71">
        <f t="shared" ref="G419" si="213">G420</f>
        <v>7403.4</v>
      </c>
      <c r="H419" s="94">
        <f t="shared" si="207"/>
        <v>52.122304437513648</v>
      </c>
    </row>
    <row r="420" spans="1:8" ht="25.5" outlineLevel="7" x14ac:dyDescent="0.25">
      <c r="A420" s="12" t="s">
        <v>169</v>
      </c>
      <c r="B420" s="13" t="s">
        <v>198</v>
      </c>
      <c r="C420" s="13" t="s">
        <v>201</v>
      </c>
      <c r="D420" s="12" t="s">
        <v>39</v>
      </c>
      <c r="E420" s="14" t="s">
        <v>357</v>
      </c>
      <c r="F420" s="7">
        <f>13700-0.2+504.1</f>
        <v>14203.9</v>
      </c>
      <c r="G420" s="71">
        <v>7403.4</v>
      </c>
      <c r="H420" s="94">
        <f t="shared" si="207"/>
        <v>52.122304437513648</v>
      </c>
    </row>
    <row r="421" spans="1:8" ht="38.25" outlineLevel="7" x14ac:dyDescent="0.25">
      <c r="A421" s="12" t="s">
        <v>169</v>
      </c>
      <c r="B421" s="13" t="s">
        <v>198</v>
      </c>
      <c r="C421" s="13" t="s">
        <v>627</v>
      </c>
      <c r="D421" s="12"/>
      <c r="E421" s="14" t="s">
        <v>626</v>
      </c>
      <c r="F421" s="7">
        <f>F422</f>
        <v>19.399999999999999</v>
      </c>
      <c r="G421" s="71">
        <f t="shared" ref="G421" si="214">G422</f>
        <v>0</v>
      </c>
      <c r="H421" s="94">
        <f t="shared" si="207"/>
        <v>0</v>
      </c>
    </row>
    <row r="422" spans="1:8" ht="25.5" outlineLevel="7" x14ac:dyDescent="0.25">
      <c r="A422" s="12" t="s">
        <v>169</v>
      </c>
      <c r="B422" s="13" t="s">
        <v>198</v>
      </c>
      <c r="C422" s="13" t="s">
        <v>627</v>
      </c>
      <c r="D422" s="12" t="s">
        <v>39</v>
      </c>
      <c r="E422" s="14" t="s">
        <v>357</v>
      </c>
      <c r="F422" s="7">
        <f>19.2+0.2</f>
        <v>19.399999999999999</v>
      </c>
      <c r="G422" s="71">
        <v>0</v>
      </c>
      <c r="H422" s="94">
        <f t="shared" si="207"/>
        <v>0</v>
      </c>
    </row>
    <row r="423" spans="1:8" ht="25.5" outlineLevel="2" x14ac:dyDescent="0.25">
      <c r="A423" s="12" t="s">
        <v>169</v>
      </c>
      <c r="B423" s="13" t="s">
        <v>202</v>
      </c>
      <c r="C423" s="13"/>
      <c r="D423" s="12"/>
      <c r="E423" s="14" t="s">
        <v>319</v>
      </c>
      <c r="F423" s="7">
        <f>F424</f>
        <v>100</v>
      </c>
      <c r="G423" s="71">
        <f t="shared" ref="G423:G427" si="215">G424</f>
        <v>38</v>
      </c>
      <c r="H423" s="94">
        <f t="shared" si="207"/>
        <v>38</v>
      </c>
    </row>
    <row r="424" spans="1:8" ht="38.25" outlineLevel="3" x14ac:dyDescent="0.25">
      <c r="A424" s="12" t="s">
        <v>169</v>
      </c>
      <c r="B424" s="13" t="s">
        <v>202</v>
      </c>
      <c r="C424" s="13" t="s">
        <v>176</v>
      </c>
      <c r="D424" s="12"/>
      <c r="E424" s="14" t="s">
        <v>316</v>
      </c>
      <c r="F424" s="7">
        <f>F425+F429</f>
        <v>100</v>
      </c>
      <c r="G424" s="71">
        <f t="shared" ref="G424" si="216">G425+G429</f>
        <v>38</v>
      </c>
      <c r="H424" s="94">
        <f t="shared" si="207"/>
        <v>38</v>
      </c>
    </row>
    <row r="425" spans="1:8" ht="25.5" outlineLevel="4" x14ac:dyDescent="0.25">
      <c r="A425" s="12" t="s">
        <v>169</v>
      </c>
      <c r="B425" s="13" t="s">
        <v>202</v>
      </c>
      <c r="C425" s="13" t="s">
        <v>177</v>
      </c>
      <c r="D425" s="12"/>
      <c r="E425" s="14" t="s">
        <v>471</v>
      </c>
      <c r="F425" s="7">
        <f>F426</f>
        <v>50</v>
      </c>
      <c r="G425" s="71">
        <f t="shared" si="215"/>
        <v>0</v>
      </c>
      <c r="H425" s="94">
        <f t="shared" si="207"/>
        <v>0</v>
      </c>
    </row>
    <row r="426" spans="1:8" ht="25.5" outlineLevel="5" x14ac:dyDescent="0.25">
      <c r="A426" s="12" t="s">
        <v>169</v>
      </c>
      <c r="B426" s="13" t="s">
        <v>202</v>
      </c>
      <c r="C426" s="13" t="s">
        <v>203</v>
      </c>
      <c r="D426" s="12"/>
      <c r="E426" s="14" t="s">
        <v>495</v>
      </c>
      <c r="F426" s="7">
        <f>F427</f>
        <v>50</v>
      </c>
      <c r="G426" s="71">
        <f t="shared" si="215"/>
        <v>0</v>
      </c>
      <c r="H426" s="94">
        <f t="shared" si="207"/>
        <v>0</v>
      </c>
    </row>
    <row r="427" spans="1:8" ht="25.5" outlineLevel="6" x14ac:dyDescent="0.25">
      <c r="A427" s="12" t="s">
        <v>169</v>
      </c>
      <c r="B427" s="13" t="s">
        <v>202</v>
      </c>
      <c r="C427" s="13" t="s">
        <v>204</v>
      </c>
      <c r="D427" s="12"/>
      <c r="E427" s="14" t="s">
        <v>496</v>
      </c>
      <c r="F427" s="7">
        <f>F428</f>
        <v>50</v>
      </c>
      <c r="G427" s="71">
        <f t="shared" si="215"/>
        <v>0</v>
      </c>
      <c r="H427" s="94">
        <f t="shared" si="207"/>
        <v>0</v>
      </c>
    </row>
    <row r="428" spans="1:8" ht="25.5" outlineLevel="7" x14ac:dyDescent="0.25">
      <c r="A428" s="12" t="s">
        <v>169</v>
      </c>
      <c r="B428" s="13" t="s">
        <v>202</v>
      </c>
      <c r="C428" s="13" t="s">
        <v>204</v>
      </c>
      <c r="D428" s="12" t="s">
        <v>39</v>
      </c>
      <c r="E428" s="14" t="s">
        <v>357</v>
      </c>
      <c r="F428" s="7">
        <v>50</v>
      </c>
      <c r="G428" s="71">
        <v>0</v>
      </c>
      <c r="H428" s="94">
        <f t="shared" si="207"/>
        <v>0</v>
      </c>
    </row>
    <row r="429" spans="1:8" ht="25.5" outlineLevel="4" x14ac:dyDescent="0.25">
      <c r="A429" s="12" t="s">
        <v>169</v>
      </c>
      <c r="B429" s="13" t="s">
        <v>202</v>
      </c>
      <c r="C429" s="13" t="s">
        <v>184</v>
      </c>
      <c r="D429" s="12"/>
      <c r="E429" s="14" t="s">
        <v>477</v>
      </c>
      <c r="F429" s="7">
        <f>F430</f>
        <v>50</v>
      </c>
      <c r="G429" s="71">
        <f t="shared" ref="G429:G431" si="217">G430</f>
        <v>38</v>
      </c>
      <c r="H429" s="94">
        <f t="shared" si="207"/>
        <v>76</v>
      </c>
    </row>
    <row r="430" spans="1:8" ht="38.25" outlineLevel="5" x14ac:dyDescent="0.25">
      <c r="A430" s="12" t="s">
        <v>169</v>
      </c>
      <c r="B430" s="13" t="s">
        <v>202</v>
      </c>
      <c r="C430" s="13" t="s">
        <v>185</v>
      </c>
      <c r="D430" s="12"/>
      <c r="E430" s="14" t="s">
        <v>478</v>
      </c>
      <c r="F430" s="7">
        <f>F431</f>
        <v>50</v>
      </c>
      <c r="G430" s="71">
        <f t="shared" si="217"/>
        <v>38</v>
      </c>
      <c r="H430" s="94">
        <f t="shared" si="207"/>
        <v>76</v>
      </c>
    </row>
    <row r="431" spans="1:8" outlineLevel="6" x14ac:dyDescent="0.25">
      <c r="A431" s="12" t="s">
        <v>169</v>
      </c>
      <c r="B431" s="13" t="s">
        <v>202</v>
      </c>
      <c r="C431" s="13" t="s">
        <v>205</v>
      </c>
      <c r="D431" s="12"/>
      <c r="E431" s="14" t="s">
        <v>497</v>
      </c>
      <c r="F431" s="7">
        <f>F432</f>
        <v>50</v>
      </c>
      <c r="G431" s="71">
        <f t="shared" si="217"/>
        <v>38</v>
      </c>
      <c r="H431" s="94">
        <f t="shared" si="207"/>
        <v>76</v>
      </c>
    </row>
    <row r="432" spans="1:8" ht="25.5" outlineLevel="7" x14ac:dyDescent="0.25">
      <c r="A432" s="12" t="s">
        <v>169</v>
      </c>
      <c r="B432" s="13" t="s">
        <v>202</v>
      </c>
      <c r="C432" s="13" t="s">
        <v>205</v>
      </c>
      <c r="D432" s="12" t="s">
        <v>39</v>
      </c>
      <c r="E432" s="14" t="s">
        <v>357</v>
      </c>
      <c r="F432" s="7">
        <v>50</v>
      </c>
      <c r="G432" s="71">
        <v>38</v>
      </c>
      <c r="H432" s="94">
        <f t="shared" si="207"/>
        <v>76</v>
      </c>
    </row>
    <row r="433" spans="1:8" outlineLevel="2" x14ac:dyDescent="0.25">
      <c r="A433" s="12" t="s">
        <v>169</v>
      </c>
      <c r="B433" s="13" t="s">
        <v>206</v>
      </c>
      <c r="C433" s="13"/>
      <c r="D433" s="12"/>
      <c r="E433" s="14" t="s">
        <v>320</v>
      </c>
      <c r="F433" s="7">
        <f>F434</f>
        <v>8564.1</v>
      </c>
      <c r="G433" s="71">
        <f t="shared" ref="G433:G434" si="218">G434</f>
        <v>4411.7999999999993</v>
      </c>
      <c r="H433" s="94">
        <f t="shared" si="207"/>
        <v>51.515045363786029</v>
      </c>
    </row>
    <row r="434" spans="1:8" ht="38.25" outlineLevel="3" x14ac:dyDescent="0.25">
      <c r="A434" s="12" t="s">
        <v>169</v>
      </c>
      <c r="B434" s="13" t="s">
        <v>206</v>
      </c>
      <c r="C434" s="13" t="s">
        <v>176</v>
      </c>
      <c r="D434" s="12"/>
      <c r="E434" s="14" t="s">
        <v>316</v>
      </c>
      <c r="F434" s="7">
        <f>F435</f>
        <v>8564.1</v>
      </c>
      <c r="G434" s="71">
        <f t="shared" si="218"/>
        <v>4411.7999999999993</v>
      </c>
      <c r="H434" s="94">
        <f t="shared" si="207"/>
        <v>51.515045363786029</v>
      </c>
    </row>
    <row r="435" spans="1:8" ht="25.5" outlineLevel="4" x14ac:dyDescent="0.25">
      <c r="A435" s="12" t="s">
        <v>169</v>
      </c>
      <c r="B435" s="13" t="s">
        <v>206</v>
      </c>
      <c r="C435" s="13" t="s">
        <v>207</v>
      </c>
      <c r="D435" s="12"/>
      <c r="E435" s="14" t="s">
        <v>498</v>
      </c>
      <c r="F435" s="7">
        <f>F436+F445</f>
        <v>8564.1</v>
      </c>
      <c r="G435" s="71">
        <f>G436+G445</f>
        <v>4411.7999999999993</v>
      </c>
      <c r="H435" s="94">
        <f t="shared" si="207"/>
        <v>51.515045363786029</v>
      </c>
    </row>
    <row r="436" spans="1:8" ht="25.5" outlineLevel="5" x14ac:dyDescent="0.25">
      <c r="A436" s="12" t="s">
        <v>169</v>
      </c>
      <c r="B436" s="13" t="s">
        <v>206</v>
      </c>
      <c r="C436" s="13" t="s">
        <v>208</v>
      </c>
      <c r="D436" s="12"/>
      <c r="E436" s="14" t="s">
        <v>499</v>
      </c>
      <c r="F436" s="7">
        <f>F439+F443+F437+F441</f>
        <v>6853.6</v>
      </c>
      <c r="G436" s="71">
        <f>G439+G443+G437+G441</f>
        <v>4374.3999999999996</v>
      </c>
      <c r="H436" s="94">
        <f t="shared" si="207"/>
        <v>63.826310260301142</v>
      </c>
    </row>
    <row r="437" spans="1:8" s="63" customFormat="1" ht="38.25" outlineLevel="5" x14ac:dyDescent="0.25">
      <c r="A437" s="12" t="s">
        <v>169</v>
      </c>
      <c r="B437" s="13" t="s">
        <v>206</v>
      </c>
      <c r="C437" s="13" t="s">
        <v>704</v>
      </c>
      <c r="D437" s="12"/>
      <c r="E437" s="14" t="s">
        <v>705</v>
      </c>
      <c r="F437" s="7">
        <f>F438</f>
        <v>2333.3000000000002</v>
      </c>
      <c r="G437" s="71">
        <f t="shared" ref="G437" si="219">G438</f>
        <v>1784.9</v>
      </c>
      <c r="H437" s="94">
        <f t="shared" si="207"/>
        <v>76.496807097244243</v>
      </c>
    </row>
    <row r="438" spans="1:8" s="63" customFormat="1" ht="25.5" outlineLevel="5" x14ac:dyDescent="0.25">
      <c r="A438" s="12" t="s">
        <v>169</v>
      </c>
      <c r="B438" s="13" t="s">
        <v>206</v>
      </c>
      <c r="C438" s="13" t="s">
        <v>704</v>
      </c>
      <c r="D438" s="12" t="s">
        <v>39</v>
      </c>
      <c r="E438" s="14" t="s">
        <v>357</v>
      </c>
      <c r="F438" s="7">
        <f>2333.3</f>
        <v>2333.3000000000002</v>
      </c>
      <c r="G438" s="71">
        <v>1784.9</v>
      </c>
      <c r="H438" s="94">
        <f t="shared" si="207"/>
        <v>76.496807097244243</v>
      </c>
    </row>
    <row r="439" spans="1:8" ht="38.25" outlineLevel="6" x14ac:dyDescent="0.25">
      <c r="A439" s="12" t="s">
        <v>169</v>
      </c>
      <c r="B439" s="13" t="s">
        <v>206</v>
      </c>
      <c r="C439" s="13" t="s">
        <v>209</v>
      </c>
      <c r="D439" s="12"/>
      <c r="E439" s="14" t="s">
        <v>500</v>
      </c>
      <c r="F439" s="7">
        <f>F440</f>
        <v>3900</v>
      </c>
      <c r="G439" s="71">
        <f t="shared" ref="G439" si="220">G440</f>
        <v>1894.8</v>
      </c>
      <c r="H439" s="94">
        <f t="shared" si="207"/>
        <v>48.584615384615383</v>
      </c>
    </row>
    <row r="440" spans="1:8" ht="25.5" outlineLevel="7" x14ac:dyDescent="0.25">
      <c r="A440" s="12" t="s">
        <v>169</v>
      </c>
      <c r="B440" s="13" t="s">
        <v>206</v>
      </c>
      <c r="C440" s="13" t="s">
        <v>209</v>
      </c>
      <c r="D440" s="12" t="s">
        <v>39</v>
      </c>
      <c r="E440" s="14" t="s">
        <v>357</v>
      </c>
      <c r="F440" s="7">
        <f>3200+700</f>
        <v>3900</v>
      </c>
      <c r="G440" s="71">
        <v>1894.8</v>
      </c>
      <c r="H440" s="94">
        <f t="shared" si="207"/>
        <v>48.584615384615383</v>
      </c>
    </row>
    <row r="441" spans="1:8" ht="38.25" outlineLevel="7" x14ac:dyDescent="0.25">
      <c r="A441" s="12" t="s">
        <v>169</v>
      </c>
      <c r="B441" s="13" t="s">
        <v>206</v>
      </c>
      <c r="C441" s="13" t="s">
        <v>766</v>
      </c>
      <c r="D441" s="12"/>
      <c r="E441" s="14" t="s">
        <v>765</v>
      </c>
      <c r="F441" s="7">
        <v>0</v>
      </c>
      <c r="G441" s="71">
        <f t="shared" ref="G441" si="221">G442</f>
        <v>150</v>
      </c>
      <c r="H441" s="94" t="s">
        <v>784</v>
      </c>
    </row>
    <row r="442" spans="1:8" ht="25.5" outlineLevel="7" x14ac:dyDescent="0.25">
      <c r="A442" s="12" t="s">
        <v>169</v>
      </c>
      <c r="B442" s="13" t="s">
        <v>206</v>
      </c>
      <c r="C442" s="13" t="s">
        <v>766</v>
      </c>
      <c r="D442" s="12" t="s">
        <v>39</v>
      </c>
      <c r="E442" s="14" t="s">
        <v>357</v>
      </c>
      <c r="F442" s="7">
        <v>0</v>
      </c>
      <c r="G442" s="71">
        <v>150</v>
      </c>
      <c r="H442" s="94" t="s">
        <v>784</v>
      </c>
    </row>
    <row r="443" spans="1:8" ht="25.5" outlineLevel="7" x14ac:dyDescent="0.25">
      <c r="A443" s="12" t="s">
        <v>169</v>
      </c>
      <c r="B443" s="13" t="s">
        <v>206</v>
      </c>
      <c r="C443" s="13" t="s">
        <v>569</v>
      </c>
      <c r="D443" s="13"/>
      <c r="E443" s="14" t="s">
        <v>671</v>
      </c>
      <c r="F443" s="7">
        <f>F444</f>
        <v>620.29999999999995</v>
      </c>
      <c r="G443" s="71">
        <f t="shared" ref="G443" si="222">G444</f>
        <v>544.70000000000005</v>
      </c>
      <c r="H443" s="94">
        <f t="shared" si="207"/>
        <v>87.812348863453181</v>
      </c>
    </row>
    <row r="444" spans="1:8" ht="25.5" outlineLevel="7" x14ac:dyDescent="0.25">
      <c r="A444" s="12" t="s">
        <v>169</v>
      </c>
      <c r="B444" s="13" t="s">
        <v>206</v>
      </c>
      <c r="C444" s="13" t="s">
        <v>569</v>
      </c>
      <c r="D444" s="13" t="s">
        <v>39</v>
      </c>
      <c r="E444" s="14" t="s">
        <v>357</v>
      </c>
      <c r="F444" s="7">
        <v>620.29999999999995</v>
      </c>
      <c r="G444" s="71">
        <v>544.70000000000005</v>
      </c>
      <c r="H444" s="94">
        <f t="shared" si="207"/>
        <v>87.812348863453181</v>
      </c>
    </row>
    <row r="445" spans="1:8" outlineLevel="7" x14ac:dyDescent="0.25">
      <c r="A445" s="12" t="s">
        <v>169</v>
      </c>
      <c r="B445" s="13" t="s">
        <v>206</v>
      </c>
      <c r="C445" s="13" t="s">
        <v>613</v>
      </c>
      <c r="D445" s="13"/>
      <c r="E445" s="14" t="s">
        <v>614</v>
      </c>
      <c r="F445" s="7">
        <f>F448+F446</f>
        <v>1710.5</v>
      </c>
      <c r="G445" s="71">
        <f t="shared" ref="G445" si="223">G448+G446</f>
        <v>37.4</v>
      </c>
      <c r="H445" s="94">
        <f t="shared" si="207"/>
        <v>2.1864951768488745</v>
      </c>
    </row>
    <row r="446" spans="1:8" ht="25.5" outlineLevel="7" x14ac:dyDescent="0.25">
      <c r="A446" s="12" t="s">
        <v>169</v>
      </c>
      <c r="B446" s="13" t="s">
        <v>206</v>
      </c>
      <c r="C446" s="13" t="s">
        <v>629</v>
      </c>
      <c r="D446" s="13"/>
      <c r="E446" s="14" t="s">
        <v>630</v>
      </c>
      <c r="F446" s="7">
        <f>F447</f>
        <v>177.9</v>
      </c>
      <c r="G446" s="71">
        <f t="shared" ref="G446" si="224">G447</f>
        <v>0</v>
      </c>
      <c r="H446" s="94">
        <f t="shared" si="207"/>
        <v>0</v>
      </c>
    </row>
    <row r="447" spans="1:8" ht="25.5" outlineLevel="7" x14ac:dyDescent="0.25">
      <c r="A447" s="12" t="s">
        <v>169</v>
      </c>
      <c r="B447" s="13" t="s">
        <v>206</v>
      </c>
      <c r="C447" s="13" t="s">
        <v>629</v>
      </c>
      <c r="D447" s="13" t="s">
        <v>39</v>
      </c>
      <c r="E447" s="14" t="s">
        <v>357</v>
      </c>
      <c r="F447" s="7">
        <v>177.9</v>
      </c>
      <c r="G447" s="71">
        <v>0</v>
      </c>
      <c r="H447" s="94">
        <f t="shared" si="207"/>
        <v>0</v>
      </c>
    </row>
    <row r="448" spans="1:8" ht="38.25" outlineLevel="7" x14ac:dyDescent="0.25">
      <c r="A448" s="12" t="s">
        <v>169</v>
      </c>
      <c r="B448" s="13" t="s">
        <v>206</v>
      </c>
      <c r="C448" s="13" t="s">
        <v>612</v>
      </c>
      <c r="D448" s="13"/>
      <c r="E448" s="14" t="s">
        <v>615</v>
      </c>
      <c r="F448" s="7">
        <f>F449</f>
        <v>1532.6</v>
      </c>
      <c r="G448" s="71">
        <f t="shared" ref="G448" si="225">G449</f>
        <v>37.4</v>
      </c>
      <c r="H448" s="94">
        <f t="shared" si="207"/>
        <v>2.4402975336030277</v>
      </c>
    </row>
    <row r="449" spans="1:8" ht="25.5" outlineLevel="7" x14ac:dyDescent="0.25">
      <c r="A449" s="12" t="s">
        <v>169</v>
      </c>
      <c r="B449" s="13" t="s">
        <v>206</v>
      </c>
      <c r="C449" s="13" t="s">
        <v>612</v>
      </c>
      <c r="D449" s="13" t="s">
        <v>39</v>
      </c>
      <c r="E449" s="14" t="s">
        <v>357</v>
      </c>
      <c r="F449" s="7">
        <v>1532.6</v>
      </c>
      <c r="G449" s="71">
        <v>37.4</v>
      </c>
      <c r="H449" s="94">
        <f t="shared" si="207"/>
        <v>2.4402975336030277</v>
      </c>
    </row>
    <row r="450" spans="1:8" outlineLevel="2" x14ac:dyDescent="0.25">
      <c r="A450" s="12" t="s">
        <v>169</v>
      </c>
      <c r="B450" s="13" t="s">
        <v>210</v>
      </c>
      <c r="C450" s="13"/>
      <c r="D450" s="12"/>
      <c r="E450" s="14" t="s">
        <v>321</v>
      </c>
      <c r="F450" s="7">
        <f>F451</f>
        <v>15655.4</v>
      </c>
      <c r="G450" s="71">
        <f t="shared" ref="G450:G452" si="226">G451</f>
        <v>6766.1</v>
      </c>
      <c r="H450" s="94">
        <f t="shared" si="207"/>
        <v>43.218953204645047</v>
      </c>
    </row>
    <row r="451" spans="1:8" ht="38.25" outlineLevel="3" x14ac:dyDescent="0.25">
      <c r="A451" s="12" t="s">
        <v>169</v>
      </c>
      <c r="B451" s="13" t="s">
        <v>210</v>
      </c>
      <c r="C451" s="13" t="s">
        <v>176</v>
      </c>
      <c r="D451" s="12"/>
      <c r="E451" s="14" t="s">
        <v>316</v>
      </c>
      <c r="F451" s="7">
        <f>F452</f>
        <v>15655.4</v>
      </c>
      <c r="G451" s="71">
        <f t="shared" si="226"/>
        <v>6766.1</v>
      </c>
      <c r="H451" s="94">
        <f t="shared" si="207"/>
        <v>43.218953204645047</v>
      </c>
    </row>
    <row r="452" spans="1:8" ht="38.25" outlineLevel="4" x14ac:dyDescent="0.25">
      <c r="A452" s="12" t="s">
        <v>169</v>
      </c>
      <c r="B452" s="13" t="s">
        <v>210</v>
      </c>
      <c r="C452" s="13" t="s">
        <v>211</v>
      </c>
      <c r="D452" s="12"/>
      <c r="E452" s="14" t="s">
        <v>501</v>
      </c>
      <c r="F452" s="7">
        <f>F453</f>
        <v>15655.4</v>
      </c>
      <c r="G452" s="71">
        <f t="shared" si="226"/>
        <v>6766.1</v>
      </c>
      <c r="H452" s="94">
        <f t="shared" si="207"/>
        <v>43.218953204645047</v>
      </c>
    </row>
    <row r="453" spans="1:8" ht="25.5" outlineLevel="5" x14ac:dyDescent="0.25">
      <c r="A453" s="12" t="s">
        <v>169</v>
      </c>
      <c r="B453" s="13" t="s">
        <v>210</v>
      </c>
      <c r="C453" s="13" t="s">
        <v>212</v>
      </c>
      <c r="D453" s="12"/>
      <c r="E453" s="14" t="s">
        <v>502</v>
      </c>
      <c r="F453" s="7">
        <f>F454+F458</f>
        <v>15655.4</v>
      </c>
      <c r="G453" s="71">
        <f t="shared" ref="G453" si="227">G454+G458</f>
        <v>6766.1</v>
      </c>
      <c r="H453" s="94">
        <f t="shared" si="207"/>
        <v>43.218953204645047</v>
      </c>
    </row>
    <row r="454" spans="1:8" ht="25.5" outlineLevel="6" x14ac:dyDescent="0.25">
      <c r="A454" s="12" t="s">
        <v>169</v>
      </c>
      <c r="B454" s="13" t="s">
        <v>210</v>
      </c>
      <c r="C454" s="13" t="s">
        <v>213</v>
      </c>
      <c r="D454" s="12"/>
      <c r="E454" s="14" t="s">
        <v>503</v>
      </c>
      <c r="F454" s="7">
        <f>F455+F456+F457</f>
        <v>11210.9</v>
      </c>
      <c r="G454" s="71">
        <f t="shared" ref="G454" si="228">G455+G456+G457</f>
        <v>5014.7</v>
      </c>
      <c r="H454" s="94">
        <f t="shared" si="207"/>
        <v>44.730574708542584</v>
      </c>
    </row>
    <row r="455" spans="1:8" ht="63.75" outlineLevel="7" x14ac:dyDescent="0.25">
      <c r="A455" s="12" t="s">
        <v>169</v>
      </c>
      <c r="B455" s="13" t="s">
        <v>210</v>
      </c>
      <c r="C455" s="13" t="s">
        <v>213</v>
      </c>
      <c r="D455" s="12" t="s">
        <v>6</v>
      </c>
      <c r="E455" s="14" t="s">
        <v>330</v>
      </c>
      <c r="F455" s="7">
        <v>9465</v>
      </c>
      <c r="G455" s="71">
        <v>3915.7</v>
      </c>
      <c r="H455" s="94">
        <f t="shared" si="207"/>
        <v>41.370311674590596</v>
      </c>
    </row>
    <row r="456" spans="1:8" ht="25.5" outlineLevel="7" x14ac:dyDescent="0.25">
      <c r="A456" s="12" t="s">
        <v>169</v>
      </c>
      <c r="B456" s="13" t="s">
        <v>210</v>
      </c>
      <c r="C456" s="13" t="s">
        <v>213</v>
      </c>
      <c r="D456" s="12" t="s">
        <v>7</v>
      </c>
      <c r="E456" s="14" t="s">
        <v>331</v>
      </c>
      <c r="F456" s="7">
        <f>1663.1+76.7</f>
        <v>1739.8</v>
      </c>
      <c r="G456" s="71">
        <v>1095.7</v>
      </c>
      <c r="H456" s="94">
        <f t="shared" si="207"/>
        <v>62.978503276238648</v>
      </c>
    </row>
    <row r="457" spans="1:8" outlineLevel="7" x14ac:dyDescent="0.25">
      <c r="A457" s="12" t="s">
        <v>169</v>
      </c>
      <c r="B457" s="13" t="s">
        <v>210</v>
      </c>
      <c r="C457" s="13" t="s">
        <v>213</v>
      </c>
      <c r="D457" s="12" t="s">
        <v>8</v>
      </c>
      <c r="E457" s="14" t="s">
        <v>332</v>
      </c>
      <c r="F457" s="7">
        <v>6.1</v>
      </c>
      <c r="G457" s="71">
        <v>3.3</v>
      </c>
      <c r="H457" s="94">
        <f t="shared" si="207"/>
        <v>54.098360655737707</v>
      </c>
    </row>
    <row r="458" spans="1:8" ht="38.25" outlineLevel="6" x14ac:dyDescent="0.25">
      <c r="A458" s="12" t="s">
        <v>169</v>
      </c>
      <c r="B458" s="13" t="s">
        <v>210</v>
      </c>
      <c r="C458" s="13" t="s">
        <v>214</v>
      </c>
      <c r="D458" s="12"/>
      <c r="E458" s="14" t="s">
        <v>504</v>
      </c>
      <c r="F458" s="7">
        <f>F459+F460</f>
        <v>4444.5</v>
      </c>
      <c r="G458" s="71">
        <f t="shared" ref="G458" si="229">G459+G460</f>
        <v>1751.4</v>
      </c>
      <c r="H458" s="94">
        <f t="shared" si="207"/>
        <v>39.406007424907195</v>
      </c>
    </row>
    <row r="459" spans="1:8" ht="63.75" outlineLevel="7" x14ac:dyDescent="0.25">
      <c r="A459" s="12" t="s">
        <v>169</v>
      </c>
      <c r="B459" s="13" t="s">
        <v>210</v>
      </c>
      <c r="C459" s="13" t="s">
        <v>214</v>
      </c>
      <c r="D459" s="12" t="s">
        <v>6</v>
      </c>
      <c r="E459" s="14" t="s">
        <v>330</v>
      </c>
      <c r="F459" s="7">
        <v>4351.7</v>
      </c>
      <c r="G459" s="71">
        <v>1703.9</v>
      </c>
      <c r="H459" s="94">
        <f t="shared" si="207"/>
        <v>39.154813061562152</v>
      </c>
    </row>
    <row r="460" spans="1:8" ht="25.5" outlineLevel="7" x14ac:dyDescent="0.25">
      <c r="A460" s="12" t="s">
        <v>169</v>
      </c>
      <c r="B460" s="13" t="s">
        <v>210</v>
      </c>
      <c r="C460" s="13" t="s">
        <v>214</v>
      </c>
      <c r="D460" s="12" t="s">
        <v>7</v>
      </c>
      <c r="E460" s="14" t="s">
        <v>331</v>
      </c>
      <c r="F460" s="7">
        <f>169.5-76.7</f>
        <v>92.8</v>
      </c>
      <c r="G460" s="71">
        <v>47.5</v>
      </c>
      <c r="H460" s="94">
        <f t="shared" si="207"/>
        <v>51.185344827586206</v>
      </c>
    </row>
    <row r="461" spans="1:8" outlineLevel="1" x14ac:dyDescent="0.25">
      <c r="A461" s="12" t="s">
        <v>169</v>
      </c>
      <c r="B461" s="13" t="s">
        <v>141</v>
      </c>
      <c r="C461" s="13"/>
      <c r="D461" s="12"/>
      <c r="E461" s="14" t="s">
        <v>280</v>
      </c>
      <c r="F461" s="7">
        <f>F462+F472</f>
        <v>6348.8</v>
      </c>
      <c r="G461" s="71">
        <f t="shared" ref="G461" si="230">G462+G472</f>
        <v>3285.1</v>
      </c>
      <c r="H461" s="94">
        <f t="shared" si="207"/>
        <v>51.743636592741936</v>
      </c>
    </row>
    <row r="462" spans="1:8" outlineLevel="2" x14ac:dyDescent="0.25">
      <c r="A462" s="12" t="s">
        <v>169</v>
      </c>
      <c r="B462" s="13" t="s">
        <v>145</v>
      </c>
      <c r="C462" s="13"/>
      <c r="D462" s="12"/>
      <c r="E462" s="14" t="s">
        <v>308</v>
      </c>
      <c r="F462" s="7">
        <f>F463</f>
        <v>1368</v>
      </c>
      <c r="G462" s="71">
        <f t="shared" ref="G462" si="231">G463</f>
        <v>702</v>
      </c>
      <c r="H462" s="94">
        <f t="shared" si="207"/>
        <v>51.315789473684212</v>
      </c>
    </row>
    <row r="463" spans="1:8" ht="38.25" outlineLevel="3" x14ac:dyDescent="0.25">
      <c r="A463" s="12" t="s">
        <v>169</v>
      </c>
      <c r="B463" s="13" t="s">
        <v>145</v>
      </c>
      <c r="C463" s="13" t="s">
        <v>176</v>
      </c>
      <c r="D463" s="12"/>
      <c r="E463" s="14" t="s">
        <v>316</v>
      </c>
      <c r="F463" s="7">
        <f>F464+F469</f>
        <v>1368</v>
      </c>
      <c r="G463" s="71">
        <f t="shared" ref="G463" si="232">G464+G469</f>
        <v>702</v>
      </c>
      <c r="H463" s="94">
        <f t="shared" si="207"/>
        <v>51.315789473684212</v>
      </c>
    </row>
    <row r="464" spans="1:8" ht="25.5" outlineLevel="4" x14ac:dyDescent="0.25">
      <c r="A464" s="12" t="s">
        <v>169</v>
      </c>
      <c r="B464" s="13" t="s">
        <v>145</v>
      </c>
      <c r="C464" s="13" t="s">
        <v>177</v>
      </c>
      <c r="D464" s="12"/>
      <c r="E464" s="14" t="s">
        <v>471</v>
      </c>
      <c r="F464" s="7">
        <f>F465</f>
        <v>306</v>
      </c>
      <c r="G464" s="71">
        <f t="shared" ref="G464:G466" si="233">G465</f>
        <v>154.5</v>
      </c>
      <c r="H464" s="94">
        <f t="shared" si="207"/>
        <v>50.490196078431367</v>
      </c>
    </row>
    <row r="465" spans="1:8" ht="25.5" outlineLevel="5" x14ac:dyDescent="0.25">
      <c r="A465" s="12" t="s">
        <v>169</v>
      </c>
      <c r="B465" s="13" t="s">
        <v>145</v>
      </c>
      <c r="C465" s="13" t="s">
        <v>203</v>
      </c>
      <c r="D465" s="12"/>
      <c r="E465" s="14" t="s">
        <v>495</v>
      </c>
      <c r="F465" s="7">
        <f>F466</f>
        <v>306</v>
      </c>
      <c r="G465" s="71">
        <f t="shared" si="233"/>
        <v>154.5</v>
      </c>
      <c r="H465" s="94">
        <f t="shared" si="207"/>
        <v>50.490196078431367</v>
      </c>
    </row>
    <row r="466" spans="1:8" ht="63.75" outlineLevel="6" x14ac:dyDescent="0.25">
      <c r="A466" s="12" t="s">
        <v>169</v>
      </c>
      <c r="B466" s="13" t="s">
        <v>145</v>
      </c>
      <c r="C466" s="13" t="s">
        <v>215</v>
      </c>
      <c r="D466" s="12"/>
      <c r="E466" s="14" t="s">
        <v>505</v>
      </c>
      <c r="F466" s="7">
        <f>F467</f>
        <v>306</v>
      </c>
      <c r="G466" s="71">
        <f t="shared" si="233"/>
        <v>154.5</v>
      </c>
      <c r="H466" s="94">
        <f t="shared" ref="H466:H529" si="234">G466/F466*100</f>
        <v>50.490196078431367</v>
      </c>
    </row>
    <row r="467" spans="1:8" outlineLevel="7" x14ac:dyDescent="0.25">
      <c r="A467" s="12" t="s">
        <v>169</v>
      </c>
      <c r="B467" s="13" t="s">
        <v>145</v>
      </c>
      <c r="C467" s="13" t="s">
        <v>215</v>
      </c>
      <c r="D467" s="12" t="s">
        <v>21</v>
      </c>
      <c r="E467" s="14" t="s">
        <v>342</v>
      </c>
      <c r="F467" s="7">
        <v>306</v>
      </c>
      <c r="G467" s="71">
        <v>154.5</v>
      </c>
      <c r="H467" s="94">
        <f t="shared" si="234"/>
        <v>50.490196078431367</v>
      </c>
    </row>
    <row r="468" spans="1:8" ht="25.5" outlineLevel="4" x14ac:dyDescent="0.25">
      <c r="A468" s="12" t="s">
        <v>169</v>
      </c>
      <c r="B468" s="13" t="s">
        <v>145</v>
      </c>
      <c r="C468" s="13" t="s">
        <v>184</v>
      </c>
      <c r="D468" s="12"/>
      <c r="E468" s="14" t="s">
        <v>477</v>
      </c>
      <c r="F468" s="7">
        <f>F469</f>
        <v>1062</v>
      </c>
      <c r="G468" s="71">
        <f t="shared" ref="G468:G470" si="235">G469</f>
        <v>547.5</v>
      </c>
      <c r="H468" s="94">
        <f t="shared" si="234"/>
        <v>51.55367231638418</v>
      </c>
    </row>
    <row r="469" spans="1:8" ht="38.25" outlineLevel="5" x14ac:dyDescent="0.25">
      <c r="A469" s="12" t="s">
        <v>169</v>
      </c>
      <c r="B469" s="13" t="s">
        <v>145</v>
      </c>
      <c r="C469" s="13" t="s">
        <v>185</v>
      </c>
      <c r="D469" s="12"/>
      <c r="E469" s="14" t="s">
        <v>478</v>
      </c>
      <c r="F469" s="7">
        <f>F470</f>
        <v>1062</v>
      </c>
      <c r="G469" s="71">
        <f t="shared" si="235"/>
        <v>547.5</v>
      </c>
      <c r="H469" s="94">
        <f t="shared" si="234"/>
        <v>51.55367231638418</v>
      </c>
    </row>
    <row r="470" spans="1:8" ht="63.75" outlineLevel="6" x14ac:dyDescent="0.25">
      <c r="A470" s="12" t="s">
        <v>169</v>
      </c>
      <c r="B470" s="13" t="s">
        <v>145</v>
      </c>
      <c r="C470" s="13" t="s">
        <v>216</v>
      </c>
      <c r="D470" s="12"/>
      <c r="E470" s="14" t="s">
        <v>505</v>
      </c>
      <c r="F470" s="7">
        <f>F471</f>
        <v>1062</v>
      </c>
      <c r="G470" s="71">
        <f t="shared" si="235"/>
        <v>547.5</v>
      </c>
      <c r="H470" s="94">
        <f t="shared" si="234"/>
        <v>51.55367231638418</v>
      </c>
    </row>
    <row r="471" spans="1:8" outlineLevel="7" x14ac:dyDescent="0.25">
      <c r="A471" s="12" t="s">
        <v>169</v>
      </c>
      <c r="B471" s="13" t="s">
        <v>145</v>
      </c>
      <c r="C471" s="13" t="s">
        <v>216</v>
      </c>
      <c r="D471" s="12" t="s">
        <v>21</v>
      </c>
      <c r="E471" s="14" t="s">
        <v>342</v>
      </c>
      <c r="F471" s="7">
        <v>1062</v>
      </c>
      <c r="G471" s="71">
        <v>547.5</v>
      </c>
      <c r="H471" s="94">
        <f t="shared" si="234"/>
        <v>51.55367231638418</v>
      </c>
    </row>
    <row r="472" spans="1:8" outlineLevel="2" x14ac:dyDescent="0.25">
      <c r="A472" s="12" t="s">
        <v>169</v>
      </c>
      <c r="B472" s="13" t="s">
        <v>159</v>
      </c>
      <c r="C472" s="13"/>
      <c r="D472" s="12"/>
      <c r="E472" s="14" t="s">
        <v>311</v>
      </c>
      <c r="F472" s="7">
        <f>F473</f>
        <v>4980.8</v>
      </c>
      <c r="G472" s="71">
        <f t="shared" ref="G472:G475" si="236">G473</f>
        <v>2583.1</v>
      </c>
      <c r="H472" s="94">
        <f t="shared" si="234"/>
        <v>51.861146803726314</v>
      </c>
    </row>
    <row r="473" spans="1:8" ht="38.25" outlineLevel="3" x14ac:dyDescent="0.25">
      <c r="A473" s="12" t="s">
        <v>169</v>
      </c>
      <c r="B473" s="13" t="s">
        <v>159</v>
      </c>
      <c r="C473" s="13" t="s">
        <v>176</v>
      </c>
      <c r="D473" s="12"/>
      <c r="E473" s="14" t="s">
        <v>316</v>
      </c>
      <c r="F473" s="7">
        <f>F474</f>
        <v>4980.8</v>
      </c>
      <c r="G473" s="71">
        <f t="shared" si="236"/>
        <v>2583.1</v>
      </c>
      <c r="H473" s="94">
        <f t="shared" si="234"/>
        <v>51.861146803726314</v>
      </c>
    </row>
    <row r="474" spans="1:8" ht="25.5" outlineLevel="4" x14ac:dyDescent="0.25">
      <c r="A474" s="12" t="s">
        <v>169</v>
      </c>
      <c r="B474" s="13" t="s">
        <v>159</v>
      </c>
      <c r="C474" s="13" t="s">
        <v>177</v>
      </c>
      <c r="D474" s="12"/>
      <c r="E474" s="14" t="s">
        <v>471</v>
      </c>
      <c r="F474" s="7">
        <f>F475</f>
        <v>4980.8</v>
      </c>
      <c r="G474" s="71">
        <f t="shared" si="236"/>
        <v>2583.1</v>
      </c>
      <c r="H474" s="94">
        <f t="shared" si="234"/>
        <v>51.861146803726314</v>
      </c>
    </row>
    <row r="475" spans="1:8" ht="25.5" outlineLevel="5" x14ac:dyDescent="0.25">
      <c r="A475" s="12" t="s">
        <v>169</v>
      </c>
      <c r="B475" s="13" t="s">
        <v>159</v>
      </c>
      <c r="C475" s="13" t="s">
        <v>178</v>
      </c>
      <c r="D475" s="12"/>
      <c r="E475" s="14" t="s">
        <v>472</v>
      </c>
      <c r="F475" s="7">
        <f>F476</f>
        <v>4980.8</v>
      </c>
      <c r="G475" s="71">
        <f t="shared" si="236"/>
        <v>2583.1</v>
      </c>
      <c r="H475" s="94">
        <f t="shared" si="234"/>
        <v>51.861146803726314</v>
      </c>
    </row>
    <row r="476" spans="1:8" ht="51" outlineLevel="6" x14ac:dyDescent="0.25">
      <c r="A476" s="12" t="s">
        <v>169</v>
      </c>
      <c r="B476" s="13" t="s">
        <v>159</v>
      </c>
      <c r="C476" s="13" t="s">
        <v>217</v>
      </c>
      <c r="D476" s="12"/>
      <c r="E476" s="14" t="s">
        <v>506</v>
      </c>
      <c r="F476" s="7">
        <f>F477+F478</f>
        <v>4980.8</v>
      </c>
      <c r="G476" s="71">
        <f t="shared" ref="G476" si="237">G477+G478</f>
        <v>2583.1</v>
      </c>
      <c r="H476" s="94">
        <f t="shared" si="234"/>
        <v>51.861146803726314</v>
      </c>
    </row>
    <row r="477" spans="1:8" ht="25.5" outlineLevel="7" x14ac:dyDescent="0.25">
      <c r="A477" s="12" t="s">
        <v>169</v>
      </c>
      <c r="B477" s="13" t="s">
        <v>159</v>
      </c>
      <c r="C477" s="13" t="s">
        <v>217</v>
      </c>
      <c r="D477" s="12" t="s">
        <v>7</v>
      </c>
      <c r="E477" s="14" t="s">
        <v>331</v>
      </c>
      <c r="F477" s="7">
        <v>124.5</v>
      </c>
      <c r="G477" s="71">
        <v>72.599999999999994</v>
      </c>
      <c r="H477" s="94">
        <f t="shared" si="234"/>
        <v>58.313253012048186</v>
      </c>
    </row>
    <row r="478" spans="1:8" outlineLevel="7" x14ac:dyDescent="0.25">
      <c r="A478" s="12" t="s">
        <v>169</v>
      </c>
      <c r="B478" s="13" t="s">
        <v>159</v>
      </c>
      <c r="C478" s="13" t="s">
        <v>217</v>
      </c>
      <c r="D478" s="12" t="s">
        <v>21</v>
      </c>
      <c r="E478" s="14" t="s">
        <v>342</v>
      </c>
      <c r="F478" s="7">
        <v>4856.3</v>
      </c>
      <c r="G478" s="71">
        <v>2510.5</v>
      </c>
      <c r="H478" s="94">
        <f t="shared" si="234"/>
        <v>51.695735436443378</v>
      </c>
    </row>
    <row r="479" spans="1:8" outlineLevel="1" x14ac:dyDescent="0.25">
      <c r="A479" s="12" t="s">
        <v>169</v>
      </c>
      <c r="B479" s="13" t="s">
        <v>218</v>
      </c>
      <c r="C479" s="13"/>
      <c r="D479" s="12"/>
      <c r="E479" s="14" t="s">
        <v>283</v>
      </c>
      <c r="F479" s="7">
        <f>F480</f>
        <v>2168.2000000000003</v>
      </c>
      <c r="G479" s="71">
        <f t="shared" ref="F479:G484" si="238">G480</f>
        <v>1188.0999999999999</v>
      </c>
      <c r="H479" s="94">
        <f t="shared" si="234"/>
        <v>54.796605479199322</v>
      </c>
    </row>
    <row r="480" spans="1:8" outlineLevel="2" x14ac:dyDescent="0.25">
      <c r="A480" s="12" t="s">
        <v>169</v>
      </c>
      <c r="B480" s="13" t="s">
        <v>219</v>
      </c>
      <c r="C480" s="13"/>
      <c r="D480" s="12"/>
      <c r="E480" s="14" t="s">
        <v>322</v>
      </c>
      <c r="F480" s="7">
        <f>F481</f>
        <v>2168.2000000000003</v>
      </c>
      <c r="G480" s="71">
        <f t="shared" si="238"/>
        <v>1188.0999999999999</v>
      </c>
      <c r="H480" s="94">
        <f t="shared" si="234"/>
        <v>54.796605479199322</v>
      </c>
    </row>
    <row r="481" spans="1:8" ht="38.25" outlineLevel="3" x14ac:dyDescent="0.25">
      <c r="A481" s="12" t="s">
        <v>169</v>
      </c>
      <c r="B481" s="13" t="s">
        <v>219</v>
      </c>
      <c r="C481" s="13" t="s">
        <v>176</v>
      </c>
      <c r="D481" s="12"/>
      <c r="E481" s="14" t="s">
        <v>316</v>
      </c>
      <c r="F481" s="7">
        <f>F482</f>
        <v>2168.2000000000003</v>
      </c>
      <c r="G481" s="71">
        <f t="shared" si="238"/>
        <v>1188.0999999999999</v>
      </c>
      <c r="H481" s="94">
        <f t="shared" si="234"/>
        <v>54.796605479199322</v>
      </c>
    </row>
    <row r="482" spans="1:8" ht="25.5" outlineLevel="4" x14ac:dyDescent="0.25">
      <c r="A482" s="12" t="s">
        <v>169</v>
      </c>
      <c r="B482" s="13" t="s">
        <v>219</v>
      </c>
      <c r="C482" s="13" t="s">
        <v>199</v>
      </c>
      <c r="D482" s="12"/>
      <c r="E482" s="14" t="s">
        <v>492</v>
      </c>
      <c r="F482" s="7">
        <f>F483+F486</f>
        <v>2168.2000000000003</v>
      </c>
      <c r="G482" s="71">
        <f t="shared" ref="G482" si="239">G483+G486</f>
        <v>1188.0999999999999</v>
      </c>
      <c r="H482" s="94">
        <f t="shared" si="234"/>
        <v>54.796605479199322</v>
      </c>
    </row>
    <row r="483" spans="1:8" ht="25.5" outlineLevel="5" x14ac:dyDescent="0.25">
      <c r="A483" s="12" t="s">
        <v>169</v>
      </c>
      <c r="B483" s="13" t="s">
        <v>219</v>
      </c>
      <c r="C483" s="13" t="s">
        <v>200</v>
      </c>
      <c r="D483" s="12"/>
      <c r="E483" s="14" t="s">
        <v>493</v>
      </c>
      <c r="F483" s="7">
        <f>F484</f>
        <v>2145.9</v>
      </c>
      <c r="G483" s="71">
        <f t="shared" si="238"/>
        <v>965.8</v>
      </c>
      <c r="H483" s="94">
        <f t="shared" si="234"/>
        <v>45.006757071624953</v>
      </c>
    </row>
    <row r="484" spans="1:8" ht="51" outlineLevel="6" x14ac:dyDescent="0.25">
      <c r="A484" s="12" t="s">
        <v>169</v>
      </c>
      <c r="B484" s="13" t="s">
        <v>219</v>
      </c>
      <c r="C484" s="13" t="s">
        <v>220</v>
      </c>
      <c r="D484" s="12"/>
      <c r="E484" s="14" t="s">
        <v>507</v>
      </c>
      <c r="F484" s="7">
        <f t="shared" si="238"/>
        <v>2145.9</v>
      </c>
      <c r="G484" s="71">
        <f t="shared" si="238"/>
        <v>965.8</v>
      </c>
      <c r="H484" s="94">
        <f t="shared" si="234"/>
        <v>45.006757071624953</v>
      </c>
    </row>
    <row r="485" spans="1:8" ht="25.5" outlineLevel="7" x14ac:dyDescent="0.25">
      <c r="A485" s="12" t="s">
        <v>169</v>
      </c>
      <c r="B485" s="13" t="s">
        <v>219</v>
      </c>
      <c r="C485" s="13" t="s">
        <v>220</v>
      </c>
      <c r="D485" s="12" t="s">
        <v>39</v>
      </c>
      <c r="E485" s="14" t="s">
        <v>357</v>
      </c>
      <c r="F485" s="7">
        <f>2157-11.1</f>
        <v>2145.9</v>
      </c>
      <c r="G485" s="71">
        <v>965.8</v>
      </c>
      <c r="H485" s="94">
        <f t="shared" si="234"/>
        <v>45.006757071624953</v>
      </c>
    </row>
    <row r="486" spans="1:8" ht="25.5" outlineLevel="7" x14ac:dyDescent="0.25">
      <c r="A486" s="12" t="s">
        <v>169</v>
      </c>
      <c r="B486" s="13" t="s">
        <v>219</v>
      </c>
      <c r="C486" s="13" t="s">
        <v>657</v>
      </c>
      <c r="D486" s="12"/>
      <c r="E486" s="14" t="s">
        <v>640</v>
      </c>
      <c r="F486" s="7">
        <f>F489+F487</f>
        <v>22.299999999999997</v>
      </c>
      <c r="G486" s="71">
        <f t="shared" ref="G486" si="240">G489+G487</f>
        <v>222.3</v>
      </c>
      <c r="H486" s="94">
        <f t="shared" si="234"/>
        <v>996.8609865470853</v>
      </c>
    </row>
    <row r="487" spans="1:8" ht="76.5" outlineLevel="7" x14ac:dyDescent="0.25">
      <c r="A487" s="12" t="s">
        <v>169</v>
      </c>
      <c r="B487" s="13" t="s">
        <v>219</v>
      </c>
      <c r="C487" s="13" t="s">
        <v>768</v>
      </c>
      <c r="D487" s="12"/>
      <c r="E487" s="14" t="s">
        <v>769</v>
      </c>
      <c r="F487" s="7">
        <v>0</v>
      </c>
      <c r="G487" s="71">
        <f t="shared" ref="G487" si="241">G488</f>
        <v>200</v>
      </c>
      <c r="H487" s="94" t="e">
        <f t="shared" si="234"/>
        <v>#DIV/0!</v>
      </c>
    </row>
    <row r="488" spans="1:8" ht="25.5" outlineLevel="7" x14ac:dyDescent="0.25">
      <c r="A488" s="12" t="s">
        <v>169</v>
      </c>
      <c r="B488" s="13" t="s">
        <v>219</v>
      </c>
      <c r="C488" s="13" t="s">
        <v>768</v>
      </c>
      <c r="D488" s="12" t="s">
        <v>39</v>
      </c>
      <c r="E488" s="14" t="s">
        <v>357</v>
      </c>
      <c r="F488" s="7">
        <v>0</v>
      </c>
      <c r="G488" s="71">
        <v>200</v>
      </c>
      <c r="H488" s="94" t="e">
        <f t="shared" si="234"/>
        <v>#DIV/0!</v>
      </c>
    </row>
    <row r="489" spans="1:8" ht="76.5" outlineLevel="7" x14ac:dyDescent="0.25">
      <c r="A489" s="12" t="s">
        <v>169</v>
      </c>
      <c r="B489" s="13" t="s">
        <v>219</v>
      </c>
      <c r="C489" s="13" t="s">
        <v>656</v>
      </c>
      <c r="D489" s="12"/>
      <c r="E489" s="14" t="s">
        <v>641</v>
      </c>
      <c r="F489" s="7">
        <f>F490</f>
        <v>22.299999999999997</v>
      </c>
      <c r="G489" s="71">
        <f t="shared" ref="G489" si="242">G490</f>
        <v>22.3</v>
      </c>
      <c r="H489" s="94">
        <f t="shared" si="234"/>
        <v>100.00000000000003</v>
      </c>
    </row>
    <row r="490" spans="1:8" ht="25.5" outlineLevel="7" x14ac:dyDescent="0.25">
      <c r="A490" s="12" t="s">
        <v>169</v>
      </c>
      <c r="B490" s="13" t="s">
        <v>219</v>
      </c>
      <c r="C490" s="13" t="s">
        <v>656</v>
      </c>
      <c r="D490" s="12" t="s">
        <v>39</v>
      </c>
      <c r="E490" s="14" t="s">
        <v>357</v>
      </c>
      <c r="F490" s="7">
        <f>11.2+11.1</f>
        <v>22.299999999999997</v>
      </c>
      <c r="G490" s="71">
        <v>22.3</v>
      </c>
      <c r="H490" s="94">
        <f t="shared" si="234"/>
        <v>100.00000000000003</v>
      </c>
    </row>
    <row r="491" spans="1:8" s="3" customFormat="1" ht="25.5" x14ac:dyDescent="0.25">
      <c r="A491" s="17" t="s">
        <v>221</v>
      </c>
      <c r="B491" s="42"/>
      <c r="C491" s="42"/>
      <c r="D491" s="17"/>
      <c r="E491" s="18" t="s">
        <v>273</v>
      </c>
      <c r="F491" s="6">
        <f>F492+F517+F562+F599+F510</f>
        <v>53663.4</v>
      </c>
      <c r="G491" s="70">
        <f>G492+G517+G562+G599+G510</f>
        <v>26359.3</v>
      </c>
      <c r="H491" s="94">
        <f t="shared" si="234"/>
        <v>49.119697969193155</v>
      </c>
    </row>
    <row r="492" spans="1:8" outlineLevel="1" x14ac:dyDescent="0.25">
      <c r="A492" s="12" t="s">
        <v>221</v>
      </c>
      <c r="B492" s="13" t="s">
        <v>77</v>
      </c>
      <c r="C492" s="13"/>
      <c r="D492" s="12"/>
      <c r="E492" s="14" t="s">
        <v>277</v>
      </c>
      <c r="F492" s="7">
        <f>F493+F500</f>
        <v>231</v>
      </c>
      <c r="G492" s="71">
        <f t="shared" ref="G492" si="243">G493+G500</f>
        <v>52.1</v>
      </c>
      <c r="H492" s="94">
        <f t="shared" si="234"/>
        <v>22.554112554112553</v>
      </c>
    </row>
    <row r="493" spans="1:8" outlineLevel="2" x14ac:dyDescent="0.25">
      <c r="A493" s="12" t="s">
        <v>221</v>
      </c>
      <c r="B493" s="13" t="s">
        <v>170</v>
      </c>
      <c r="C493" s="13"/>
      <c r="D493" s="12"/>
      <c r="E493" s="14" t="s">
        <v>314</v>
      </c>
      <c r="F493" s="7">
        <f>F494</f>
        <v>50</v>
      </c>
      <c r="G493" s="71">
        <f t="shared" ref="G493:G497" si="244">G494</f>
        <v>0</v>
      </c>
      <c r="H493" s="94">
        <f t="shared" si="234"/>
        <v>0</v>
      </c>
    </row>
    <row r="494" spans="1:8" ht="51" outlineLevel="3" x14ac:dyDescent="0.25">
      <c r="A494" s="12" t="s">
        <v>221</v>
      </c>
      <c r="B494" s="13" t="s">
        <v>170</v>
      </c>
      <c r="C494" s="13" t="s">
        <v>160</v>
      </c>
      <c r="D494" s="12"/>
      <c r="E494" s="14" t="s">
        <v>312</v>
      </c>
      <c r="F494" s="7">
        <f>F495</f>
        <v>50</v>
      </c>
      <c r="G494" s="71">
        <f t="shared" si="244"/>
        <v>0</v>
      </c>
      <c r="H494" s="94">
        <f t="shared" si="234"/>
        <v>0</v>
      </c>
    </row>
    <row r="495" spans="1:8" ht="25.5" outlineLevel="4" x14ac:dyDescent="0.25">
      <c r="A495" s="12" t="s">
        <v>221</v>
      </c>
      <c r="B495" s="13" t="s">
        <v>170</v>
      </c>
      <c r="C495" s="13" t="s">
        <v>171</v>
      </c>
      <c r="D495" s="12"/>
      <c r="E495" s="14" t="s">
        <v>468</v>
      </c>
      <c r="F495" s="7">
        <f>F496</f>
        <v>50</v>
      </c>
      <c r="G495" s="71">
        <f t="shared" si="244"/>
        <v>0</v>
      </c>
      <c r="H495" s="94">
        <f t="shared" si="234"/>
        <v>0</v>
      </c>
    </row>
    <row r="496" spans="1:8" ht="38.25" outlineLevel="5" x14ac:dyDescent="0.25">
      <c r="A496" s="12" t="s">
        <v>221</v>
      </c>
      <c r="B496" s="13" t="s">
        <v>170</v>
      </c>
      <c r="C496" s="13" t="s">
        <v>222</v>
      </c>
      <c r="D496" s="12"/>
      <c r="E496" s="14" t="s">
        <v>508</v>
      </c>
      <c r="F496" s="7">
        <f>F497</f>
        <v>50</v>
      </c>
      <c r="G496" s="71">
        <f t="shared" si="244"/>
        <v>0</v>
      </c>
      <c r="H496" s="94">
        <f t="shared" si="234"/>
        <v>0</v>
      </c>
    </row>
    <row r="497" spans="1:8" ht="25.5" outlineLevel="6" x14ac:dyDescent="0.25">
      <c r="A497" s="12" t="s">
        <v>221</v>
      </c>
      <c r="B497" s="13" t="s">
        <v>170</v>
      </c>
      <c r="C497" s="13" t="s">
        <v>223</v>
      </c>
      <c r="D497" s="12"/>
      <c r="E497" s="14" t="s">
        <v>509</v>
      </c>
      <c r="F497" s="7">
        <f>F498</f>
        <v>50</v>
      </c>
      <c r="G497" s="71">
        <f t="shared" si="244"/>
        <v>0</v>
      </c>
      <c r="H497" s="94">
        <f t="shared" si="234"/>
        <v>0</v>
      </c>
    </row>
    <row r="498" spans="1:8" ht="63.75" outlineLevel="7" x14ac:dyDescent="0.25">
      <c r="A498" s="12" t="s">
        <v>221</v>
      </c>
      <c r="B498" s="13" t="s">
        <v>170</v>
      </c>
      <c r="C498" s="13" t="s">
        <v>223</v>
      </c>
      <c r="D498" s="12">
        <v>100</v>
      </c>
      <c r="E498" s="14" t="s">
        <v>330</v>
      </c>
      <c r="F498" s="7">
        <v>50</v>
      </c>
      <c r="G498" s="71">
        <v>0</v>
      </c>
      <c r="H498" s="94">
        <f t="shared" si="234"/>
        <v>0</v>
      </c>
    </row>
    <row r="499" spans="1:8" outlineLevel="2" x14ac:dyDescent="0.25">
      <c r="A499" s="12" t="s">
        <v>221</v>
      </c>
      <c r="B499" s="13" t="s">
        <v>100</v>
      </c>
      <c r="C499" s="13"/>
      <c r="D499" s="12"/>
      <c r="E499" s="14" t="s">
        <v>299</v>
      </c>
      <c r="F499" s="7">
        <f>F500</f>
        <v>181</v>
      </c>
      <c r="G499" s="71">
        <f t="shared" ref="G499:G500" si="245">G500</f>
        <v>52.1</v>
      </c>
      <c r="H499" s="94">
        <f t="shared" si="234"/>
        <v>28.784530386740332</v>
      </c>
    </row>
    <row r="500" spans="1:8" ht="38.25" outlineLevel="3" x14ac:dyDescent="0.25">
      <c r="A500" s="12" t="s">
        <v>221</v>
      </c>
      <c r="B500" s="13" t="s">
        <v>100</v>
      </c>
      <c r="C500" s="13" t="s">
        <v>224</v>
      </c>
      <c r="D500" s="12"/>
      <c r="E500" s="14" t="s">
        <v>323</v>
      </c>
      <c r="F500" s="7">
        <f>F501</f>
        <v>181</v>
      </c>
      <c r="G500" s="71">
        <f t="shared" si="245"/>
        <v>52.1</v>
      </c>
      <c r="H500" s="94">
        <f t="shared" si="234"/>
        <v>28.784530386740332</v>
      </c>
    </row>
    <row r="501" spans="1:8" outlineLevel="4" x14ac:dyDescent="0.25">
      <c r="A501" s="12" t="s">
        <v>221</v>
      </c>
      <c r="B501" s="13" t="s">
        <v>100</v>
      </c>
      <c r="C501" s="13" t="s">
        <v>225</v>
      </c>
      <c r="D501" s="12"/>
      <c r="E501" s="14" t="s">
        <v>510</v>
      </c>
      <c r="F501" s="7">
        <f>F502+F507</f>
        <v>181</v>
      </c>
      <c r="G501" s="71">
        <f t="shared" ref="G501" si="246">G502+G507</f>
        <v>52.1</v>
      </c>
      <c r="H501" s="94">
        <f t="shared" si="234"/>
        <v>28.784530386740332</v>
      </c>
    </row>
    <row r="502" spans="1:8" ht="38.25" outlineLevel="5" x14ac:dyDescent="0.25">
      <c r="A502" s="12" t="s">
        <v>221</v>
      </c>
      <c r="B502" s="13" t="s">
        <v>100</v>
      </c>
      <c r="C502" s="13" t="s">
        <v>226</v>
      </c>
      <c r="D502" s="12"/>
      <c r="E502" s="14" t="s">
        <v>720</v>
      </c>
      <c r="F502" s="7">
        <f>F503+F505</f>
        <v>166</v>
      </c>
      <c r="G502" s="71">
        <f>G503+G505</f>
        <v>52.1</v>
      </c>
      <c r="H502" s="94">
        <f t="shared" si="234"/>
        <v>31.3855421686747</v>
      </c>
    </row>
    <row r="503" spans="1:8" ht="38.25" outlineLevel="6" x14ac:dyDescent="0.25">
      <c r="A503" s="12" t="s">
        <v>221</v>
      </c>
      <c r="B503" s="13" t="s">
        <v>100</v>
      </c>
      <c r="C503" s="13" t="s">
        <v>227</v>
      </c>
      <c r="D503" s="12"/>
      <c r="E503" s="14" t="s">
        <v>512</v>
      </c>
      <c r="F503" s="7">
        <f>F504</f>
        <v>77</v>
      </c>
      <c r="G503" s="71">
        <f t="shared" ref="G503" si="247">G504</f>
        <v>43.6</v>
      </c>
      <c r="H503" s="94">
        <f t="shared" si="234"/>
        <v>56.623376623376622</v>
      </c>
    </row>
    <row r="504" spans="1:8" ht="25.5" outlineLevel="7" x14ac:dyDescent="0.25">
      <c r="A504" s="12" t="s">
        <v>221</v>
      </c>
      <c r="B504" s="13" t="s">
        <v>100</v>
      </c>
      <c r="C504" s="13" t="s">
        <v>227</v>
      </c>
      <c r="D504" s="12" t="s">
        <v>7</v>
      </c>
      <c r="E504" s="14" t="s">
        <v>331</v>
      </c>
      <c r="F504" s="7">
        <v>77</v>
      </c>
      <c r="G504" s="71">
        <v>43.6</v>
      </c>
      <c r="H504" s="94">
        <f t="shared" si="234"/>
        <v>56.623376623376622</v>
      </c>
    </row>
    <row r="505" spans="1:8" outlineLevel="6" x14ac:dyDescent="0.25">
      <c r="A505" s="12" t="s">
        <v>221</v>
      </c>
      <c r="B505" s="13" t="s">
        <v>100</v>
      </c>
      <c r="C505" s="13" t="s">
        <v>228</v>
      </c>
      <c r="D505" s="12"/>
      <c r="E505" s="14" t="s">
        <v>513</v>
      </c>
      <c r="F505" s="7">
        <f>F506</f>
        <v>89</v>
      </c>
      <c r="G505" s="71">
        <f t="shared" ref="G505" si="248">G506</f>
        <v>8.5</v>
      </c>
      <c r="H505" s="94">
        <f t="shared" si="234"/>
        <v>9.5505617977528079</v>
      </c>
    </row>
    <row r="506" spans="1:8" ht="25.5" outlineLevel="7" x14ac:dyDescent="0.25">
      <c r="A506" s="12" t="s">
        <v>221</v>
      </c>
      <c r="B506" s="13" t="s">
        <v>100</v>
      </c>
      <c r="C506" s="13" t="s">
        <v>228</v>
      </c>
      <c r="D506" s="12" t="s">
        <v>7</v>
      </c>
      <c r="E506" s="14" t="s">
        <v>331</v>
      </c>
      <c r="F506" s="7">
        <v>89</v>
      </c>
      <c r="G506" s="71">
        <v>8.5</v>
      </c>
      <c r="H506" s="94">
        <f t="shared" si="234"/>
        <v>9.5505617977528079</v>
      </c>
    </row>
    <row r="507" spans="1:8" ht="38.25" outlineLevel="7" x14ac:dyDescent="0.25">
      <c r="A507" s="12" t="s">
        <v>221</v>
      </c>
      <c r="B507" s="13" t="s">
        <v>100</v>
      </c>
      <c r="C507" s="13" t="s">
        <v>693</v>
      </c>
      <c r="D507" s="12"/>
      <c r="E507" s="14" t="s">
        <v>694</v>
      </c>
      <c r="F507" s="7">
        <f>F508</f>
        <v>15</v>
      </c>
      <c r="G507" s="71">
        <f t="shared" ref="G507" si="249">G508</f>
        <v>0</v>
      </c>
      <c r="H507" s="94">
        <f t="shared" si="234"/>
        <v>0</v>
      </c>
    </row>
    <row r="508" spans="1:8" ht="38.25" outlineLevel="7" x14ac:dyDescent="0.25">
      <c r="A508" s="12" t="s">
        <v>221</v>
      </c>
      <c r="B508" s="13" t="s">
        <v>100</v>
      </c>
      <c r="C508" s="13" t="s">
        <v>695</v>
      </c>
      <c r="D508" s="12"/>
      <c r="E508" s="14" t="s">
        <v>696</v>
      </c>
      <c r="F508" s="7">
        <f>F509</f>
        <v>15</v>
      </c>
      <c r="G508" s="71">
        <f t="shared" ref="G508" si="250">G509</f>
        <v>0</v>
      </c>
      <c r="H508" s="94">
        <f t="shared" si="234"/>
        <v>0</v>
      </c>
    </row>
    <row r="509" spans="1:8" ht="25.5" outlineLevel="7" x14ac:dyDescent="0.25">
      <c r="A509" s="12" t="s">
        <v>221</v>
      </c>
      <c r="B509" s="13" t="s">
        <v>100</v>
      </c>
      <c r="C509" s="13" t="s">
        <v>695</v>
      </c>
      <c r="D509" s="12" t="s">
        <v>7</v>
      </c>
      <c r="E509" s="14" t="s">
        <v>331</v>
      </c>
      <c r="F509" s="7">
        <v>15</v>
      </c>
      <c r="G509" s="71">
        <v>0</v>
      </c>
      <c r="H509" s="94">
        <f t="shared" si="234"/>
        <v>0</v>
      </c>
    </row>
    <row r="510" spans="1:8" outlineLevel="7" x14ac:dyDescent="0.25">
      <c r="A510" s="12" t="s">
        <v>221</v>
      </c>
      <c r="B510" s="13" t="s">
        <v>102</v>
      </c>
      <c r="C510" s="13"/>
      <c r="D510" s="12"/>
      <c r="E510" s="14" t="s">
        <v>278</v>
      </c>
      <c r="F510" s="7">
        <f t="shared" ref="F510:F515" si="251">F511</f>
        <v>240</v>
      </c>
      <c r="G510" s="71">
        <f t="shared" ref="G510" si="252">G511</f>
        <v>0</v>
      </c>
      <c r="H510" s="94">
        <f t="shared" si="234"/>
        <v>0</v>
      </c>
    </row>
    <row r="511" spans="1:8" outlineLevel="7" x14ac:dyDescent="0.25">
      <c r="A511" s="12" t="s">
        <v>221</v>
      </c>
      <c r="B511" s="13" t="s">
        <v>121</v>
      </c>
      <c r="C511" s="13"/>
      <c r="D511" s="12"/>
      <c r="E511" s="14" t="s">
        <v>303</v>
      </c>
      <c r="F511" s="7">
        <f t="shared" si="251"/>
        <v>240</v>
      </c>
      <c r="G511" s="71">
        <f t="shared" ref="G511" si="253">G512</f>
        <v>0</v>
      </c>
      <c r="H511" s="94">
        <f t="shared" si="234"/>
        <v>0</v>
      </c>
    </row>
    <row r="512" spans="1:8" ht="38.25" outlineLevel="7" x14ac:dyDescent="0.25">
      <c r="A512" s="12" t="s">
        <v>221</v>
      </c>
      <c r="B512" s="13" t="s">
        <v>121</v>
      </c>
      <c r="C512" s="13" t="s">
        <v>152</v>
      </c>
      <c r="D512" s="12"/>
      <c r="E512" s="56" t="s">
        <v>590</v>
      </c>
      <c r="F512" s="7">
        <f t="shared" si="251"/>
        <v>240</v>
      </c>
      <c r="G512" s="71">
        <f t="shared" ref="G512" si="254">G513</f>
        <v>0</v>
      </c>
      <c r="H512" s="94">
        <f t="shared" si="234"/>
        <v>0</v>
      </c>
    </row>
    <row r="513" spans="1:8" ht="25.5" outlineLevel="7" x14ac:dyDescent="0.25">
      <c r="A513" s="12" t="s">
        <v>221</v>
      </c>
      <c r="B513" s="13" t="s">
        <v>121</v>
      </c>
      <c r="C513" s="13" t="s">
        <v>229</v>
      </c>
      <c r="D513" s="12"/>
      <c r="E513" s="56" t="s">
        <v>591</v>
      </c>
      <c r="F513" s="7">
        <f t="shared" si="251"/>
        <v>240</v>
      </c>
      <c r="G513" s="71">
        <f t="shared" ref="G513:G514" si="255">G514</f>
        <v>0</v>
      </c>
      <c r="H513" s="94">
        <f t="shared" si="234"/>
        <v>0</v>
      </c>
    </row>
    <row r="514" spans="1:8" ht="46.5" customHeight="1" outlineLevel="7" x14ac:dyDescent="0.25">
      <c r="A514" s="12" t="s">
        <v>221</v>
      </c>
      <c r="B514" s="13" t="s">
        <v>121</v>
      </c>
      <c r="C514" s="13" t="s">
        <v>589</v>
      </c>
      <c r="D514" s="12"/>
      <c r="E514" s="56" t="s">
        <v>592</v>
      </c>
      <c r="F514" s="7">
        <f>F515</f>
        <v>240</v>
      </c>
      <c r="G514" s="71">
        <f t="shared" si="255"/>
        <v>0</v>
      </c>
      <c r="H514" s="94">
        <f t="shared" si="234"/>
        <v>0</v>
      </c>
    </row>
    <row r="515" spans="1:8" ht="51" outlineLevel="7" x14ac:dyDescent="0.25">
      <c r="A515" s="12" t="s">
        <v>221</v>
      </c>
      <c r="B515" s="13" t="s">
        <v>121</v>
      </c>
      <c r="C515" s="13" t="s">
        <v>664</v>
      </c>
      <c r="D515" s="12"/>
      <c r="E515" s="56" t="s">
        <v>670</v>
      </c>
      <c r="F515" s="7">
        <f t="shared" si="251"/>
        <v>240</v>
      </c>
      <c r="G515" s="71">
        <f t="shared" ref="G515" si="256">G516</f>
        <v>0</v>
      </c>
      <c r="H515" s="94">
        <f t="shared" si="234"/>
        <v>0</v>
      </c>
    </row>
    <row r="516" spans="1:8" ht="25.5" outlineLevel="7" x14ac:dyDescent="0.25">
      <c r="A516" s="12" t="s">
        <v>221</v>
      </c>
      <c r="B516" s="13" t="s">
        <v>121</v>
      </c>
      <c r="C516" s="13" t="s">
        <v>664</v>
      </c>
      <c r="D516" s="12">
        <v>200</v>
      </c>
      <c r="E516" s="56" t="s">
        <v>593</v>
      </c>
      <c r="F516" s="7">
        <v>240</v>
      </c>
      <c r="G516" s="71">
        <v>0</v>
      </c>
      <c r="H516" s="94">
        <f t="shared" si="234"/>
        <v>0</v>
      </c>
    </row>
    <row r="517" spans="1:8" outlineLevel="1" x14ac:dyDescent="0.25">
      <c r="A517" s="12" t="s">
        <v>221</v>
      </c>
      <c r="B517" s="13" t="s">
        <v>174</v>
      </c>
      <c r="C517" s="13"/>
      <c r="D517" s="12"/>
      <c r="E517" s="14" t="s">
        <v>282</v>
      </c>
      <c r="F517" s="7">
        <f>F518+F536</f>
        <v>6584.4999999999991</v>
      </c>
      <c r="G517" s="71">
        <f>G518+G536</f>
        <v>4022.4</v>
      </c>
      <c r="H517" s="94">
        <f t="shared" si="234"/>
        <v>61.088920950717608</v>
      </c>
    </row>
    <row r="518" spans="1:8" outlineLevel="2" x14ac:dyDescent="0.25">
      <c r="A518" s="12" t="s">
        <v>221</v>
      </c>
      <c r="B518" s="13" t="s">
        <v>198</v>
      </c>
      <c r="C518" s="13"/>
      <c r="D518" s="12"/>
      <c r="E518" s="14" t="s">
        <v>318</v>
      </c>
      <c r="F518" s="7">
        <f>F519</f>
        <v>6426.4999999999991</v>
      </c>
      <c r="G518" s="71">
        <f t="shared" ref="G518:G524" si="257">G519</f>
        <v>3963.7000000000003</v>
      </c>
      <c r="H518" s="94">
        <f t="shared" si="234"/>
        <v>61.67742939391583</v>
      </c>
    </row>
    <row r="519" spans="1:8" ht="38.25" outlineLevel="3" x14ac:dyDescent="0.25">
      <c r="A519" s="12" t="s">
        <v>221</v>
      </c>
      <c r="B519" s="13" t="s">
        <v>198</v>
      </c>
      <c r="C519" s="13" t="s">
        <v>230</v>
      </c>
      <c r="D519" s="12"/>
      <c r="E519" s="14" t="s">
        <v>324</v>
      </c>
      <c r="F519" s="7">
        <f>F520</f>
        <v>6426.4999999999991</v>
      </c>
      <c r="G519" s="71">
        <f t="shared" si="257"/>
        <v>3963.7000000000003</v>
      </c>
      <c r="H519" s="94">
        <f t="shared" si="234"/>
        <v>61.67742939391583</v>
      </c>
    </row>
    <row r="520" spans="1:8" ht="38.25" outlineLevel="4" x14ac:dyDescent="0.25">
      <c r="A520" s="12" t="s">
        <v>221</v>
      </c>
      <c r="B520" s="13" t="s">
        <v>198</v>
      </c>
      <c r="C520" s="13" t="s">
        <v>231</v>
      </c>
      <c r="D520" s="12"/>
      <c r="E520" s="14" t="s">
        <v>515</v>
      </c>
      <c r="F520" s="7">
        <f>F521+F530+F533</f>
        <v>6426.4999999999991</v>
      </c>
      <c r="G520" s="71">
        <f t="shared" ref="G520" si="258">G521+G530+G533</f>
        <v>3963.7000000000003</v>
      </c>
      <c r="H520" s="94">
        <f t="shared" si="234"/>
        <v>61.67742939391583</v>
      </c>
    </row>
    <row r="521" spans="1:8" ht="25.5" outlineLevel="5" x14ac:dyDescent="0.25">
      <c r="A521" s="12" t="s">
        <v>221</v>
      </c>
      <c r="B521" s="13" t="s">
        <v>198</v>
      </c>
      <c r="C521" s="13" t="s">
        <v>232</v>
      </c>
      <c r="D521" s="12"/>
      <c r="E521" s="14" t="s">
        <v>516</v>
      </c>
      <c r="F521" s="7">
        <f>F524+F522+F528+F526</f>
        <v>6063.5999999999995</v>
      </c>
      <c r="G521" s="71">
        <f t="shared" ref="G521" si="259">G524+G522+G528+G526</f>
        <v>3663.7000000000003</v>
      </c>
      <c r="H521" s="94">
        <f t="shared" si="234"/>
        <v>60.421201926248443</v>
      </c>
    </row>
    <row r="522" spans="1:8" ht="51" outlineLevel="5" x14ac:dyDescent="0.25">
      <c r="A522" s="12" t="s">
        <v>221</v>
      </c>
      <c r="B522" s="12" t="s">
        <v>198</v>
      </c>
      <c r="C522" s="13" t="s">
        <v>618</v>
      </c>
      <c r="D522" s="13"/>
      <c r="E522" s="14" t="s">
        <v>619</v>
      </c>
      <c r="F522" s="7">
        <f>F523</f>
        <v>690.6</v>
      </c>
      <c r="G522" s="71">
        <f t="shared" ref="G522" si="260">G523</f>
        <v>507.3</v>
      </c>
      <c r="H522" s="94">
        <f t="shared" si="234"/>
        <v>73.457862728062551</v>
      </c>
    </row>
    <row r="523" spans="1:8" ht="25.5" outlineLevel="5" x14ac:dyDescent="0.25">
      <c r="A523" s="12" t="s">
        <v>221</v>
      </c>
      <c r="B523" s="12" t="s">
        <v>198</v>
      </c>
      <c r="C523" s="13" t="s">
        <v>618</v>
      </c>
      <c r="D523" s="13" t="s">
        <v>39</v>
      </c>
      <c r="E523" s="14" t="s">
        <v>357</v>
      </c>
      <c r="F523" s="7">
        <v>690.6</v>
      </c>
      <c r="G523" s="71">
        <v>507.3</v>
      </c>
      <c r="H523" s="94">
        <f t="shared" si="234"/>
        <v>73.457862728062551</v>
      </c>
    </row>
    <row r="524" spans="1:8" ht="51" outlineLevel="6" x14ac:dyDescent="0.25">
      <c r="A524" s="12" t="s">
        <v>221</v>
      </c>
      <c r="B524" s="13" t="s">
        <v>198</v>
      </c>
      <c r="C524" s="13" t="s">
        <v>233</v>
      </c>
      <c r="D524" s="12"/>
      <c r="E524" s="14" t="s">
        <v>517</v>
      </c>
      <c r="F524" s="7">
        <f>F525</f>
        <v>5353.0999999999995</v>
      </c>
      <c r="G524" s="71">
        <f t="shared" si="257"/>
        <v>3156.4</v>
      </c>
      <c r="H524" s="94">
        <f t="shared" si="234"/>
        <v>58.963964805439851</v>
      </c>
    </row>
    <row r="525" spans="1:8" ht="25.5" outlineLevel="7" x14ac:dyDescent="0.25">
      <c r="A525" s="12" t="s">
        <v>221</v>
      </c>
      <c r="B525" s="13" t="s">
        <v>198</v>
      </c>
      <c r="C525" s="13" t="s">
        <v>233</v>
      </c>
      <c r="D525" s="12" t="s">
        <v>39</v>
      </c>
      <c r="E525" s="14" t="s">
        <v>357</v>
      </c>
      <c r="F525" s="7">
        <f>5353.4-0.3</f>
        <v>5353.0999999999995</v>
      </c>
      <c r="G525" s="71">
        <v>3156.4</v>
      </c>
      <c r="H525" s="94">
        <f t="shared" si="234"/>
        <v>58.963964805439851</v>
      </c>
    </row>
    <row r="526" spans="1:8" ht="38.25" outlineLevel="7" x14ac:dyDescent="0.25">
      <c r="A526" s="12" t="s">
        <v>221</v>
      </c>
      <c r="B526" s="13" t="s">
        <v>198</v>
      </c>
      <c r="C526" s="13" t="s">
        <v>684</v>
      </c>
      <c r="D526" s="12"/>
      <c r="E526" s="14" t="s">
        <v>685</v>
      </c>
      <c r="F526" s="7">
        <f>F527</f>
        <v>12.9</v>
      </c>
      <c r="G526" s="71">
        <f t="shared" ref="G526" si="261">G527</f>
        <v>0</v>
      </c>
      <c r="H526" s="94">
        <f t="shared" si="234"/>
        <v>0</v>
      </c>
    </row>
    <row r="527" spans="1:8" ht="25.5" outlineLevel="7" x14ac:dyDescent="0.25">
      <c r="A527" s="12" t="s">
        <v>221</v>
      </c>
      <c r="B527" s="13" t="s">
        <v>198</v>
      </c>
      <c r="C527" s="13" t="s">
        <v>684</v>
      </c>
      <c r="D527" s="12" t="s">
        <v>39</v>
      </c>
      <c r="E527" s="14" t="s">
        <v>357</v>
      </c>
      <c r="F527" s="7">
        <v>12.9</v>
      </c>
      <c r="G527" s="71">
        <v>0</v>
      </c>
      <c r="H527" s="94">
        <f t="shared" si="234"/>
        <v>0</v>
      </c>
    </row>
    <row r="528" spans="1:8" ht="38.25" outlineLevel="7" x14ac:dyDescent="0.25">
      <c r="A528" s="12" t="s">
        <v>221</v>
      </c>
      <c r="B528" s="13" t="s">
        <v>198</v>
      </c>
      <c r="C528" s="13" t="s">
        <v>628</v>
      </c>
      <c r="D528" s="34"/>
      <c r="E528" s="14" t="s">
        <v>626</v>
      </c>
      <c r="F528" s="7">
        <f>F529</f>
        <v>7</v>
      </c>
      <c r="G528" s="71">
        <f t="shared" ref="G528" si="262">G529</f>
        <v>0</v>
      </c>
      <c r="H528" s="94">
        <f t="shared" si="234"/>
        <v>0</v>
      </c>
    </row>
    <row r="529" spans="1:8" ht="25.5" outlineLevel="7" x14ac:dyDescent="0.25">
      <c r="A529" s="12" t="s">
        <v>221</v>
      </c>
      <c r="B529" s="13" t="s">
        <v>198</v>
      </c>
      <c r="C529" s="13" t="s">
        <v>628</v>
      </c>
      <c r="D529" s="12" t="s">
        <v>39</v>
      </c>
      <c r="E529" s="14" t="s">
        <v>357</v>
      </c>
      <c r="F529" s="7">
        <f>6.7+0.3</f>
        <v>7</v>
      </c>
      <c r="G529" s="71">
        <v>0</v>
      </c>
      <c r="H529" s="94">
        <f t="shared" si="234"/>
        <v>0</v>
      </c>
    </row>
    <row r="530" spans="1:8" ht="25.5" outlineLevel="7" x14ac:dyDescent="0.25">
      <c r="A530" s="12" t="s">
        <v>221</v>
      </c>
      <c r="B530" s="13" t="s">
        <v>198</v>
      </c>
      <c r="C530" s="13" t="s">
        <v>595</v>
      </c>
      <c r="D530" s="12"/>
      <c r="E530" s="49" t="s">
        <v>633</v>
      </c>
      <c r="F530" s="7">
        <f>F531</f>
        <v>62.9</v>
      </c>
      <c r="G530" s="71">
        <v>0</v>
      </c>
      <c r="H530" s="94">
        <f t="shared" ref="H530:H589" si="263">G530/F530*100</f>
        <v>0</v>
      </c>
    </row>
    <row r="531" spans="1:8" ht="51" outlineLevel="7" x14ac:dyDescent="0.25">
      <c r="A531" s="12" t="s">
        <v>221</v>
      </c>
      <c r="B531" s="13" t="s">
        <v>198</v>
      </c>
      <c r="C531" s="13" t="s">
        <v>596</v>
      </c>
      <c r="D531" s="12"/>
      <c r="E531" s="49" t="s">
        <v>634</v>
      </c>
      <c r="F531" s="7">
        <f>F532</f>
        <v>62.9</v>
      </c>
      <c r="G531" s="71">
        <f t="shared" ref="G531" si="264">G532</f>
        <v>0</v>
      </c>
      <c r="H531" s="94">
        <f t="shared" si="263"/>
        <v>0</v>
      </c>
    </row>
    <row r="532" spans="1:8" ht="25.5" outlineLevel="7" x14ac:dyDescent="0.25">
      <c r="A532" s="12" t="s">
        <v>221</v>
      </c>
      <c r="B532" s="13" t="s">
        <v>198</v>
      </c>
      <c r="C532" s="13" t="s">
        <v>596</v>
      </c>
      <c r="D532" s="12">
        <v>600</v>
      </c>
      <c r="E532" s="49" t="s">
        <v>594</v>
      </c>
      <c r="F532" s="7">
        <v>62.9</v>
      </c>
      <c r="G532" s="71">
        <v>0</v>
      </c>
      <c r="H532" s="94">
        <f t="shared" si="263"/>
        <v>0</v>
      </c>
    </row>
    <row r="533" spans="1:8" ht="25.5" outlineLevel="7" x14ac:dyDescent="0.25">
      <c r="A533" s="12" t="s">
        <v>221</v>
      </c>
      <c r="B533" s="13" t="s">
        <v>198</v>
      </c>
      <c r="C533" s="13" t="s">
        <v>721</v>
      </c>
      <c r="D533" s="12"/>
      <c r="E533" s="49" t="s">
        <v>722</v>
      </c>
      <c r="F533" s="7">
        <f>F534</f>
        <v>300</v>
      </c>
      <c r="G533" s="71">
        <f t="shared" ref="G533" si="265">G534</f>
        <v>300</v>
      </c>
      <c r="H533" s="94">
        <f t="shared" si="263"/>
        <v>100</v>
      </c>
    </row>
    <row r="534" spans="1:8" outlineLevel="7" x14ac:dyDescent="0.25">
      <c r="A534" s="12" t="s">
        <v>221</v>
      </c>
      <c r="B534" s="13" t="s">
        <v>198</v>
      </c>
      <c r="C534" s="13" t="s">
        <v>717</v>
      </c>
      <c r="D534" s="12"/>
      <c r="E534" s="49" t="s">
        <v>718</v>
      </c>
      <c r="F534" s="7">
        <f>F535</f>
        <v>300</v>
      </c>
      <c r="G534" s="71">
        <f t="shared" ref="G534" si="266">G535</f>
        <v>300</v>
      </c>
      <c r="H534" s="94">
        <f t="shared" si="263"/>
        <v>100</v>
      </c>
    </row>
    <row r="535" spans="1:8" ht="25.5" outlineLevel="7" x14ac:dyDescent="0.25">
      <c r="A535" s="12" t="s">
        <v>221</v>
      </c>
      <c r="B535" s="13" t="s">
        <v>198</v>
      </c>
      <c r="C535" s="13" t="s">
        <v>717</v>
      </c>
      <c r="D535" s="12">
        <v>600</v>
      </c>
      <c r="E535" s="49" t="s">
        <v>594</v>
      </c>
      <c r="F535" s="7">
        <v>300</v>
      </c>
      <c r="G535" s="71">
        <v>300</v>
      </c>
      <c r="H535" s="94">
        <f t="shared" si="263"/>
        <v>100</v>
      </c>
    </row>
    <row r="536" spans="1:8" outlineLevel="2" x14ac:dyDescent="0.25">
      <c r="A536" s="12" t="s">
        <v>221</v>
      </c>
      <c r="B536" s="13" t="s">
        <v>206</v>
      </c>
      <c r="C536" s="13"/>
      <c r="D536" s="12"/>
      <c r="E536" s="14" t="s">
        <v>320</v>
      </c>
      <c r="F536" s="7">
        <f>F537</f>
        <v>158</v>
      </c>
      <c r="G536" s="71">
        <f t="shared" ref="G536:G537" si="267">G537</f>
        <v>58.7</v>
      </c>
      <c r="H536" s="94">
        <f t="shared" si="263"/>
        <v>37.151898734177216</v>
      </c>
    </row>
    <row r="537" spans="1:8" ht="38.25" outlineLevel="3" x14ac:dyDescent="0.25">
      <c r="A537" s="12" t="s">
        <v>221</v>
      </c>
      <c r="B537" s="13" t="s">
        <v>206</v>
      </c>
      <c r="C537" s="13" t="s">
        <v>152</v>
      </c>
      <c r="D537" s="12"/>
      <c r="E537" s="14" t="s">
        <v>310</v>
      </c>
      <c r="F537" s="7">
        <f>F538</f>
        <v>158</v>
      </c>
      <c r="G537" s="71">
        <f t="shared" si="267"/>
        <v>58.7</v>
      </c>
      <c r="H537" s="94">
        <f t="shared" si="263"/>
        <v>37.151898734177216</v>
      </c>
    </row>
    <row r="538" spans="1:8" ht="25.5" outlineLevel="4" x14ac:dyDescent="0.25">
      <c r="A538" s="12" t="s">
        <v>221</v>
      </c>
      <c r="B538" s="13" t="s">
        <v>206</v>
      </c>
      <c r="C538" s="13" t="s">
        <v>229</v>
      </c>
      <c r="D538" s="12"/>
      <c r="E538" s="14" t="s">
        <v>514</v>
      </c>
      <c r="F538" s="7">
        <f>F539+F542+F547+F550+F553+F556+F559</f>
        <v>158</v>
      </c>
      <c r="G538" s="71">
        <f t="shared" ref="G538" si="268">G539+G542+G547+G550+G553+G556+G559</f>
        <v>58.7</v>
      </c>
      <c r="H538" s="94">
        <f t="shared" si="263"/>
        <v>37.151898734177216</v>
      </c>
    </row>
    <row r="539" spans="1:8" outlineLevel="5" x14ac:dyDescent="0.25">
      <c r="A539" s="12" t="s">
        <v>221</v>
      </c>
      <c r="B539" s="13" t="s">
        <v>206</v>
      </c>
      <c r="C539" s="13" t="s">
        <v>234</v>
      </c>
      <c r="D539" s="12"/>
      <c r="E539" s="14" t="s">
        <v>518</v>
      </c>
      <c r="F539" s="7">
        <f>F540</f>
        <v>32</v>
      </c>
      <c r="G539" s="71">
        <f t="shared" ref="G539:G540" si="269">G540</f>
        <v>7</v>
      </c>
      <c r="H539" s="94">
        <f t="shared" si="263"/>
        <v>21.875</v>
      </c>
    </row>
    <row r="540" spans="1:8" ht="38.25" outlineLevel="6" x14ac:dyDescent="0.25">
      <c r="A540" s="12" t="s">
        <v>221</v>
      </c>
      <c r="B540" s="13" t="s">
        <v>206</v>
      </c>
      <c r="C540" s="13" t="s">
        <v>235</v>
      </c>
      <c r="D540" s="12"/>
      <c r="E540" s="14" t="s">
        <v>519</v>
      </c>
      <c r="F540" s="7">
        <f>F541</f>
        <v>32</v>
      </c>
      <c r="G540" s="71">
        <f t="shared" si="269"/>
        <v>7</v>
      </c>
      <c r="H540" s="94">
        <f t="shared" si="263"/>
        <v>21.875</v>
      </c>
    </row>
    <row r="541" spans="1:8" ht="25.5" outlineLevel="7" x14ac:dyDescent="0.25">
      <c r="A541" s="12" t="s">
        <v>221</v>
      </c>
      <c r="B541" s="13" t="s">
        <v>206</v>
      </c>
      <c r="C541" s="13" t="s">
        <v>235</v>
      </c>
      <c r="D541" s="12" t="s">
        <v>7</v>
      </c>
      <c r="E541" s="14" t="s">
        <v>331</v>
      </c>
      <c r="F541" s="7">
        <v>32</v>
      </c>
      <c r="G541" s="71">
        <v>7</v>
      </c>
      <c r="H541" s="94">
        <f t="shared" si="263"/>
        <v>21.875</v>
      </c>
    </row>
    <row r="542" spans="1:8" ht="38.25" outlineLevel="5" x14ac:dyDescent="0.25">
      <c r="A542" s="12" t="s">
        <v>221</v>
      </c>
      <c r="B542" s="13" t="s">
        <v>206</v>
      </c>
      <c r="C542" s="13" t="s">
        <v>236</v>
      </c>
      <c r="D542" s="12"/>
      <c r="E542" s="14" t="s">
        <v>520</v>
      </c>
      <c r="F542" s="7">
        <f>F543+F545</f>
        <v>26</v>
      </c>
      <c r="G542" s="71">
        <f t="shared" ref="G542" si="270">G543+G545</f>
        <v>14.2</v>
      </c>
      <c r="H542" s="94">
        <f t="shared" si="263"/>
        <v>54.615384615384613</v>
      </c>
    </row>
    <row r="543" spans="1:8" ht="38.25" outlineLevel="6" x14ac:dyDescent="0.25">
      <c r="A543" s="12" t="s">
        <v>221</v>
      </c>
      <c r="B543" s="13" t="s">
        <v>206</v>
      </c>
      <c r="C543" s="13" t="s">
        <v>237</v>
      </c>
      <c r="D543" s="12"/>
      <c r="E543" s="14" t="s">
        <v>521</v>
      </c>
      <c r="F543" s="7">
        <f>F544</f>
        <v>22</v>
      </c>
      <c r="G543" s="71">
        <f t="shared" ref="G543" si="271">G544</f>
        <v>14.2</v>
      </c>
      <c r="H543" s="94">
        <f t="shared" si="263"/>
        <v>64.545454545454533</v>
      </c>
    </row>
    <row r="544" spans="1:8" ht="25.5" outlineLevel="7" x14ac:dyDescent="0.25">
      <c r="A544" s="12" t="s">
        <v>221</v>
      </c>
      <c r="B544" s="13" t="s">
        <v>206</v>
      </c>
      <c r="C544" s="13" t="s">
        <v>237</v>
      </c>
      <c r="D544" s="12" t="s">
        <v>7</v>
      </c>
      <c r="E544" s="14" t="s">
        <v>331</v>
      </c>
      <c r="F544" s="7">
        <v>22</v>
      </c>
      <c r="G544" s="71">
        <v>14.2</v>
      </c>
      <c r="H544" s="94">
        <f t="shared" si="263"/>
        <v>64.545454545454533</v>
      </c>
    </row>
    <row r="545" spans="1:8" ht="25.5" outlineLevel="6" x14ac:dyDescent="0.25">
      <c r="A545" s="12" t="s">
        <v>221</v>
      </c>
      <c r="B545" s="13" t="s">
        <v>206</v>
      </c>
      <c r="C545" s="13" t="s">
        <v>238</v>
      </c>
      <c r="D545" s="12"/>
      <c r="E545" s="14" t="s">
        <v>522</v>
      </c>
      <c r="F545" s="7">
        <f>F546</f>
        <v>4</v>
      </c>
      <c r="G545" s="71">
        <f t="shared" ref="G545" si="272">G546</f>
        <v>0</v>
      </c>
      <c r="H545" s="94">
        <f t="shared" si="263"/>
        <v>0</v>
      </c>
    </row>
    <row r="546" spans="1:8" ht="25.5" outlineLevel="7" x14ac:dyDescent="0.25">
      <c r="A546" s="12" t="s">
        <v>221</v>
      </c>
      <c r="B546" s="13" t="s">
        <v>206</v>
      </c>
      <c r="C546" s="13" t="s">
        <v>238</v>
      </c>
      <c r="D546" s="12" t="s">
        <v>7</v>
      </c>
      <c r="E546" s="14" t="s">
        <v>331</v>
      </c>
      <c r="F546" s="7">
        <v>4</v>
      </c>
      <c r="G546" s="71">
        <v>0</v>
      </c>
      <c r="H546" s="94">
        <f t="shared" si="263"/>
        <v>0</v>
      </c>
    </row>
    <row r="547" spans="1:8" ht="25.5" outlineLevel="5" x14ac:dyDescent="0.25">
      <c r="A547" s="12" t="s">
        <v>221</v>
      </c>
      <c r="B547" s="13" t="s">
        <v>206</v>
      </c>
      <c r="C547" s="13" t="s">
        <v>239</v>
      </c>
      <c r="D547" s="12"/>
      <c r="E547" s="14" t="s">
        <v>523</v>
      </c>
      <c r="F547" s="7">
        <f>F548</f>
        <v>40</v>
      </c>
      <c r="G547" s="71">
        <f t="shared" ref="G547:G548" si="273">G548</f>
        <v>0</v>
      </c>
      <c r="H547" s="94">
        <f t="shared" si="263"/>
        <v>0</v>
      </c>
    </row>
    <row r="548" spans="1:8" ht="25.5" outlineLevel="6" x14ac:dyDescent="0.25">
      <c r="A548" s="12" t="s">
        <v>221</v>
      </c>
      <c r="B548" s="13" t="s">
        <v>206</v>
      </c>
      <c r="C548" s="13" t="s">
        <v>240</v>
      </c>
      <c r="D548" s="12"/>
      <c r="E548" s="14" t="s">
        <v>524</v>
      </c>
      <c r="F548" s="7">
        <f>F549</f>
        <v>40</v>
      </c>
      <c r="G548" s="71">
        <f t="shared" si="273"/>
        <v>0</v>
      </c>
      <c r="H548" s="94">
        <f t="shared" si="263"/>
        <v>0</v>
      </c>
    </row>
    <row r="549" spans="1:8" ht="25.5" outlineLevel="7" x14ac:dyDescent="0.25">
      <c r="A549" s="12" t="s">
        <v>221</v>
      </c>
      <c r="B549" s="13" t="s">
        <v>206</v>
      </c>
      <c r="C549" s="13" t="s">
        <v>240</v>
      </c>
      <c r="D549" s="12" t="s">
        <v>7</v>
      </c>
      <c r="E549" s="14" t="s">
        <v>331</v>
      </c>
      <c r="F549" s="7">
        <v>40</v>
      </c>
      <c r="G549" s="71">
        <v>0</v>
      </c>
      <c r="H549" s="94">
        <f t="shared" si="263"/>
        <v>0</v>
      </c>
    </row>
    <row r="550" spans="1:8" ht="38.25" outlineLevel="5" x14ac:dyDescent="0.25">
      <c r="A550" s="12" t="s">
        <v>221</v>
      </c>
      <c r="B550" s="13" t="s">
        <v>206</v>
      </c>
      <c r="C550" s="13" t="s">
        <v>241</v>
      </c>
      <c r="D550" s="12"/>
      <c r="E550" s="14" t="s">
        <v>525</v>
      </c>
      <c r="F550" s="7">
        <f>F551</f>
        <v>15</v>
      </c>
      <c r="G550" s="71">
        <f t="shared" ref="G550:G551" si="274">G551</f>
        <v>0</v>
      </c>
      <c r="H550" s="94">
        <f t="shared" si="263"/>
        <v>0</v>
      </c>
    </row>
    <row r="551" spans="1:8" ht="38.25" outlineLevel="6" x14ac:dyDescent="0.25">
      <c r="A551" s="12" t="s">
        <v>221</v>
      </c>
      <c r="B551" s="13" t="s">
        <v>206</v>
      </c>
      <c r="C551" s="13" t="s">
        <v>242</v>
      </c>
      <c r="D551" s="12"/>
      <c r="E551" s="14" t="s">
        <v>526</v>
      </c>
      <c r="F551" s="7">
        <f>F552</f>
        <v>15</v>
      </c>
      <c r="G551" s="71">
        <f t="shared" si="274"/>
        <v>0</v>
      </c>
      <c r="H551" s="94">
        <f t="shared" si="263"/>
        <v>0</v>
      </c>
    </row>
    <row r="552" spans="1:8" ht="25.5" outlineLevel="7" x14ac:dyDescent="0.25">
      <c r="A552" s="12" t="s">
        <v>221</v>
      </c>
      <c r="B552" s="13" t="s">
        <v>206</v>
      </c>
      <c r="C552" s="13" t="s">
        <v>242</v>
      </c>
      <c r="D552" s="12" t="s">
        <v>7</v>
      </c>
      <c r="E552" s="14" t="s">
        <v>331</v>
      </c>
      <c r="F552" s="7">
        <f>30-15</f>
        <v>15</v>
      </c>
      <c r="G552" s="71">
        <v>0</v>
      </c>
      <c r="H552" s="94">
        <f t="shared" si="263"/>
        <v>0</v>
      </c>
    </row>
    <row r="553" spans="1:8" ht="25.5" outlineLevel="5" x14ac:dyDescent="0.25">
      <c r="A553" s="12" t="s">
        <v>221</v>
      </c>
      <c r="B553" s="13" t="s">
        <v>206</v>
      </c>
      <c r="C553" s="13" t="s">
        <v>243</v>
      </c>
      <c r="D553" s="12"/>
      <c r="E553" s="14" t="s">
        <v>527</v>
      </c>
      <c r="F553" s="7">
        <f>F554</f>
        <v>29</v>
      </c>
      <c r="G553" s="71">
        <f t="shared" ref="G553:G554" si="275">G554</f>
        <v>22.5</v>
      </c>
      <c r="H553" s="94">
        <f t="shared" si="263"/>
        <v>77.58620689655173</v>
      </c>
    </row>
    <row r="554" spans="1:8" ht="25.5" outlineLevel="6" x14ac:dyDescent="0.25">
      <c r="A554" s="12" t="s">
        <v>221</v>
      </c>
      <c r="B554" s="13" t="s">
        <v>206</v>
      </c>
      <c r="C554" s="13" t="s">
        <v>244</v>
      </c>
      <c r="D554" s="12"/>
      <c r="E554" s="14" t="s">
        <v>528</v>
      </c>
      <c r="F554" s="7">
        <f>F555</f>
        <v>29</v>
      </c>
      <c r="G554" s="71">
        <f t="shared" si="275"/>
        <v>22.5</v>
      </c>
      <c r="H554" s="94">
        <f t="shared" si="263"/>
        <v>77.58620689655173</v>
      </c>
    </row>
    <row r="555" spans="1:8" ht="25.5" outlineLevel="7" x14ac:dyDescent="0.25">
      <c r="A555" s="12" t="s">
        <v>221</v>
      </c>
      <c r="B555" s="13" t="s">
        <v>206</v>
      </c>
      <c r="C555" s="13" t="s">
        <v>244</v>
      </c>
      <c r="D555" s="12" t="s">
        <v>7</v>
      </c>
      <c r="E555" s="14" t="s">
        <v>331</v>
      </c>
      <c r="F555" s="7">
        <v>29</v>
      </c>
      <c r="G555" s="71">
        <v>22.5</v>
      </c>
      <c r="H555" s="94">
        <f t="shared" si="263"/>
        <v>77.58620689655173</v>
      </c>
    </row>
    <row r="556" spans="1:8" ht="25.5" outlineLevel="5" x14ac:dyDescent="0.25">
      <c r="A556" s="12" t="s">
        <v>221</v>
      </c>
      <c r="B556" s="13" t="s">
        <v>206</v>
      </c>
      <c r="C556" s="13" t="s">
        <v>245</v>
      </c>
      <c r="D556" s="12"/>
      <c r="E556" s="14" t="s">
        <v>529</v>
      </c>
      <c r="F556" s="7">
        <f>F557</f>
        <v>1</v>
      </c>
      <c r="G556" s="71">
        <f t="shared" ref="G556:G557" si="276">G557</f>
        <v>0</v>
      </c>
      <c r="H556" s="94">
        <f t="shared" si="263"/>
        <v>0</v>
      </c>
    </row>
    <row r="557" spans="1:8" ht="25.5" outlineLevel="6" x14ac:dyDescent="0.25">
      <c r="A557" s="12" t="s">
        <v>221</v>
      </c>
      <c r="B557" s="13" t="s">
        <v>206</v>
      </c>
      <c r="C557" s="13" t="s">
        <v>246</v>
      </c>
      <c r="D557" s="12"/>
      <c r="E557" s="14" t="s">
        <v>530</v>
      </c>
      <c r="F557" s="7">
        <f>F558</f>
        <v>1</v>
      </c>
      <c r="G557" s="71">
        <f t="shared" si="276"/>
        <v>0</v>
      </c>
      <c r="H557" s="94">
        <f t="shared" si="263"/>
        <v>0</v>
      </c>
    </row>
    <row r="558" spans="1:8" ht="25.5" outlineLevel="7" x14ac:dyDescent="0.25">
      <c r="A558" s="12" t="s">
        <v>221</v>
      </c>
      <c r="B558" s="13" t="s">
        <v>206</v>
      </c>
      <c r="C558" s="13" t="s">
        <v>246</v>
      </c>
      <c r="D558" s="12" t="s">
        <v>7</v>
      </c>
      <c r="E558" s="14" t="s">
        <v>331</v>
      </c>
      <c r="F558" s="7">
        <v>1</v>
      </c>
      <c r="G558" s="71">
        <v>0</v>
      </c>
      <c r="H558" s="94">
        <f t="shared" si="263"/>
        <v>0</v>
      </c>
    </row>
    <row r="559" spans="1:8" ht="25.5" outlineLevel="7" x14ac:dyDescent="0.25">
      <c r="A559" s="12" t="s">
        <v>221</v>
      </c>
      <c r="B559" s="13" t="s">
        <v>206</v>
      </c>
      <c r="C559" s="13" t="s">
        <v>731</v>
      </c>
      <c r="D559" s="12"/>
      <c r="E559" s="14" t="s">
        <v>733</v>
      </c>
      <c r="F559" s="7">
        <f>F560</f>
        <v>15</v>
      </c>
      <c r="G559" s="71">
        <f t="shared" ref="G559" si="277">G560</f>
        <v>15</v>
      </c>
      <c r="H559" s="94">
        <f t="shared" si="263"/>
        <v>100</v>
      </c>
    </row>
    <row r="560" spans="1:8" ht="25.5" outlineLevel="7" x14ac:dyDescent="0.25">
      <c r="A560" s="12" t="s">
        <v>221</v>
      </c>
      <c r="B560" s="13" t="s">
        <v>206</v>
      </c>
      <c r="C560" s="13" t="s">
        <v>732</v>
      </c>
      <c r="D560" s="12"/>
      <c r="E560" s="14" t="s">
        <v>734</v>
      </c>
      <c r="F560" s="7">
        <f>F561</f>
        <v>15</v>
      </c>
      <c r="G560" s="71">
        <f>G561</f>
        <v>15</v>
      </c>
      <c r="H560" s="94">
        <f t="shared" si="263"/>
        <v>100</v>
      </c>
    </row>
    <row r="561" spans="1:8" ht="25.5" outlineLevel="7" x14ac:dyDescent="0.25">
      <c r="A561" s="12" t="s">
        <v>221</v>
      </c>
      <c r="B561" s="13" t="s">
        <v>206</v>
      </c>
      <c r="C561" s="13" t="s">
        <v>732</v>
      </c>
      <c r="D561" s="12">
        <v>200</v>
      </c>
      <c r="E561" s="14" t="s">
        <v>331</v>
      </c>
      <c r="F561" s="7">
        <v>15</v>
      </c>
      <c r="G561" s="71">
        <v>15</v>
      </c>
      <c r="H561" s="94">
        <f t="shared" si="263"/>
        <v>100</v>
      </c>
    </row>
    <row r="562" spans="1:8" outlineLevel="1" x14ac:dyDescent="0.25">
      <c r="A562" s="12" t="s">
        <v>221</v>
      </c>
      <c r="B562" s="13" t="s">
        <v>139</v>
      </c>
      <c r="C562" s="13"/>
      <c r="D562" s="12"/>
      <c r="E562" s="14" t="s">
        <v>279</v>
      </c>
      <c r="F562" s="7">
        <f>F563+F593</f>
        <v>41447</v>
      </c>
      <c r="G562" s="71">
        <f>G563+G593</f>
        <v>20207.399999999998</v>
      </c>
      <c r="H562" s="94">
        <f t="shared" si="263"/>
        <v>48.754795280719947</v>
      </c>
    </row>
    <row r="563" spans="1:8" outlineLevel="2" x14ac:dyDescent="0.25">
      <c r="A563" s="12" t="s">
        <v>221</v>
      </c>
      <c r="B563" s="13" t="s">
        <v>140</v>
      </c>
      <c r="C563" s="13"/>
      <c r="D563" s="12"/>
      <c r="E563" s="14" t="s">
        <v>306</v>
      </c>
      <c r="F563" s="7">
        <f>F564</f>
        <v>37620.1</v>
      </c>
      <c r="G563" s="71">
        <f t="shared" ref="G563:G564" si="278">G564</f>
        <v>18547.699999999997</v>
      </c>
      <c r="H563" s="94">
        <f t="shared" si="263"/>
        <v>49.302633432659668</v>
      </c>
    </row>
    <row r="564" spans="1:8" ht="38.25" outlineLevel="3" x14ac:dyDescent="0.25">
      <c r="A564" s="12" t="s">
        <v>221</v>
      </c>
      <c r="B564" s="13" t="s">
        <v>140</v>
      </c>
      <c r="C564" s="13" t="s">
        <v>230</v>
      </c>
      <c r="D564" s="12"/>
      <c r="E564" s="14" t="s">
        <v>324</v>
      </c>
      <c r="F564" s="7">
        <f>F565</f>
        <v>37620.1</v>
      </c>
      <c r="G564" s="71">
        <f t="shared" si="278"/>
        <v>18547.699999999997</v>
      </c>
      <c r="H564" s="94">
        <f t="shared" si="263"/>
        <v>49.302633432659668</v>
      </c>
    </row>
    <row r="565" spans="1:8" ht="25.5" outlineLevel="4" x14ac:dyDescent="0.25">
      <c r="A565" s="12" t="s">
        <v>221</v>
      </c>
      <c r="B565" s="13" t="s">
        <v>140</v>
      </c>
      <c r="C565" s="13" t="s">
        <v>247</v>
      </c>
      <c r="D565" s="12"/>
      <c r="E565" s="14" t="s">
        <v>531</v>
      </c>
      <c r="F565" s="7">
        <f>F566+F579+F590</f>
        <v>37620.1</v>
      </c>
      <c r="G565" s="71">
        <f>G566+G579+G590</f>
        <v>18547.699999999997</v>
      </c>
      <c r="H565" s="94">
        <f t="shared" si="263"/>
        <v>49.302633432659668</v>
      </c>
    </row>
    <row r="566" spans="1:8" outlineLevel="5" x14ac:dyDescent="0.25">
      <c r="A566" s="12" t="s">
        <v>221</v>
      </c>
      <c r="B566" s="13" t="s">
        <v>140</v>
      </c>
      <c r="C566" s="13" t="s">
        <v>248</v>
      </c>
      <c r="D566" s="12"/>
      <c r="E566" s="14" t="s">
        <v>532</v>
      </c>
      <c r="F566" s="7">
        <f>F569+F573+F567+F577+F575</f>
        <v>12946.100000000002</v>
      </c>
      <c r="G566" s="71">
        <f>G569+G573+G567+G577+G575</f>
        <v>6309.1</v>
      </c>
      <c r="H566" s="94">
        <f t="shared" si="263"/>
        <v>48.733595445732689</v>
      </c>
    </row>
    <row r="567" spans="1:8" ht="51" outlineLevel="5" x14ac:dyDescent="0.25">
      <c r="A567" s="12" t="s">
        <v>221</v>
      </c>
      <c r="B567" s="12" t="s">
        <v>140</v>
      </c>
      <c r="C567" s="13" t="s">
        <v>620</v>
      </c>
      <c r="D567" s="13"/>
      <c r="E567" s="14" t="s">
        <v>638</v>
      </c>
      <c r="F567" s="7">
        <f>F568</f>
        <v>3751.8</v>
      </c>
      <c r="G567" s="71">
        <f t="shared" ref="G567" si="279">G568</f>
        <v>2236.4</v>
      </c>
      <c r="H567" s="94">
        <f t="shared" si="263"/>
        <v>59.608721147182685</v>
      </c>
    </row>
    <row r="568" spans="1:8" ht="63.75" outlineLevel="5" x14ac:dyDescent="0.25">
      <c r="A568" s="12" t="s">
        <v>221</v>
      </c>
      <c r="B568" s="12" t="s">
        <v>140</v>
      </c>
      <c r="C568" s="13" t="s">
        <v>620</v>
      </c>
      <c r="D568" s="13" t="s">
        <v>6</v>
      </c>
      <c r="E568" s="14" t="s">
        <v>330</v>
      </c>
      <c r="F568" s="7">
        <v>3751.8</v>
      </c>
      <c r="G568" s="71">
        <v>2236.4</v>
      </c>
      <c r="H568" s="94">
        <f t="shared" si="263"/>
        <v>59.608721147182685</v>
      </c>
    </row>
    <row r="569" spans="1:8" outlineLevel="6" x14ac:dyDescent="0.25">
      <c r="A569" s="12" t="s">
        <v>221</v>
      </c>
      <c r="B569" s="13" t="s">
        <v>140</v>
      </c>
      <c r="C569" s="13" t="s">
        <v>249</v>
      </c>
      <c r="D569" s="12"/>
      <c r="E569" s="14" t="s">
        <v>533</v>
      </c>
      <c r="F569" s="7">
        <f>F570+F571+F572</f>
        <v>8666.1</v>
      </c>
      <c r="G569" s="71">
        <f t="shared" ref="G569" si="280">G570+G571+G572</f>
        <v>3972.7</v>
      </c>
      <c r="H569" s="94">
        <f t="shared" si="263"/>
        <v>45.841843505152255</v>
      </c>
    </row>
    <row r="570" spans="1:8" ht="63.75" outlineLevel="7" x14ac:dyDescent="0.25">
      <c r="A570" s="12" t="s">
        <v>221</v>
      </c>
      <c r="B570" s="13" t="s">
        <v>140</v>
      </c>
      <c r="C570" s="13" t="s">
        <v>249</v>
      </c>
      <c r="D570" s="12" t="s">
        <v>6</v>
      </c>
      <c r="E570" s="14" t="s">
        <v>330</v>
      </c>
      <c r="F570" s="7">
        <v>5880</v>
      </c>
      <c r="G570" s="71">
        <v>2113.1999999999998</v>
      </c>
      <c r="H570" s="94">
        <f t="shared" si="263"/>
        <v>35.938775510204081</v>
      </c>
    </row>
    <row r="571" spans="1:8" ht="25.5" outlineLevel="7" x14ac:dyDescent="0.25">
      <c r="A571" s="12" t="s">
        <v>221</v>
      </c>
      <c r="B571" s="13" t="s">
        <v>140</v>
      </c>
      <c r="C571" s="13" t="s">
        <v>249</v>
      </c>
      <c r="D571" s="12" t="s">
        <v>7</v>
      </c>
      <c r="E571" s="14" t="s">
        <v>331</v>
      </c>
      <c r="F571" s="7">
        <f>2736.1-37+50-0.9</f>
        <v>2748.2</v>
      </c>
      <c r="G571" s="71">
        <v>1844.8</v>
      </c>
      <c r="H571" s="94">
        <f t="shared" si="263"/>
        <v>67.127574412342625</v>
      </c>
    </row>
    <row r="572" spans="1:8" outlineLevel="7" x14ac:dyDescent="0.25">
      <c r="A572" s="12" t="s">
        <v>221</v>
      </c>
      <c r="B572" s="13" t="s">
        <v>140</v>
      </c>
      <c r="C572" s="13" t="s">
        <v>249</v>
      </c>
      <c r="D572" s="12" t="s">
        <v>8</v>
      </c>
      <c r="E572" s="14" t="s">
        <v>332</v>
      </c>
      <c r="F572" s="7">
        <f>37+0.9</f>
        <v>37.9</v>
      </c>
      <c r="G572" s="71">
        <v>14.7</v>
      </c>
      <c r="H572" s="94">
        <f t="shared" si="263"/>
        <v>38.786279683377309</v>
      </c>
    </row>
    <row r="573" spans="1:8" ht="38.25" outlineLevel="7" x14ac:dyDescent="0.25">
      <c r="A573" s="12" t="s">
        <v>221</v>
      </c>
      <c r="B573" s="13" t="s">
        <v>140</v>
      </c>
      <c r="C573" s="13" t="s">
        <v>719</v>
      </c>
      <c r="D573" s="12"/>
      <c r="E573" s="14" t="s">
        <v>556</v>
      </c>
      <c r="F573" s="7">
        <f>F574</f>
        <v>100</v>
      </c>
      <c r="G573" s="71">
        <f t="shared" ref="G573" si="281">G574</f>
        <v>100</v>
      </c>
      <c r="H573" s="94">
        <f t="shared" si="263"/>
        <v>100</v>
      </c>
    </row>
    <row r="574" spans="1:8" ht="25.5" outlineLevel="7" x14ac:dyDescent="0.25">
      <c r="A574" s="12" t="s">
        <v>221</v>
      </c>
      <c r="B574" s="13" t="s">
        <v>140</v>
      </c>
      <c r="C574" s="13" t="s">
        <v>719</v>
      </c>
      <c r="D574" s="12">
        <v>200</v>
      </c>
      <c r="E574" s="14" t="s">
        <v>331</v>
      </c>
      <c r="F574" s="7">
        <v>100</v>
      </c>
      <c r="G574" s="71">
        <v>100</v>
      </c>
      <c r="H574" s="94">
        <f t="shared" si="263"/>
        <v>100</v>
      </c>
    </row>
    <row r="575" spans="1:8" ht="38.25" outlineLevel="7" x14ac:dyDescent="0.25">
      <c r="A575" s="12" t="s">
        <v>221</v>
      </c>
      <c r="B575" s="13" t="s">
        <v>140</v>
      </c>
      <c r="C575" s="13" t="s">
        <v>686</v>
      </c>
      <c r="D575" s="48"/>
      <c r="E575" s="49" t="s">
        <v>762</v>
      </c>
      <c r="F575" s="7">
        <f>F576</f>
        <v>390</v>
      </c>
      <c r="G575" s="71">
        <f t="shared" ref="G575" si="282">G576</f>
        <v>0</v>
      </c>
      <c r="H575" s="94">
        <f t="shared" si="263"/>
        <v>0</v>
      </c>
    </row>
    <row r="576" spans="1:8" ht="25.5" outlineLevel="7" x14ac:dyDescent="0.25">
      <c r="A576" s="12" t="s">
        <v>221</v>
      </c>
      <c r="B576" s="13" t="s">
        <v>140</v>
      </c>
      <c r="C576" s="13" t="s">
        <v>686</v>
      </c>
      <c r="D576" s="48">
        <v>200</v>
      </c>
      <c r="E576" s="49" t="s">
        <v>331</v>
      </c>
      <c r="F576" s="7">
        <v>390</v>
      </c>
      <c r="G576" s="71">
        <v>0</v>
      </c>
      <c r="H576" s="94">
        <f t="shared" si="263"/>
        <v>0</v>
      </c>
    </row>
    <row r="577" spans="1:8" ht="51" outlineLevel="7" x14ac:dyDescent="0.25">
      <c r="A577" s="12" t="s">
        <v>221</v>
      </c>
      <c r="B577" s="13" t="s">
        <v>140</v>
      </c>
      <c r="C577" s="13" t="s">
        <v>624</v>
      </c>
      <c r="D577" s="12"/>
      <c r="E577" s="14" t="s">
        <v>623</v>
      </c>
      <c r="F577" s="7">
        <f>F578</f>
        <v>38.200000000000003</v>
      </c>
      <c r="G577" s="71">
        <f t="shared" ref="G577" si="283">G578</f>
        <v>0</v>
      </c>
      <c r="H577" s="94">
        <f t="shared" si="263"/>
        <v>0</v>
      </c>
    </row>
    <row r="578" spans="1:8" ht="63.75" outlineLevel="7" x14ac:dyDescent="0.25">
      <c r="A578" s="12" t="s">
        <v>221</v>
      </c>
      <c r="B578" s="13" t="s">
        <v>140</v>
      </c>
      <c r="C578" s="13" t="s">
        <v>624</v>
      </c>
      <c r="D578" s="12" t="s">
        <v>6</v>
      </c>
      <c r="E578" s="14" t="s">
        <v>330</v>
      </c>
      <c r="F578" s="7">
        <v>38.200000000000003</v>
      </c>
      <c r="G578" s="71">
        <v>0</v>
      </c>
      <c r="H578" s="94">
        <f t="shared" si="263"/>
        <v>0</v>
      </c>
    </row>
    <row r="579" spans="1:8" ht="38.25" outlineLevel="5" x14ac:dyDescent="0.25">
      <c r="A579" s="12" t="s">
        <v>221</v>
      </c>
      <c r="B579" s="13" t="s">
        <v>140</v>
      </c>
      <c r="C579" s="13" t="s">
        <v>250</v>
      </c>
      <c r="D579" s="12"/>
      <c r="E579" s="14" t="s">
        <v>534</v>
      </c>
      <c r="F579" s="7">
        <f>F580+F582+F588+F584+F586</f>
        <v>24485.1</v>
      </c>
      <c r="G579" s="7">
        <f t="shared" ref="G579:H579" si="284">G580+G582+G588+G584+G586</f>
        <v>12238.599999999999</v>
      </c>
      <c r="H579" s="7">
        <f t="shared" si="284"/>
        <v>303.59724030746412</v>
      </c>
    </row>
    <row r="580" spans="1:8" ht="51" outlineLevel="5" x14ac:dyDescent="0.25">
      <c r="A580" s="12" t="s">
        <v>221</v>
      </c>
      <c r="B580" s="12" t="s">
        <v>140</v>
      </c>
      <c r="C580" s="13" t="s">
        <v>621</v>
      </c>
      <c r="D580" s="13"/>
      <c r="E580" s="14" t="s">
        <v>638</v>
      </c>
      <c r="F580" s="7">
        <f>F581</f>
        <v>5412.1</v>
      </c>
      <c r="G580" s="71">
        <f t="shared" ref="G580" si="285">G581</f>
        <v>3076.3</v>
      </c>
      <c r="H580" s="94">
        <f t="shared" si="263"/>
        <v>56.84115223295948</v>
      </c>
    </row>
    <row r="581" spans="1:8" ht="25.5" outlineLevel="5" x14ac:dyDescent="0.25">
      <c r="A581" s="12" t="s">
        <v>221</v>
      </c>
      <c r="B581" s="12" t="s">
        <v>140</v>
      </c>
      <c r="C581" s="13" t="s">
        <v>621</v>
      </c>
      <c r="D581" s="13" t="s">
        <v>39</v>
      </c>
      <c r="E581" s="14" t="s">
        <v>357</v>
      </c>
      <c r="F581" s="7">
        <v>5412.1</v>
      </c>
      <c r="G581" s="71">
        <v>3076.3</v>
      </c>
      <c r="H581" s="94">
        <f t="shared" si="263"/>
        <v>56.84115223295948</v>
      </c>
    </row>
    <row r="582" spans="1:8" ht="25.5" outlineLevel="6" x14ac:dyDescent="0.25">
      <c r="A582" s="12" t="s">
        <v>221</v>
      </c>
      <c r="B582" s="13" t="s">
        <v>140</v>
      </c>
      <c r="C582" s="13" t="s">
        <v>251</v>
      </c>
      <c r="D582" s="12"/>
      <c r="E582" s="14" t="s">
        <v>535</v>
      </c>
      <c r="F582" s="7">
        <f>F583</f>
        <v>18511.599999999999</v>
      </c>
      <c r="G582" s="71">
        <f t="shared" ref="G582" si="286">G583</f>
        <v>8655.2999999999993</v>
      </c>
      <c r="H582" s="94">
        <f t="shared" si="263"/>
        <v>46.756088074504639</v>
      </c>
    </row>
    <row r="583" spans="1:8" ht="25.5" outlineLevel="7" x14ac:dyDescent="0.25">
      <c r="A583" s="12" t="s">
        <v>221</v>
      </c>
      <c r="B583" s="13" t="s">
        <v>140</v>
      </c>
      <c r="C583" s="13" t="s">
        <v>251</v>
      </c>
      <c r="D583" s="12" t="s">
        <v>39</v>
      </c>
      <c r="E583" s="14" t="s">
        <v>357</v>
      </c>
      <c r="F583" s="7">
        <f>18545.1-257-0.3+223.8</f>
        <v>18511.599999999999</v>
      </c>
      <c r="G583" s="71">
        <v>8655.2999999999993</v>
      </c>
      <c r="H583" s="94">
        <f t="shared" si="263"/>
        <v>46.756088074504639</v>
      </c>
    </row>
    <row r="584" spans="1:8" ht="38.25" outlineLevel="7" x14ac:dyDescent="0.25">
      <c r="A584" s="12" t="s">
        <v>221</v>
      </c>
      <c r="B584" s="13" t="s">
        <v>140</v>
      </c>
      <c r="C584" s="13" t="s">
        <v>708</v>
      </c>
      <c r="D584" s="12"/>
      <c r="E584" s="14" t="s">
        <v>709</v>
      </c>
      <c r="F584" s="7">
        <f>F585</f>
        <v>257</v>
      </c>
      <c r="G584" s="71">
        <f t="shared" ref="G584" si="287">G585</f>
        <v>257</v>
      </c>
      <c r="H584" s="94">
        <f t="shared" si="263"/>
        <v>100</v>
      </c>
    </row>
    <row r="585" spans="1:8" ht="25.5" outlineLevel="7" x14ac:dyDescent="0.25">
      <c r="A585" s="12" t="s">
        <v>221</v>
      </c>
      <c r="B585" s="13" t="s">
        <v>140</v>
      </c>
      <c r="C585" s="13" t="s">
        <v>708</v>
      </c>
      <c r="D585" s="12">
        <v>600</v>
      </c>
      <c r="E585" s="14" t="s">
        <v>357</v>
      </c>
      <c r="F585" s="7">
        <v>257</v>
      </c>
      <c r="G585" s="71">
        <v>257</v>
      </c>
      <c r="H585" s="94">
        <f t="shared" si="263"/>
        <v>100</v>
      </c>
    </row>
    <row r="586" spans="1:8" ht="25.5" outlineLevel="7" x14ac:dyDescent="0.25">
      <c r="A586" s="12" t="s">
        <v>221</v>
      </c>
      <c r="B586" s="13" t="s">
        <v>140</v>
      </c>
      <c r="C586" s="13" t="s">
        <v>749</v>
      </c>
      <c r="D586" s="12"/>
      <c r="E586" s="14" t="s">
        <v>750</v>
      </c>
      <c r="F586" s="7">
        <f>F587</f>
        <v>250</v>
      </c>
      <c r="G586" s="71">
        <f t="shared" ref="G586" si="288">G587</f>
        <v>250</v>
      </c>
      <c r="H586" s="94">
        <f t="shared" si="263"/>
        <v>100</v>
      </c>
    </row>
    <row r="587" spans="1:8" ht="25.5" outlineLevel="7" x14ac:dyDescent="0.25">
      <c r="A587" s="12" t="s">
        <v>221</v>
      </c>
      <c r="B587" s="13" t="s">
        <v>140</v>
      </c>
      <c r="C587" s="13" t="s">
        <v>749</v>
      </c>
      <c r="D587" s="12" t="s">
        <v>39</v>
      </c>
      <c r="E587" s="14" t="s">
        <v>357</v>
      </c>
      <c r="F587" s="7">
        <v>250</v>
      </c>
      <c r="G587" s="71">
        <v>250</v>
      </c>
      <c r="H587" s="94">
        <f t="shared" si="263"/>
        <v>100</v>
      </c>
    </row>
    <row r="588" spans="1:8" ht="51" outlineLevel="7" x14ac:dyDescent="0.25">
      <c r="A588" s="12" t="s">
        <v>221</v>
      </c>
      <c r="B588" s="13" t="s">
        <v>140</v>
      </c>
      <c r="C588" s="13" t="s">
        <v>625</v>
      </c>
      <c r="D588" s="12"/>
      <c r="E588" s="14" t="s">
        <v>623</v>
      </c>
      <c r="F588" s="7">
        <f>F589</f>
        <v>54.4</v>
      </c>
      <c r="G588" s="71">
        <f t="shared" ref="G588" si="289">G589</f>
        <v>0</v>
      </c>
      <c r="H588" s="94">
        <f t="shared" si="263"/>
        <v>0</v>
      </c>
    </row>
    <row r="589" spans="1:8" ht="25.5" outlineLevel="7" x14ac:dyDescent="0.25">
      <c r="A589" s="12" t="s">
        <v>221</v>
      </c>
      <c r="B589" s="13" t="s">
        <v>140</v>
      </c>
      <c r="C589" s="13" t="s">
        <v>625</v>
      </c>
      <c r="D589" s="12">
        <v>600</v>
      </c>
      <c r="E589" s="14" t="s">
        <v>357</v>
      </c>
      <c r="F589" s="7">
        <f>54.1+0.3</f>
        <v>54.4</v>
      </c>
      <c r="G589" s="71">
        <v>0</v>
      </c>
      <c r="H589" s="94">
        <f t="shared" si="263"/>
        <v>0</v>
      </c>
    </row>
    <row r="590" spans="1:8" ht="25.5" outlineLevel="7" x14ac:dyDescent="0.25">
      <c r="A590" s="12" t="s">
        <v>221</v>
      </c>
      <c r="B590" s="13" t="s">
        <v>140</v>
      </c>
      <c r="C590" s="47" t="s">
        <v>597</v>
      </c>
      <c r="D590" s="48"/>
      <c r="E590" s="49" t="s">
        <v>633</v>
      </c>
      <c r="F590" s="7">
        <f>F591</f>
        <v>188.9</v>
      </c>
      <c r="G590" s="7">
        <f t="shared" ref="G590:H590" si="290">G591</f>
        <v>0</v>
      </c>
      <c r="H590" s="7">
        <f t="shared" si="290"/>
        <v>0</v>
      </c>
    </row>
    <row r="591" spans="1:8" ht="63.75" outlineLevel="7" x14ac:dyDescent="0.25">
      <c r="A591" s="12" t="s">
        <v>221</v>
      </c>
      <c r="B591" s="13" t="s">
        <v>140</v>
      </c>
      <c r="C591" s="47" t="s">
        <v>598</v>
      </c>
      <c r="D591" s="48"/>
      <c r="E591" s="49" t="s">
        <v>644</v>
      </c>
      <c r="F591" s="7">
        <f>F592</f>
        <v>188.9</v>
      </c>
      <c r="G591" s="71">
        <f t="shared" ref="G591" si="291">G592</f>
        <v>0</v>
      </c>
      <c r="H591" s="94">
        <f t="shared" ref="H591:H642" si="292">G591/F591*100</f>
        <v>0</v>
      </c>
    </row>
    <row r="592" spans="1:8" ht="25.5" outlineLevel="7" x14ac:dyDescent="0.25">
      <c r="A592" s="12" t="s">
        <v>221</v>
      </c>
      <c r="B592" s="13" t="s">
        <v>140</v>
      </c>
      <c r="C592" s="47" t="s">
        <v>598</v>
      </c>
      <c r="D592" s="48">
        <v>600</v>
      </c>
      <c r="E592" s="49" t="s">
        <v>357</v>
      </c>
      <c r="F592" s="7">
        <v>188.9</v>
      </c>
      <c r="G592" s="71">
        <v>0</v>
      </c>
      <c r="H592" s="94">
        <f t="shared" si="292"/>
        <v>0</v>
      </c>
    </row>
    <row r="593" spans="1:8" outlineLevel="2" x14ac:dyDescent="0.25">
      <c r="A593" s="12" t="s">
        <v>221</v>
      </c>
      <c r="B593" s="13" t="s">
        <v>252</v>
      </c>
      <c r="C593" s="13"/>
      <c r="D593" s="12"/>
      <c r="E593" s="14" t="s">
        <v>325</v>
      </c>
      <c r="F593" s="7">
        <f>F594</f>
        <v>3826.8999999999996</v>
      </c>
      <c r="G593" s="71">
        <f t="shared" ref="G593:G595" si="293">G594</f>
        <v>1659.7</v>
      </c>
      <c r="H593" s="94">
        <f t="shared" si="292"/>
        <v>43.369306749588446</v>
      </c>
    </row>
    <row r="594" spans="1:8" ht="38.25" outlineLevel="3" x14ac:dyDescent="0.25">
      <c r="A594" s="12" t="s">
        <v>221</v>
      </c>
      <c r="B594" s="13" t="s">
        <v>252</v>
      </c>
      <c r="C594" s="13" t="s">
        <v>230</v>
      </c>
      <c r="D594" s="12"/>
      <c r="E594" s="14" t="s">
        <v>324</v>
      </c>
      <c r="F594" s="7">
        <f>F595</f>
        <v>3826.8999999999996</v>
      </c>
      <c r="G594" s="71">
        <f t="shared" si="293"/>
        <v>1659.7</v>
      </c>
      <c r="H594" s="94">
        <f t="shared" si="292"/>
        <v>43.369306749588446</v>
      </c>
    </row>
    <row r="595" spans="1:8" ht="51" outlineLevel="4" x14ac:dyDescent="0.25">
      <c r="A595" s="12" t="s">
        <v>221</v>
      </c>
      <c r="B595" s="13" t="s">
        <v>252</v>
      </c>
      <c r="C595" s="13" t="s">
        <v>253</v>
      </c>
      <c r="D595" s="12"/>
      <c r="E595" s="14" t="s">
        <v>557</v>
      </c>
      <c r="F595" s="7">
        <f>F596</f>
        <v>3826.8999999999996</v>
      </c>
      <c r="G595" s="71">
        <f t="shared" si="293"/>
        <v>1659.7</v>
      </c>
      <c r="H595" s="94">
        <f t="shared" si="292"/>
        <v>43.369306749588446</v>
      </c>
    </row>
    <row r="596" spans="1:8" ht="38.25" outlineLevel="6" x14ac:dyDescent="0.25">
      <c r="A596" s="12" t="s">
        <v>221</v>
      </c>
      <c r="B596" s="13" t="s">
        <v>252</v>
      </c>
      <c r="C596" s="13" t="s">
        <v>254</v>
      </c>
      <c r="D596" s="12"/>
      <c r="E596" s="14" t="s">
        <v>536</v>
      </c>
      <c r="F596" s="7">
        <f>F597+F598</f>
        <v>3826.8999999999996</v>
      </c>
      <c r="G596" s="71">
        <f t="shared" ref="G596" si="294">G597+G598</f>
        <v>1659.7</v>
      </c>
      <c r="H596" s="94">
        <f t="shared" si="292"/>
        <v>43.369306749588446</v>
      </c>
    </row>
    <row r="597" spans="1:8" ht="63.75" outlineLevel="7" x14ac:dyDescent="0.25">
      <c r="A597" s="12" t="s">
        <v>221</v>
      </c>
      <c r="B597" s="13" t="s">
        <v>252</v>
      </c>
      <c r="C597" s="13" t="s">
        <v>254</v>
      </c>
      <c r="D597" s="12" t="s">
        <v>6</v>
      </c>
      <c r="E597" s="14" t="s">
        <v>330</v>
      </c>
      <c r="F597" s="7">
        <v>3593.2</v>
      </c>
      <c r="G597" s="71">
        <v>1536.8</v>
      </c>
      <c r="H597" s="94">
        <f t="shared" si="292"/>
        <v>42.769676054770123</v>
      </c>
    </row>
    <row r="598" spans="1:8" ht="25.5" outlineLevel="7" x14ac:dyDescent="0.25">
      <c r="A598" s="12" t="s">
        <v>221</v>
      </c>
      <c r="B598" s="13" t="s">
        <v>252</v>
      </c>
      <c r="C598" s="13" t="s">
        <v>254</v>
      </c>
      <c r="D598" s="12" t="s">
        <v>7</v>
      </c>
      <c r="E598" s="14" t="s">
        <v>331</v>
      </c>
      <c r="F598" s="7">
        <v>233.7</v>
      </c>
      <c r="G598" s="71">
        <v>122.9</v>
      </c>
      <c r="H598" s="94">
        <f t="shared" si="292"/>
        <v>52.588789045785198</v>
      </c>
    </row>
    <row r="599" spans="1:8" outlineLevel="1" x14ac:dyDescent="0.25">
      <c r="A599" s="12" t="s">
        <v>221</v>
      </c>
      <c r="B599" s="13" t="s">
        <v>218</v>
      </c>
      <c r="C599" s="13"/>
      <c r="D599" s="12"/>
      <c r="E599" s="14" t="s">
        <v>283</v>
      </c>
      <c r="F599" s="7">
        <f>F606+F600</f>
        <v>5160.8999999999996</v>
      </c>
      <c r="G599" s="71">
        <f>G606+G600</f>
        <v>2077.4</v>
      </c>
      <c r="H599" s="94">
        <f t="shared" si="292"/>
        <v>40.252669108101301</v>
      </c>
    </row>
    <row r="600" spans="1:8" outlineLevel="1" x14ac:dyDescent="0.25">
      <c r="A600" s="12" t="s">
        <v>221</v>
      </c>
      <c r="B600" s="13" t="s">
        <v>725</v>
      </c>
      <c r="C600" s="13"/>
      <c r="D600" s="12"/>
      <c r="E600" s="14" t="s">
        <v>728</v>
      </c>
      <c r="F600" s="7">
        <f>F601</f>
        <v>233</v>
      </c>
      <c r="G600" s="71">
        <f t="shared" ref="G600" si="295">G601</f>
        <v>0</v>
      </c>
      <c r="H600" s="94">
        <f t="shared" si="292"/>
        <v>0</v>
      </c>
    </row>
    <row r="601" spans="1:8" ht="51" outlineLevel="1" x14ac:dyDescent="0.25">
      <c r="A601" s="12" t="s">
        <v>221</v>
      </c>
      <c r="B601" s="13" t="s">
        <v>725</v>
      </c>
      <c r="C601" s="13" t="s">
        <v>256</v>
      </c>
      <c r="D601" s="12"/>
      <c r="E601" s="14" t="s">
        <v>327</v>
      </c>
      <c r="F601" s="7">
        <f>F602</f>
        <v>233</v>
      </c>
      <c r="G601" s="71">
        <f t="shared" ref="G601" si="296">G602</f>
        <v>0</v>
      </c>
      <c r="H601" s="94">
        <f t="shared" si="292"/>
        <v>0</v>
      </c>
    </row>
    <row r="602" spans="1:8" ht="25.5" outlineLevel="1" x14ac:dyDescent="0.25">
      <c r="A602" s="12" t="s">
        <v>221</v>
      </c>
      <c r="B602" s="13" t="s">
        <v>725</v>
      </c>
      <c r="C602" s="13" t="s">
        <v>257</v>
      </c>
      <c r="D602" s="12"/>
      <c r="E602" s="14" t="s">
        <v>537</v>
      </c>
      <c r="F602" s="7">
        <f>F603</f>
        <v>233</v>
      </c>
      <c r="G602" s="71">
        <f t="shared" ref="G602" si="297">G603</f>
        <v>0</v>
      </c>
      <c r="H602" s="94">
        <f t="shared" si="292"/>
        <v>0</v>
      </c>
    </row>
    <row r="603" spans="1:8" ht="25.5" outlineLevel="1" x14ac:dyDescent="0.25">
      <c r="A603" s="12" t="s">
        <v>221</v>
      </c>
      <c r="B603" s="13" t="s">
        <v>725</v>
      </c>
      <c r="C603" s="13" t="s">
        <v>726</v>
      </c>
      <c r="D603" s="12"/>
      <c r="E603" s="14" t="s">
        <v>729</v>
      </c>
      <c r="F603" s="7">
        <f>F604</f>
        <v>233</v>
      </c>
      <c r="G603" s="71">
        <f>G604</f>
        <v>0</v>
      </c>
      <c r="H603" s="94">
        <f t="shared" si="292"/>
        <v>0</v>
      </c>
    </row>
    <row r="604" spans="1:8" ht="76.5" outlineLevel="1" x14ac:dyDescent="0.25">
      <c r="A604" s="12" t="s">
        <v>221</v>
      </c>
      <c r="B604" s="13" t="s">
        <v>725</v>
      </c>
      <c r="C604" s="13" t="s">
        <v>727</v>
      </c>
      <c r="D604" s="12"/>
      <c r="E604" s="14" t="s">
        <v>730</v>
      </c>
      <c r="F604" s="7">
        <f>F605</f>
        <v>233</v>
      </c>
      <c r="G604" s="71">
        <f t="shared" ref="G604" si="298">G605</f>
        <v>0</v>
      </c>
      <c r="H604" s="94">
        <f t="shared" si="292"/>
        <v>0</v>
      </c>
    </row>
    <row r="605" spans="1:8" ht="25.5" outlineLevel="1" x14ac:dyDescent="0.25">
      <c r="A605" s="12" t="s">
        <v>221</v>
      </c>
      <c r="B605" s="13" t="s">
        <v>725</v>
      </c>
      <c r="C605" s="13" t="s">
        <v>727</v>
      </c>
      <c r="D605" s="12">
        <v>200</v>
      </c>
      <c r="E605" s="14" t="s">
        <v>331</v>
      </c>
      <c r="F605" s="7">
        <f>238-5</f>
        <v>233</v>
      </c>
      <c r="G605" s="71">
        <v>0</v>
      </c>
      <c r="H605" s="94">
        <f t="shared" si="292"/>
        <v>0</v>
      </c>
    </row>
    <row r="606" spans="1:8" outlineLevel="2" x14ac:dyDescent="0.25">
      <c r="A606" s="12" t="s">
        <v>221</v>
      </c>
      <c r="B606" s="13" t="s">
        <v>255</v>
      </c>
      <c r="C606" s="13"/>
      <c r="D606" s="12"/>
      <c r="E606" s="14" t="s">
        <v>326</v>
      </c>
      <c r="F606" s="7">
        <f>F607</f>
        <v>4927.8999999999996</v>
      </c>
      <c r="G606" s="71">
        <f t="shared" ref="G606" si="299">G607</f>
        <v>2077.4</v>
      </c>
      <c r="H606" s="94">
        <f t="shared" si="292"/>
        <v>42.155887903569479</v>
      </c>
    </row>
    <row r="607" spans="1:8" ht="51" outlineLevel="3" x14ac:dyDescent="0.25">
      <c r="A607" s="12" t="s">
        <v>221</v>
      </c>
      <c r="B607" s="13" t="s">
        <v>255</v>
      </c>
      <c r="C607" s="13" t="s">
        <v>256</v>
      </c>
      <c r="D607" s="12"/>
      <c r="E607" s="14" t="s">
        <v>327</v>
      </c>
      <c r="F607" s="7">
        <f>F608+F629</f>
        <v>4927.8999999999996</v>
      </c>
      <c r="G607" s="71">
        <f>G608+G629</f>
        <v>2077.4</v>
      </c>
      <c r="H607" s="94">
        <f t="shared" si="292"/>
        <v>42.155887903569479</v>
      </c>
    </row>
    <row r="608" spans="1:8" ht="25.5" outlineLevel="4" x14ac:dyDescent="0.25">
      <c r="A608" s="12" t="s">
        <v>221</v>
      </c>
      <c r="B608" s="13" t="s">
        <v>255</v>
      </c>
      <c r="C608" s="13" t="s">
        <v>257</v>
      </c>
      <c r="D608" s="12"/>
      <c r="E608" s="14" t="s">
        <v>537</v>
      </c>
      <c r="F608" s="7">
        <f>F609+F617+F621+F624</f>
        <v>3030</v>
      </c>
      <c r="G608" s="71">
        <f>G609+G617+G621+G624</f>
        <v>1193.9000000000001</v>
      </c>
      <c r="H608" s="94">
        <f t="shared" si="292"/>
        <v>39.40264026402641</v>
      </c>
    </row>
    <row r="609" spans="1:8" ht="76.5" outlineLevel="5" x14ac:dyDescent="0.25">
      <c r="A609" s="12" t="s">
        <v>221</v>
      </c>
      <c r="B609" s="13" t="s">
        <v>255</v>
      </c>
      <c r="C609" s="13" t="s">
        <v>258</v>
      </c>
      <c r="D609" s="12"/>
      <c r="E609" s="14" t="s">
        <v>538</v>
      </c>
      <c r="F609" s="7">
        <f>F610+F613+F615</f>
        <v>517.79999999999995</v>
      </c>
      <c r="G609" s="71">
        <f t="shared" ref="G609" si="300">G610+G613+G615</f>
        <v>375.3</v>
      </c>
      <c r="H609" s="94">
        <f t="shared" si="292"/>
        <v>72.479721900347641</v>
      </c>
    </row>
    <row r="610" spans="1:8" ht="89.25" outlineLevel="6" x14ac:dyDescent="0.25">
      <c r="A610" s="12" t="s">
        <v>221</v>
      </c>
      <c r="B610" s="13" t="s">
        <v>255</v>
      </c>
      <c r="C610" s="13" t="s">
        <v>259</v>
      </c>
      <c r="D610" s="12"/>
      <c r="E610" s="14" t="s">
        <v>539</v>
      </c>
      <c r="F610" s="7">
        <f>F611+F612</f>
        <v>500.8</v>
      </c>
      <c r="G610" s="71">
        <f t="shared" ref="G610" si="301">G611+G612</f>
        <v>375.3</v>
      </c>
      <c r="H610" s="94">
        <f t="shared" si="292"/>
        <v>74.940095846645377</v>
      </c>
    </row>
    <row r="611" spans="1:8" ht="63.75" outlineLevel="7" x14ac:dyDescent="0.25">
      <c r="A611" s="12" t="s">
        <v>221</v>
      </c>
      <c r="B611" s="13" t="s">
        <v>255</v>
      </c>
      <c r="C611" s="13" t="s">
        <v>259</v>
      </c>
      <c r="D611" s="12" t="s">
        <v>6</v>
      </c>
      <c r="E611" s="14" t="s">
        <v>330</v>
      </c>
      <c r="F611" s="7">
        <v>5.2</v>
      </c>
      <c r="G611" s="71">
        <v>0</v>
      </c>
      <c r="H611" s="94">
        <f t="shared" si="292"/>
        <v>0</v>
      </c>
    </row>
    <row r="612" spans="1:8" ht="25.5" outlineLevel="7" x14ac:dyDescent="0.25">
      <c r="A612" s="12" t="s">
        <v>221</v>
      </c>
      <c r="B612" s="13" t="s">
        <v>255</v>
      </c>
      <c r="C612" s="13" t="s">
        <v>259</v>
      </c>
      <c r="D612" s="12" t="s">
        <v>7</v>
      </c>
      <c r="E612" s="14" t="s">
        <v>331</v>
      </c>
      <c r="F612" s="7">
        <f>407.6-12+100</f>
        <v>495.6</v>
      </c>
      <c r="G612" s="71">
        <v>375.3</v>
      </c>
      <c r="H612" s="94">
        <f t="shared" si="292"/>
        <v>75.72639225181598</v>
      </c>
    </row>
    <row r="613" spans="1:8" ht="25.5" outlineLevel="6" x14ac:dyDescent="0.25">
      <c r="A613" s="12" t="s">
        <v>221</v>
      </c>
      <c r="B613" s="13" t="s">
        <v>255</v>
      </c>
      <c r="C613" s="13" t="s">
        <v>260</v>
      </c>
      <c r="D613" s="12"/>
      <c r="E613" s="14" t="s">
        <v>540</v>
      </c>
      <c r="F613" s="7">
        <f>F614</f>
        <v>5</v>
      </c>
      <c r="G613" s="71">
        <f t="shared" ref="G613" si="302">G614</f>
        <v>0</v>
      </c>
      <c r="H613" s="94">
        <f t="shared" si="292"/>
        <v>0</v>
      </c>
    </row>
    <row r="614" spans="1:8" ht="25.5" outlineLevel="7" x14ac:dyDescent="0.25">
      <c r="A614" s="12" t="s">
        <v>221</v>
      </c>
      <c r="B614" s="13" t="s">
        <v>255</v>
      </c>
      <c r="C614" s="13" t="s">
        <v>260</v>
      </c>
      <c r="D614" s="12" t="s">
        <v>7</v>
      </c>
      <c r="E614" s="14" t="s">
        <v>331</v>
      </c>
      <c r="F614" s="7">
        <v>5</v>
      </c>
      <c r="G614" s="71">
        <v>0</v>
      </c>
      <c r="H614" s="94">
        <f t="shared" si="292"/>
        <v>0</v>
      </c>
    </row>
    <row r="615" spans="1:8" ht="25.5" outlineLevel="7" x14ac:dyDescent="0.25">
      <c r="A615" s="12" t="s">
        <v>221</v>
      </c>
      <c r="B615" s="13" t="s">
        <v>255</v>
      </c>
      <c r="C615" s="13" t="s">
        <v>723</v>
      </c>
      <c r="D615" s="12"/>
      <c r="E615" s="14" t="s">
        <v>724</v>
      </c>
      <c r="F615" s="7">
        <f>F616</f>
        <v>12</v>
      </c>
      <c r="G615" s="71">
        <f t="shared" ref="G615" si="303">G616</f>
        <v>0</v>
      </c>
      <c r="H615" s="94">
        <f t="shared" si="292"/>
        <v>0</v>
      </c>
    </row>
    <row r="616" spans="1:8" ht="25.5" outlineLevel="7" x14ac:dyDescent="0.25">
      <c r="A616" s="12" t="s">
        <v>221</v>
      </c>
      <c r="B616" s="13" t="s">
        <v>255</v>
      </c>
      <c r="C616" s="13" t="s">
        <v>723</v>
      </c>
      <c r="D616" s="12">
        <v>200</v>
      </c>
      <c r="E616" s="14" t="s">
        <v>331</v>
      </c>
      <c r="F616" s="7">
        <v>12</v>
      </c>
      <c r="G616" s="71">
        <v>0</v>
      </c>
      <c r="H616" s="94">
        <f t="shared" si="292"/>
        <v>0</v>
      </c>
    </row>
    <row r="617" spans="1:8" ht="38.25" outlineLevel="5" x14ac:dyDescent="0.25">
      <c r="A617" s="12" t="s">
        <v>221</v>
      </c>
      <c r="B617" s="13" t="s">
        <v>255</v>
      </c>
      <c r="C617" s="13" t="s">
        <v>261</v>
      </c>
      <c r="D617" s="12"/>
      <c r="E617" s="14" t="s">
        <v>541</v>
      </c>
      <c r="F617" s="7">
        <f>F618</f>
        <v>989</v>
      </c>
      <c r="G617" s="71">
        <f t="shared" ref="G617" si="304">G618</f>
        <v>817.7</v>
      </c>
      <c r="H617" s="94">
        <f t="shared" si="292"/>
        <v>82.679474216380186</v>
      </c>
    </row>
    <row r="618" spans="1:8" ht="38.25" outlineLevel="6" x14ac:dyDescent="0.25">
      <c r="A618" s="12" t="s">
        <v>221</v>
      </c>
      <c r="B618" s="13" t="s">
        <v>255</v>
      </c>
      <c r="C618" s="13" t="s">
        <v>262</v>
      </c>
      <c r="D618" s="12"/>
      <c r="E618" s="14" t="s">
        <v>542</v>
      </c>
      <c r="F618" s="7">
        <f>F619+F620</f>
        <v>989</v>
      </c>
      <c r="G618" s="71">
        <f t="shared" ref="G618" si="305">G619+G620</f>
        <v>817.7</v>
      </c>
      <c r="H618" s="94">
        <f t="shared" si="292"/>
        <v>82.679474216380186</v>
      </c>
    </row>
    <row r="619" spans="1:8" ht="63.75" outlineLevel="7" x14ac:dyDescent="0.25">
      <c r="A619" s="12" t="s">
        <v>221</v>
      </c>
      <c r="B619" s="13" t="s">
        <v>255</v>
      </c>
      <c r="C619" s="13" t="s">
        <v>262</v>
      </c>
      <c r="D619" s="12" t="s">
        <v>6</v>
      </c>
      <c r="E619" s="14" t="s">
        <v>330</v>
      </c>
      <c r="F619" s="7">
        <f>397-105.2+105.2</f>
        <v>397</v>
      </c>
      <c r="G619" s="71">
        <v>314.2</v>
      </c>
      <c r="H619" s="94">
        <f t="shared" si="292"/>
        <v>79.143576826196465</v>
      </c>
    </row>
    <row r="620" spans="1:8" ht="25.5" outlineLevel="7" x14ac:dyDescent="0.25">
      <c r="A620" s="12" t="s">
        <v>221</v>
      </c>
      <c r="B620" s="13" t="s">
        <v>255</v>
      </c>
      <c r="C620" s="13" t="s">
        <v>262</v>
      </c>
      <c r="D620" s="12" t="s">
        <v>7</v>
      </c>
      <c r="E620" s="14" t="s">
        <v>331</v>
      </c>
      <c r="F620" s="7">
        <f>562-132.8+132.8+30</f>
        <v>592</v>
      </c>
      <c r="G620" s="71">
        <v>503.5</v>
      </c>
      <c r="H620" s="94">
        <f t="shared" si="292"/>
        <v>85.050675675675677</v>
      </c>
    </row>
    <row r="621" spans="1:8" ht="25.5" outlineLevel="7" x14ac:dyDescent="0.25">
      <c r="A621" s="12" t="s">
        <v>221</v>
      </c>
      <c r="B621" s="13" t="s">
        <v>255</v>
      </c>
      <c r="C621" s="13" t="s">
        <v>263</v>
      </c>
      <c r="D621" s="12"/>
      <c r="E621" s="14" t="s">
        <v>599</v>
      </c>
      <c r="F621" s="7">
        <f>F622</f>
        <v>23.2</v>
      </c>
      <c r="G621" s="71">
        <f t="shared" ref="G621" si="306">G622</f>
        <v>0.9</v>
      </c>
      <c r="H621" s="94">
        <f t="shared" si="292"/>
        <v>3.8793103448275863</v>
      </c>
    </row>
    <row r="622" spans="1:8" ht="25.5" outlineLevel="7" x14ac:dyDescent="0.25">
      <c r="A622" s="12" t="s">
        <v>221</v>
      </c>
      <c r="B622" s="13" t="s">
        <v>255</v>
      </c>
      <c r="C622" s="13" t="s">
        <v>264</v>
      </c>
      <c r="D622" s="12"/>
      <c r="E622" s="14" t="s">
        <v>600</v>
      </c>
      <c r="F622" s="7">
        <f>F623</f>
        <v>23.2</v>
      </c>
      <c r="G622" s="71">
        <f t="shared" ref="G622" si="307">G623</f>
        <v>0.9</v>
      </c>
      <c r="H622" s="94">
        <f t="shared" si="292"/>
        <v>3.8793103448275863</v>
      </c>
    </row>
    <row r="623" spans="1:8" ht="25.5" outlineLevel="7" x14ac:dyDescent="0.25">
      <c r="A623" s="12" t="s">
        <v>221</v>
      </c>
      <c r="B623" s="13" t="s">
        <v>255</v>
      </c>
      <c r="C623" s="13" t="s">
        <v>264</v>
      </c>
      <c r="D623" s="12">
        <v>200</v>
      </c>
      <c r="E623" s="14" t="s">
        <v>331</v>
      </c>
      <c r="F623" s="7">
        <v>23.2</v>
      </c>
      <c r="G623" s="71">
        <v>0.9</v>
      </c>
      <c r="H623" s="94">
        <f t="shared" si="292"/>
        <v>3.8793103448275863</v>
      </c>
    </row>
    <row r="624" spans="1:8" ht="25.5" outlineLevel="7" x14ac:dyDescent="0.25">
      <c r="A624" s="12" t="s">
        <v>221</v>
      </c>
      <c r="B624" s="13" t="s">
        <v>255</v>
      </c>
      <c r="C624" s="61" t="s">
        <v>687</v>
      </c>
      <c r="D624" s="62"/>
      <c r="E624" s="14" t="s">
        <v>688</v>
      </c>
      <c r="F624" s="7">
        <f>F627+F625</f>
        <v>1500</v>
      </c>
      <c r="G624" s="71">
        <f t="shared" ref="G624" si="308">G627+G625</f>
        <v>0</v>
      </c>
      <c r="H624" s="94">
        <f t="shared" si="292"/>
        <v>0</v>
      </c>
    </row>
    <row r="625" spans="1:8" ht="51" outlineLevel="7" x14ac:dyDescent="0.25">
      <c r="A625" s="12" t="s">
        <v>221</v>
      </c>
      <c r="B625" s="13" t="s">
        <v>255</v>
      </c>
      <c r="C625" s="61" t="s">
        <v>745</v>
      </c>
      <c r="D625" s="62"/>
      <c r="E625" s="14" t="s">
        <v>746</v>
      </c>
      <c r="F625" s="7">
        <f>F626</f>
        <v>1200</v>
      </c>
      <c r="G625" s="71">
        <f t="shared" ref="G625" si="309">G626</f>
        <v>0</v>
      </c>
      <c r="H625" s="94">
        <f t="shared" si="292"/>
        <v>0</v>
      </c>
    </row>
    <row r="626" spans="1:8" ht="25.5" outlineLevel="7" x14ac:dyDescent="0.25">
      <c r="A626" s="12" t="s">
        <v>221</v>
      </c>
      <c r="B626" s="13" t="s">
        <v>255</v>
      </c>
      <c r="C626" s="61" t="s">
        <v>745</v>
      </c>
      <c r="D626" s="61">
        <v>200</v>
      </c>
      <c r="E626" s="14" t="s">
        <v>331</v>
      </c>
      <c r="F626" s="7">
        <v>1200</v>
      </c>
      <c r="G626" s="71">
        <v>0</v>
      </c>
      <c r="H626" s="94">
        <f t="shared" si="292"/>
        <v>0</v>
      </c>
    </row>
    <row r="627" spans="1:8" ht="38.25" outlineLevel="7" x14ac:dyDescent="0.25">
      <c r="A627" s="12" t="s">
        <v>221</v>
      </c>
      <c r="B627" s="13" t="s">
        <v>255</v>
      </c>
      <c r="C627" s="61" t="s">
        <v>699</v>
      </c>
      <c r="D627" s="62"/>
      <c r="E627" s="14" t="s">
        <v>692</v>
      </c>
      <c r="F627" s="7">
        <f>F628</f>
        <v>300</v>
      </c>
      <c r="G627" s="71">
        <f t="shared" ref="G627" si="310">G628</f>
        <v>0</v>
      </c>
      <c r="H627" s="94">
        <f t="shared" si="292"/>
        <v>0</v>
      </c>
    </row>
    <row r="628" spans="1:8" ht="25.5" outlineLevel="7" x14ac:dyDescent="0.25">
      <c r="A628" s="12" t="s">
        <v>221</v>
      </c>
      <c r="B628" s="13" t="s">
        <v>255</v>
      </c>
      <c r="C628" s="61" t="s">
        <v>699</v>
      </c>
      <c r="D628" s="61">
        <v>200</v>
      </c>
      <c r="E628" s="14" t="s">
        <v>331</v>
      </c>
      <c r="F628" s="7">
        <f>330-30</f>
        <v>300</v>
      </c>
      <c r="G628" s="71">
        <v>0</v>
      </c>
      <c r="H628" s="94">
        <f t="shared" si="292"/>
        <v>0</v>
      </c>
    </row>
    <row r="629" spans="1:8" ht="25.5" outlineLevel="4" x14ac:dyDescent="0.25">
      <c r="A629" s="12" t="s">
        <v>221</v>
      </c>
      <c r="B629" s="13" t="s">
        <v>255</v>
      </c>
      <c r="C629" s="13" t="s">
        <v>265</v>
      </c>
      <c r="D629" s="12"/>
      <c r="E629" s="14" t="s">
        <v>545</v>
      </c>
      <c r="F629" s="7">
        <f>F630</f>
        <v>1897.8999999999999</v>
      </c>
      <c r="G629" s="71">
        <f t="shared" ref="G629" si="311">G630</f>
        <v>883.5</v>
      </c>
      <c r="H629" s="94">
        <f t="shared" si="292"/>
        <v>46.551451604404868</v>
      </c>
    </row>
    <row r="630" spans="1:8" ht="25.5" outlineLevel="5" x14ac:dyDescent="0.25">
      <c r="A630" s="12" t="s">
        <v>221</v>
      </c>
      <c r="B630" s="13" t="s">
        <v>255</v>
      </c>
      <c r="C630" s="13" t="s">
        <v>266</v>
      </c>
      <c r="D630" s="12"/>
      <c r="E630" s="14" t="s">
        <v>546</v>
      </c>
      <c r="F630" s="7">
        <f>F631</f>
        <v>1897.8999999999999</v>
      </c>
      <c r="G630" s="71">
        <f t="shared" ref="G630" si="312">G631</f>
        <v>883.5</v>
      </c>
      <c r="H630" s="94">
        <f t="shared" si="292"/>
        <v>46.551451604404868</v>
      </c>
    </row>
    <row r="631" spans="1:8" ht="25.5" outlineLevel="6" x14ac:dyDescent="0.25">
      <c r="A631" s="12" t="s">
        <v>221</v>
      </c>
      <c r="B631" s="13" t="s">
        <v>255</v>
      </c>
      <c r="C631" s="13" t="s">
        <v>267</v>
      </c>
      <c r="D631" s="12"/>
      <c r="E631" s="14" t="s">
        <v>547</v>
      </c>
      <c r="F631" s="7">
        <f>F632+F633+F634</f>
        <v>1897.8999999999999</v>
      </c>
      <c r="G631" s="71">
        <f t="shared" ref="G631" si="313">G632+G633+G634</f>
        <v>883.5</v>
      </c>
      <c r="H631" s="94">
        <f t="shared" si="292"/>
        <v>46.551451604404868</v>
      </c>
    </row>
    <row r="632" spans="1:8" ht="63.75" outlineLevel="7" x14ac:dyDescent="0.25">
      <c r="A632" s="12" t="s">
        <v>221</v>
      </c>
      <c r="B632" s="13" t="s">
        <v>255</v>
      </c>
      <c r="C632" s="13" t="s">
        <v>267</v>
      </c>
      <c r="D632" s="12" t="s">
        <v>6</v>
      </c>
      <c r="E632" s="14" t="s">
        <v>330</v>
      </c>
      <c r="F632" s="7">
        <v>1064</v>
      </c>
      <c r="G632" s="71">
        <v>370.8</v>
      </c>
      <c r="H632" s="94">
        <f t="shared" si="292"/>
        <v>34.849624060150376</v>
      </c>
    </row>
    <row r="633" spans="1:8" ht="25.5" outlineLevel="7" x14ac:dyDescent="0.25">
      <c r="A633" s="12" t="s">
        <v>221</v>
      </c>
      <c r="B633" s="13" t="s">
        <v>255</v>
      </c>
      <c r="C633" s="13" t="s">
        <v>267</v>
      </c>
      <c r="D633" s="12" t="s">
        <v>7</v>
      </c>
      <c r="E633" s="14" t="s">
        <v>331</v>
      </c>
      <c r="F633" s="7">
        <f>463.9+150+22.2</f>
        <v>636.1</v>
      </c>
      <c r="G633" s="71">
        <v>435.4</v>
      </c>
      <c r="H633" s="94">
        <f t="shared" si="292"/>
        <v>68.448357176544562</v>
      </c>
    </row>
    <row r="634" spans="1:8" outlineLevel="7" x14ac:dyDescent="0.25">
      <c r="A634" s="12" t="s">
        <v>221</v>
      </c>
      <c r="B634" s="13" t="s">
        <v>255</v>
      </c>
      <c r="C634" s="13" t="s">
        <v>267</v>
      </c>
      <c r="D634" s="12">
        <v>800</v>
      </c>
      <c r="E634" s="14" t="s">
        <v>332</v>
      </c>
      <c r="F634" s="7">
        <f>370-150-22.2</f>
        <v>197.8</v>
      </c>
      <c r="G634" s="71">
        <v>77.3</v>
      </c>
      <c r="H634" s="94">
        <f t="shared" si="292"/>
        <v>39.079878665318503</v>
      </c>
    </row>
    <row r="635" spans="1:8" s="3" customFormat="1" ht="25.5" x14ac:dyDescent="0.25">
      <c r="A635" s="17" t="s">
        <v>268</v>
      </c>
      <c r="B635" s="42"/>
      <c r="C635" s="42"/>
      <c r="D635" s="17"/>
      <c r="E635" s="18" t="s">
        <v>274</v>
      </c>
      <c r="F635" s="6">
        <f t="shared" ref="F635:F639" si="314">F636</f>
        <v>804.2</v>
      </c>
      <c r="G635" s="70">
        <f>G636</f>
        <v>381.2</v>
      </c>
      <c r="H635" s="94">
        <f t="shared" si="292"/>
        <v>47.401143994031329</v>
      </c>
    </row>
    <row r="636" spans="1:8" outlineLevel="1" x14ac:dyDescent="0.25">
      <c r="A636" s="12" t="s">
        <v>268</v>
      </c>
      <c r="B636" s="13" t="s">
        <v>1</v>
      </c>
      <c r="C636" s="13"/>
      <c r="D636" s="12"/>
      <c r="E636" s="14" t="s">
        <v>275</v>
      </c>
      <c r="F636" s="7">
        <f t="shared" si="314"/>
        <v>804.2</v>
      </c>
      <c r="G636" s="71">
        <f t="shared" ref="G636" si="315">G637</f>
        <v>381.2</v>
      </c>
      <c r="H636" s="94">
        <f t="shared" si="292"/>
        <v>47.401143994031329</v>
      </c>
    </row>
    <row r="637" spans="1:8" ht="38.25" outlineLevel="2" x14ac:dyDescent="0.25">
      <c r="A637" s="12" t="s">
        <v>268</v>
      </c>
      <c r="B637" s="13" t="s">
        <v>2</v>
      </c>
      <c r="C637" s="13"/>
      <c r="D637" s="12"/>
      <c r="E637" s="14" t="s">
        <v>284</v>
      </c>
      <c r="F637" s="7">
        <f t="shared" si="314"/>
        <v>804.2</v>
      </c>
      <c r="G637" s="71">
        <f t="shared" ref="G637" si="316">G638</f>
        <v>381.2</v>
      </c>
      <c r="H637" s="94">
        <f t="shared" si="292"/>
        <v>47.401143994031329</v>
      </c>
    </row>
    <row r="638" spans="1:8" outlineLevel="3" x14ac:dyDescent="0.25">
      <c r="A638" s="12" t="s">
        <v>268</v>
      </c>
      <c r="B638" s="13" t="s">
        <v>2</v>
      </c>
      <c r="C638" s="13" t="s">
        <v>3</v>
      </c>
      <c r="D638" s="12"/>
      <c r="E638" s="14" t="s">
        <v>285</v>
      </c>
      <c r="F638" s="7">
        <f t="shared" si="314"/>
        <v>804.2</v>
      </c>
      <c r="G638" s="71">
        <f t="shared" ref="G638" si="317">G639</f>
        <v>381.2</v>
      </c>
      <c r="H638" s="94">
        <f t="shared" si="292"/>
        <v>47.401143994031329</v>
      </c>
    </row>
    <row r="639" spans="1:8" ht="38.25" outlineLevel="4" x14ac:dyDescent="0.25">
      <c r="A639" s="12" t="s">
        <v>268</v>
      </c>
      <c r="B639" s="13" t="s">
        <v>2</v>
      </c>
      <c r="C639" s="13" t="s">
        <v>4</v>
      </c>
      <c r="D639" s="12"/>
      <c r="E639" s="14" t="s">
        <v>328</v>
      </c>
      <c r="F639" s="7">
        <f t="shared" si="314"/>
        <v>804.2</v>
      </c>
      <c r="G639" s="71">
        <f t="shared" ref="G639" si="318">G640</f>
        <v>381.2</v>
      </c>
      <c r="H639" s="94">
        <f t="shared" si="292"/>
        <v>47.401143994031329</v>
      </c>
    </row>
    <row r="640" spans="1:8" ht="25.5" outlineLevel="6" x14ac:dyDescent="0.25">
      <c r="A640" s="12" t="s">
        <v>268</v>
      </c>
      <c r="B640" s="13" t="s">
        <v>2</v>
      </c>
      <c r="C640" s="13" t="s">
        <v>269</v>
      </c>
      <c r="D640" s="12"/>
      <c r="E640" s="14" t="s">
        <v>274</v>
      </c>
      <c r="F640" s="7">
        <f>F641+F642</f>
        <v>804.2</v>
      </c>
      <c r="G640" s="71">
        <f t="shared" ref="G640" si="319">G641+G642</f>
        <v>381.2</v>
      </c>
      <c r="H640" s="94">
        <f t="shared" si="292"/>
        <v>47.401143994031329</v>
      </c>
    </row>
    <row r="641" spans="1:8" ht="63.75" outlineLevel="7" x14ac:dyDescent="0.25">
      <c r="A641" s="26" t="s">
        <v>268</v>
      </c>
      <c r="B641" s="44" t="s">
        <v>2</v>
      </c>
      <c r="C641" s="44" t="s">
        <v>269</v>
      </c>
      <c r="D641" s="26" t="s">
        <v>6</v>
      </c>
      <c r="E641" s="27" t="s">
        <v>330</v>
      </c>
      <c r="F641" s="28">
        <v>803.2</v>
      </c>
      <c r="G641" s="74">
        <v>380.7</v>
      </c>
      <c r="H641" s="94">
        <f t="shared" si="292"/>
        <v>47.397908366533855</v>
      </c>
    </row>
    <row r="642" spans="1:8" ht="12.75" customHeight="1" x14ac:dyDescent="0.25">
      <c r="A642" s="37" t="s">
        <v>268</v>
      </c>
      <c r="B642" s="45" t="s">
        <v>2</v>
      </c>
      <c r="C642" s="45" t="s">
        <v>269</v>
      </c>
      <c r="D642" s="37">
        <v>200</v>
      </c>
      <c r="E642" s="60" t="s">
        <v>331</v>
      </c>
      <c r="F642" s="59">
        <v>1</v>
      </c>
      <c r="G642" s="87">
        <v>0.5</v>
      </c>
      <c r="H642" s="94">
        <f t="shared" si="292"/>
        <v>50</v>
      </c>
    </row>
    <row r="643" spans="1:8" ht="12.75" customHeight="1" x14ac:dyDescent="0.25">
      <c r="A643" s="21"/>
      <c r="B643" s="46"/>
      <c r="C643" s="46"/>
      <c r="D643" s="21"/>
      <c r="E643" s="21"/>
      <c r="F643" s="4"/>
      <c r="G643" s="4"/>
    </row>
    <row r="644" spans="1:8" ht="15.2" customHeight="1" x14ac:dyDescent="0.25">
      <c r="E644" s="116"/>
      <c r="F644" s="117"/>
      <c r="G644" s="117"/>
    </row>
  </sheetData>
  <mergeCells count="19">
    <mergeCell ref="A11:A12"/>
    <mergeCell ref="B11:B12"/>
    <mergeCell ref="C11:C12"/>
    <mergeCell ref="D11:D12"/>
    <mergeCell ref="E6:H6"/>
    <mergeCell ref="E7:H7"/>
    <mergeCell ref="E8:H8"/>
    <mergeCell ref="A9:H9"/>
    <mergeCell ref="E10:H10"/>
    <mergeCell ref="E1:H1"/>
    <mergeCell ref="E2:H2"/>
    <mergeCell ref="E3:H3"/>
    <mergeCell ref="E4:H4"/>
    <mergeCell ref="E5:H5"/>
    <mergeCell ref="E11:E12"/>
    <mergeCell ref="F11:F12"/>
    <mergeCell ref="G11:G12"/>
    <mergeCell ref="E644:G644"/>
    <mergeCell ref="H11:H12"/>
  </mergeCells>
  <pageMargins left="0.78740157480314965" right="0.59055118110236227" top="0.59055118110236227" bottom="0.59055118110236227" header="0.39370078740157483" footer="0.51181102362204722"/>
  <pageSetup paperSize="9" scale="7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№3</vt:lpstr>
      <vt:lpstr>№4</vt:lpstr>
      <vt:lpstr>№3!Заголовки_для_печати</vt:lpstr>
      <vt:lpstr>№3!Область_печати</vt:lpstr>
      <vt:lpstr>№4!Область_печати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2021-07-15T08:55:28Z</cp:lastPrinted>
  <dcterms:created xsi:type="dcterms:W3CDTF">2019-07-11T08:02:15Z</dcterms:created>
  <dcterms:modified xsi:type="dcterms:W3CDTF">2021-08-02T11:01:05Z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