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User\Documents\программа 2020 проекты, изменения\№617 от 22.09.2020\617 от 22.09.2020\"/>
    </mc:Choice>
  </mc:AlternateContent>
  <xr:revisionPtr revIDLastSave="0" documentId="13_ncr:1_{E35BC522-0233-4278-BFD5-3DDB4C1ECC0B}" xr6:coauthVersionLast="45" xr6:coauthVersionMax="45" xr10:uidLastSave="{00000000-0000-0000-0000-000000000000}"/>
  <bookViews>
    <workbookView xWindow="60" yWindow="0" windowWidth="20430" windowHeight="10920"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1'!$18:$18</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H92" i="1" l="1"/>
  <c r="AM98" i="1" l="1"/>
  <c r="AH307" i="1" l="1"/>
  <c r="AH39" i="1" l="1"/>
  <c r="AM80" i="1"/>
  <c r="AM341" i="1" l="1"/>
  <c r="AG39" i="1" l="1"/>
  <c r="AM71" i="1"/>
  <c r="AM48" i="1"/>
  <c r="AM47" i="1"/>
  <c r="AM337" i="1" l="1"/>
  <c r="AM333" i="1"/>
  <c r="AM75" i="1"/>
  <c r="AM74" i="1"/>
  <c r="AL39" i="1"/>
  <c r="AK39" i="1"/>
  <c r="AJ39" i="1"/>
  <c r="AI39" i="1"/>
  <c r="AH196" i="1"/>
  <c r="AJ142" i="1"/>
  <c r="AI142" i="1"/>
  <c r="AH142" i="1"/>
  <c r="AJ126" i="1"/>
  <c r="AI126" i="1"/>
  <c r="AH126" i="1"/>
  <c r="AM305" i="1"/>
  <c r="AM304" i="1"/>
  <c r="AJ307" i="1"/>
  <c r="AI307" i="1"/>
  <c r="AM332" i="1"/>
  <c r="AM329" i="1"/>
  <c r="AJ134" i="1"/>
  <c r="AI134" i="1"/>
  <c r="AH134" i="1"/>
  <c r="AM78" i="1"/>
  <c r="AM77" i="1"/>
  <c r="AG142" i="1" l="1"/>
  <c r="AM154" i="1"/>
  <c r="AL175" i="1"/>
  <c r="AK175" i="1"/>
  <c r="AJ175" i="1"/>
  <c r="AI175" i="1"/>
  <c r="AH175" i="1"/>
  <c r="AG175" i="1"/>
  <c r="AG169" i="1"/>
  <c r="AG92" i="1"/>
  <c r="AM96" i="1"/>
  <c r="AG307" i="1"/>
  <c r="AM175" i="1" l="1"/>
  <c r="AG156" i="1"/>
  <c r="AG196" i="1"/>
  <c r="AG134" i="1"/>
  <c r="AM327" i="1"/>
  <c r="AM325" i="1"/>
  <c r="AM323" i="1"/>
  <c r="AM321" i="1"/>
  <c r="AM319" i="1"/>
  <c r="AM317" i="1"/>
  <c r="AM315" i="1"/>
  <c r="AM313" i="1"/>
  <c r="AM311" i="1"/>
  <c r="AM187" i="1"/>
  <c r="AM188" i="1"/>
  <c r="AM150" i="1"/>
  <c r="AM149" i="1"/>
  <c r="AG126" i="1"/>
  <c r="AM130" i="1"/>
  <c r="AM131" i="1"/>
  <c r="AM139" i="1"/>
  <c r="AM138" i="1"/>
  <c r="AM302" i="1"/>
  <c r="AM179" i="1"/>
  <c r="AM180" i="1"/>
  <c r="AM178" i="1"/>
  <c r="AM177" i="1"/>
  <c r="AM301" i="1"/>
  <c r="AM298" i="1"/>
  <c r="AM223" i="1"/>
  <c r="AM212" i="1"/>
  <c r="AM174" i="1"/>
  <c r="AM172" i="1"/>
  <c r="AM164" i="1"/>
  <c r="AM159" i="1"/>
  <c r="AM153" i="1"/>
  <c r="AM141" i="1"/>
  <c r="AM137" i="1"/>
  <c r="AM135" i="1"/>
  <c r="AM133" i="1"/>
  <c r="AM129" i="1"/>
  <c r="AM127" i="1"/>
  <c r="AM121" i="1"/>
  <c r="AM36" i="1"/>
  <c r="AM106" i="1"/>
  <c r="AM101" i="1"/>
  <c r="AM95" i="1"/>
  <c r="AM88" i="1"/>
  <c r="AM67" i="1"/>
  <c r="AM38" i="1"/>
  <c r="AM33" i="1"/>
  <c r="AJ182" i="1"/>
  <c r="AL196" i="1"/>
  <c r="AK196" i="1"/>
  <c r="AJ196" i="1"/>
  <c r="AI196" i="1"/>
  <c r="AL182" i="1"/>
  <c r="AK182" i="1"/>
  <c r="AI182" i="1"/>
  <c r="AH182" i="1"/>
  <c r="AL169" i="1"/>
  <c r="AL156" i="1" s="1"/>
  <c r="AK169" i="1"/>
  <c r="AK156" i="1" s="1"/>
  <c r="AJ169" i="1"/>
  <c r="AJ156" i="1" s="1"/>
  <c r="AI169" i="1"/>
  <c r="AI156" i="1" s="1"/>
  <c r="AH169" i="1"/>
  <c r="AH156" i="1" s="1"/>
  <c r="AL142" i="1"/>
  <c r="AK142" i="1"/>
  <c r="AL134" i="1"/>
  <c r="AK134" i="1"/>
  <c r="AL105" i="1"/>
  <c r="AL104" i="1" s="1"/>
  <c r="AK105" i="1"/>
  <c r="AK104" i="1" s="1"/>
  <c r="AJ105" i="1"/>
  <c r="AJ104" i="1" s="1"/>
  <c r="AI105" i="1"/>
  <c r="AI104" i="1" s="1"/>
  <c r="AH105" i="1"/>
  <c r="AH104" i="1" s="1"/>
  <c r="AL92" i="1"/>
  <c r="AK92" i="1"/>
  <c r="AJ92" i="1"/>
  <c r="AI92" i="1"/>
  <c r="AL83" i="1"/>
  <c r="AK83" i="1"/>
  <c r="AJ83" i="1"/>
  <c r="AI83" i="1"/>
  <c r="AH83" i="1"/>
  <c r="AM63" i="1"/>
  <c r="AM62" i="1"/>
  <c r="AL29" i="1"/>
  <c r="AK29" i="1"/>
  <c r="AJ29" i="1"/>
  <c r="AI29" i="1"/>
  <c r="AH29" i="1"/>
  <c r="AL307" i="1"/>
  <c r="AK307" i="1"/>
  <c r="AM35" i="1"/>
  <c r="AI28" i="1" l="1"/>
  <c r="AK28" i="1"/>
  <c r="AK19" i="1" s="1"/>
  <c r="AK70" i="1" s="1"/>
  <c r="AH28" i="1"/>
  <c r="AJ28" i="1"/>
  <c r="AL28" i="1"/>
  <c r="AH181" i="1"/>
  <c r="AI181" i="1"/>
  <c r="AI19" i="1" s="1"/>
  <c r="AJ181" i="1"/>
  <c r="AK181" i="1"/>
  <c r="AL181" i="1"/>
  <c r="AL19" i="1" s="1"/>
  <c r="AL70" i="1" s="1"/>
  <c r="AM134" i="1"/>
  <c r="AG105" i="1"/>
  <c r="AG104" i="1" s="1"/>
  <c r="AM92" i="1"/>
  <c r="AG83" i="1"/>
  <c r="AG29" i="1"/>
  <c r="AG182" i="1"/>
  <c r="AM194" i="1"/>
  <c r="AM193" i="1"/>
  <c r="AM191" i="1"/>
  <c r="AM190" i="1"/>
  <c r="AM136" i="1"/>
  <c r="AM124" i="1"/>
  <c r="AM69" i="1"/>
  <c r="AM68" i="1"/>
  <c r="AM66" i="1"/>
  <c r="AM65" i="1"/>
  <c r="AJ19" i="1" l="1"/>
  <c r="AJ70" i="1" s="1"/>
  <c r="AH19" i="1"/>
  <c r="AH99" i="1" s="1"/>
  <c r="AG28" i="1"/>
  <c r="AM28" i="1" s="1"/>
  <c r="AJ330" i="1"/>
  <c r="AJ306" i="1"/>
  <c r="AJ79" i="1"/>
  <c r="AI330" i="1"/>
  <c r="AI306" i="1"/>
  <c r="AI79" i="1"/>
  <c r="AJ189" i="1"/>
  <c r="AJ186" i="1"/>
  <c r="AK189" i="1"/>
  <c r="AK186" i="1"/>
  <c r="AL189" i="1"/>
  <c r="AL186" i="1"/>
  <c r="AI189" i="1"/>
  <c r="AI186" i="1"/>
  <c r="AI70" i="1"/>
  <c r="AM94" i="1"/>
  <c r="AM163" i="1"/>
  <c r="AL310" i="1"/>
  <c r="AK310" i="1"/>
  <c r="AJ310" i="1"/>
  <c r="AI310" i="1"/>
  <c r="AM309" i="1"/>
  <c r="AM300" i="1"/>
  <c r="AM299" i="1"/>
  <c r="AM297" i="1"/>
  <c r="AM296" i="1"/>
  <c r="AM222" i="1"/>
  <c r="AM219" i="1"/>
  <c r="AM216" i="1"/>
  <c r="AM213" i="1"/>
  <c r="AM211" i="1"/>
  <c r="AM210" i="1"/>
  <c r="AL209" i="1"/>
  <c r="AK209" i="1"/>
  <c r="AJ209" i="1"/>
  <c r="AI209" i="1"/>
  <c r="AM207" i="1"/>
  <c r="AM204" i="1"/>
  <c r="AM201" i="1"/>
  <c r="AM198" i="1"/>
  <c r="AL195" i="1"/>
  <c r="AK195" i="1"/>
  <c r="AJ195" i="1"/>
  <c r="AI195" i="1"/>
  <c r="AL192" i="1"/>
  <c r="AK192" i="1"/>
  <c r="AJ192" i="1"/>
  <c r="AI192" i="1"/>
  <c r="AH306" i="1" l="1"/>
  <c r="AH330" i="1"/>
  <c r="AH209" i="1"/>
  <c r="AH310" i="1"/>
  <c r="AH70" i="1"/>
  <c r="AH186" i="1"/>
  <c r="AH195" i="1"/>
  <c r="AH79" i="1"/>
  <c r="AH192" i="1"/>
  <c r="AH64" i="1"/>
  <c r="AH189" i="1"/>
  <c r="AM185" i="1"/>
  <c r="AM147" i="1"/>
  <c r="AM144" i="1"/>
  <c r="AM142" i="1"/>
  <c r="AM126" i="1"/>
  <c r="AM128" i="1"/>
  <c r="AL125" i="1"/>
  <c r="AK125" i="1"/>
  <c r="AJ125" i="1"/>
  <c r="AI125" i="1"/>
  <c r="AH125" i="1"/>
  <c r="AM120" i="1" l="1"/>
  <c r="AM119" i="1"/>
  <c r="AM113" i="1"/>
  <c r="AM105" i="1"/>
  <c r="AM104" i="1"/>
  <c r="AM86" i="1"/>
  <c r="AM87" i="1"/>
  <c r="AM89" i="1"/>
  <c r="AM90" i="1"/>
  <c r="AL91" i="1"/>
  <c r="AK91" i="1"/>
  <c r="AJ91" i="1"/>
  <c r="AI91" i="1"/>
  <c r="AH91" i="1"/>
  <c r="AJ61" i="1"/>
  <c r="AI61" i="1"/>
  <c r="AH61" i="1"/>
  <c r="AM59" i="1"/>
  <c r="AM56" i="1"/>
  <c r="AL55" i="1"/>
  <c r="AK55" i="1"/>
  <c r="AJ55" i="1"/>
  <c r="AI55" i="1"/>
  <c r="AH55" i="1"/>
  <c r="AM53" i="1"/>
  <c r="AM50" i="1"/>
  <c r="AL46" i="1"/>
  <c r="AK46" i="1"/>
  <c r="AJ46" i="1"/>
  <c r="AI46" i="1"/>
  <c r="AH46" i="1"/>
  <c r="AM41" i="1"/>
  <c r="AM39" i="1"/>
  <c r="AM29" i="1" l="1"/>
  <c r="AM32" i="1"/>
  <c r="AM31" i="1"/>
  <c r="AM34" i="1"/>
  <c r="AL30" i="1"/>
  <c r="AK30" i="1"/>
  <c r="AJ30" i="1"/>
  <c r="AI30" i="1"/>
  <c r="AH30" i="1"/>
  <c r="AH85" i="1"/>
  <c r="AI85" i="1"/>
  <c r="AJ85" i="1"/>
  <c r="AK85" i="1"/>
  <c r="AL85" i="1"/>
  <c r="AM173" i="1"/>
  <c r="AM44" i="1"/>
  <c r="AG113" i="2"/>
  <c r="AG110" i="2"/>
  <c r="AG96" i="2"/>
  <c r="AG63" i="2"/>
  <c r="AG60" i="2"/>
  <c r="AM261" i="2"/>
  <c r="AM260" i="2"/>
  <c r="AM259" i="2"/>
  <c r="AM258" i="2"/>
  <c r="AM257" i="2"/>
  <c r="AF257" i="2"/>
  <c r="AE257" i="2"/>
  <c r="AD257" i="2"/>
  <c r="AM256" i="2"/>
  <c r="AQ255" i="2"/>
  <c r="AM255" i="2"/>
  <c r="AL254" i="2"/>
  <c r="AK254" i="2"/>
  <c r="AK250" i="2" s="1"/>
  <c r="AK249" i="2" s="1"/>
  <c r="AJ254" i="2"/>
  <c r="AI254" i="2"/>
  <c r="AI250" i="2" s="1"/>
  <c r="AH254" i="2"/>
  <c r="AG254" i="2"/>
  <c r="AG250" i="2" s="1"/>
  <c r="AQ251" i="2"/>
  <c r="AJ251" i="2"/>
  <c r="AM251" i="2" s="1"/>
  <c r="AL250" i="2"/>
  <c r="AJ250" i="2"/>
  <c r="AI249" i="2"/>
  <c r="AH250" i="2"/>
  <c r="AF250" i="2"/>
  <c r="AF249" i="2" s="1"/>
  <c r="AE250" i="2"/>
  <c r="AE249" i="2"/>
  <c r="AD250" i="2"/>
  <c r="AD249" i="2"/>
  <c r="AL249" i="2"/>
  <c r="AW251" i="2"/>
  <c r="AJ249" i="2"/>
  <c r="AU251" i="2" s="1"/>
  <c r="AT251" i="2"/>
  <c r="AH249" i="2"/>
  <c r="AS251" i="2"/>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M172" i="2" s="1"/>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K160" i="2"/>
  <c r="AJ160" i="2"/>
  <c r="AI160" i="2"/>
  <c r="AH160" i="2"/>
  <c r="AG160" i="2"/>
  <c r="AM160" i="2" s="1"/>
  <c r="AF160" i="2"/>
  <c r="AE160" i="2"/>
  <c r="AD160" i="2"/>
  <c r="AM159" i="2"/>
  <c r="AQ158" i="2"/>
  <c r="AM158" i="2"/>
  <c r="AM157" i="2"/>
  <c r="AM156" i="2"/>
  <c r="AM155" i="2"/>
  <c r="AL154" i="2"/>
  <c r="AK154" i="2"/>
  <c r="AK152" i="2"/>
  <c r="AK145" i="2" s="1"/>
  <c r="AV147" i="2" s="1"/>
  <c r="AJ154" i="2"/>
  <c r="AI154" i="2"/>
  <c r="AI152" i="2" s="1"/>
  <c r="AI145" i="2" s="1"/>
  <c r="AT147" i="2" s="1"/>
  <c r="AH154" i="2"/>
  <c r="AG154" i="2"/>
  <c r="AG152" i="2" s="1"/>
  <c r="AG145" i="2" s="1"/>
  <c r="AR147" i="2" s="1"/>
  <c r="AF154" i="2"/>
  <c r="AE154" i="2"/>
  <c r="AD154" i="2"/>
  <c r="AM153" i="2"/>
  <c r="AQ152" i="2"/>
  <c r="AQ150" i="2" s="1"/>
  <c r="AF152" i="2"/>
  <c r="AF145" i="2" s="1"/>
  <c r="AD152" i="2"/>
  <c r="AD145" i="2" s="1"/>
  <c r="AM151" i="2"/>
  <c r="AQ143"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F124" i="2" s="1"/>
  <c r="AF123" i="2" s="1"/>
  <c r="AE126" i="2"/>
  <c r="AD126" i="2"/>
  <c r="AD124" i="2" s="1"/>
  <c r="AD123" i="2" s="1"/>
  <c r="AM125" i="2"/>
  <c r="AM124" i="2"/>
  <c r="AR123" i="2"/>
  <c r="AM123" i="2"/>
  <c r="AM122" i="2"/>
  <c r="AQ121" i="2"/>
  <c r="AM121" i="2"/>
  <c r="AM120" i="2"/>
  <c r="AM119" i="2"/>
  <c r="AM118" i="2"/>
  <c r="AL118" i="2"/>
  <c r="AK118" i="2"/>
  <c r="AJ118" i="2"/>
  <c r="AI118" i="2"/>
  <c r="AH118" i="2"/>
  <c r="AG118" i="2"/>
  <c r="AM117" i="2"/>
  <c r="AQ116" i="2"/>
  <c r="AQ114" i="2" s="1"/>
  <c r="AL116" i="2"/>
  <c r="AK116" i="2"/>
  <c r="AJ116" i="2"/>
  <c r="AI116" i="2"/>
  <c r="AH116" i="2"/>
  <c r="AG116" i="2"/>
  <c r="AM116" i="2" s="1"/>
  <c r="AF116" i="2"/>
  <c r="AE116" i="2"/>
  <c r="AD116" i="2"/>
  <c r="AM115" i="2"/>
  <c r="AM114" i="2"/>
  <c r="AL113" i="2"/>
  <c r="AK113" i="2"/>
  <c r="AJ113" i="2"/>
  <c r="AI113" i="2"/>
  <c r="AH113" i="2"/>
  <c r="AM112" i="2"/>
  <c r="AQ111" i="2"/>
  <c r="AM111" i="2"/>
  <c r="AL110" i="2"/>
  <c r="AK110" i="2"/>
  <c r="AJ110" i="2"/>
  <c r="AI110" i="2"/>
  <c r="AH110" i="2"/>
  <c r="AM110" i="2" s="1"/>
  <c r="AM109" i="2"/>
  <c r="AQ108" i="2"/>
  <c r="AM108" i="2"/>
  <c r="AL107" i="2"/>
  <c r="AK107" i="2"/>
  <c r="AJ107" i="2"/>
  <c r="AI107" i="2"/>
  <c r="AH107" i="2"/>
  <c r="AG107" i="2"/>
  <c r="AM106" i="2"/>
  <c r="AQ105" i="2"/>
  <c r="AM105" i="2"/>
  <c r="AM104" i="2"/>
  <c r="AM103" i="2"/>
  <c r="AL102" i="2"/>
  <c r="AK102" i="2"/>
  <c r="AJ102" i="2"/>
  <c r="AI102" i="2"/>
  <c r="AH102" i="2"/>
  <c r="AG102" i="2"/>
  <c r="AM102" i="2" s="1"/>
  <c r="AF102" i="2"/>
  <c r="AE102" i="2"/>
  <c r="AD102" i="2"/>
  <c r="AQ100" i="2"/>
  <c r="AM100" i="2"/>
  <c r="AM99" i="2"/>
  <c r="AM98" i="2"/>
  <c r="AM97" i="2"/>
  <c r="AL96" i="2"/>
  <c r="AW88" i="2" s="1"/>
  <c r="AK96" i="2"/>
  <c r="AV88" i="2" s="1"/>
  <c r="AJ96" i="2"/>
  <c r="AI96" i="2"/>
  <c r="AT88" i="2" s="1"/>
  <c r="AH96" i="2"/>
  <c r="AS88" i="2" s="1"/>
  <c r="AM95" i="2"/>
  <c r="AQ94" i="2"/>
  <c r="AM94" i="2"/>
  <c r="AM93" i="2"/>
  <c r="AM92" i="2"/>
  <c r="AM91" i="2"/>
  <c r="AL90" i="2"/>
  <c r="AK90" i="2"/>
  <c r="AK88" i="2" s="1"/>
  <c r="AJ90" i="2"/>
  <c r="AJ88" i="2"/>
  <c r="AJ87" i="2" s="1"/>
  <c r="AI90" i="2"/>
  <c r="AI88" i="2" s="1"/>
  <c r="AI87" i="2" s="1"/>
  <c r="AT89" i="2" s="1"/>
  <c r="AH90" i="2"/>
  <c r="AG90" i="2"/>
  <c r="AF90" i="2"/>
  <c r="AF88" i="2"/>
  <c r="AF87" i="2" s="1"/>
  <c r="AE90" i="2"/>
  <c r="AE88" i="2" s="1"/>
  <c r="AE87" i="2"/>
  <c r="AD90" i="2"/>
  <c r="AD88" i="2"/>
  <c r="AD87" i="2" s="1"/>
  <c r="AM89" i="2"/>
  <c r="AU88" i="2"/>
  <c r="AU89" i="2" s="1"/>
  <c r="AR88" i="2"/>
  <c r="AQ88" i="2"/>
  <c r="AM86" i="2"/>
  <c r="AM85" i="2"/>
  <c r="AL84" i="2"/>
  <c r="AK84" i="2"/>
  <c r="AJ84" i="2"/>
  <c r="AI84" i="2"/>
  <c r="AH84" i="2"/>
  <c r="AG84" i="2"/>
  <c r="AM84" i="2" s="1"/>
  <c r="AM83" i="2"/>
  <c r="AM82" i="2"/>
  <c r="AL81" i="2"/>
  <c r="AK81" i="2"/>
  <c r="AJ81" i="2"/>
  <c r="AI81" i="2"/>
  <c r="AH81" i="2"/>
  <c r="AG81" i="2"/>
  <c r="AM80" i="2"/>
  <c r="AM79" i="2"/>
  <c r="AL78" i="2"/>
  <c r="AK78" i="2"/>
  <c r="AJ78" i="2"/>
  <c r="AI78" i="2"/>
  <c r="AH78" i="2"/>
  <c r="AG78" i="2"/>
  <c r="AM77" i="2"/>
  <c r="AM76" i="2"/>
  <c r="AL75" i="2"/>
  <c r="AK75" i="2"/>
  <c r="AJ75" i="2"/>
  <c r="AI75" i="2"/>
  <c r="AH75" i="2"/>
  <c r="AG75" i="2"/>
  <c r="AM75" i="2" s="1"/>
  <c r="AM74" i="2"/>
  <c r="AM73" i="2"/>
  <c r="AL72" i="2"/>
  <c r="AK72" i="2"/>
  <c r="AJ72" i="2"/>
  <c r="AI72" i="2"/>
  <c r="AH72" i="2"/>
  <c r="AG72" i="2"/>
  <c r="AM71" i="2"/>
  <c r="AQ70" i="2"/>
  <c r="AM70" i="2"/>
  <c r="AL69" i="2"/>
  <c r="AK69" i="2"/>
  <c r="AJ69" i="2"/>
  <c r="AI69" i="2"/>
  <c r="AH69" i="2"/>
  <c r="AG69" i="2"/>
  <c r="AM69" i="2" s="1"/>
  <c r="AM68" i="2"/>
  <c r="AQ67" i="2"/>
  <c r="AM67" i="2"/>
  <c r="AL66" i="2"/>
  <c r="AK66" i="2"/>
  <c r="AJ66" i="2"/>
  <c r="AI66" i="2"/>
  <c r="AH66" i="2"/>
  <c r="AG66" i="2"/>
  <c r="AM66" i="2" s="1"/>
  <c r="AM65" i="2"/>
  <c r="AQ64" i="2"/>
  <c r="AM64" i="2"/>
  <c r="AL63" i="2"/>
  <c r="AK63" i="2"/>
  <c r="AJ63" i="2"/>
  <c r="AI63" i="2"/>
  <c r="AH63" i="2"/>
  <c r="AM62" i="2"/>
  <c r="AQ61" i="2"/>
  <c r="AM61" i="2"/>
  <c r="AL60" i="2"/>
  <c r="AK60" i="2"/>
  <c r="AV32" i="2" s="1"/>
  <c r="AJ60" i="2"/>
  <c r="AI60" i="2"/>
  <c r="AH60" i="2"/>
  <c r="AF60" i="2"/>
  <c r="AE60" i="2"/>
  <c r="AD60" i="2"/>
  <c r="AM59" i="2"/>
  <c r="AQ58" i="2"/>
  <c r="AL58" i="2"/>
  <c r="AK58" i="2"/>
  <c r="AJ58" i="2"/>
  <c r="AI58" i="2"/>
  <c r="AH58" i="2"/>
  <c r="AG58" i="2"/>
  <c r="AF58" i="2"/>
  <c r="AE58" i="2"/>
  <c r="AD58" i="2"/>
  <c r="AM57" i="2"/>
  <c r="AM56" i="2"/>
  <c r="AL55" i="2"/>
  <c r="AK55" i="2"/>
  <c r="AJ55" i="2"/>
  <c r="AI55" i="2"/>
  <c r="AH55" i="2"/>
  <c r="AG55" i="2"/>
  <c r="AM55" i="2" s="1"/>
  <c r="AF55" i="2"/>
  <c r="AE55" i="2"/>
  <c r="AD55" i="2"/>
  <c r="AM54" i="2"/>
  <c r="AQ53" i="2"/>
  <c r="AM53" i="2"/>
  <c r="AM52" i="2"/>
  <c r="AM51" i="2"/>
  <c r="AM50" i="2"/>
  <c r="AL49" i="2"/>
  <c r="AK49" i="2"/>
  <c r="AJ49" i="2"/>
  <c r="AI49" i="2"/>
  <c r="AH49" i="2"/>
  <c r="AG49" i="2"/>
  <c r="AM49" i="2"/>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I35" i="2" s="1"/>
  <c r="AH37" i="2"/>
  <c r="AG37" i="2"/>
  <c r="AG35" i="2" s="1"/>
  <c r="AF37" i="2"/>
  <c r="AF35" i="2"/>
  <c r="AE37" i="2"/>
  <c r="AD37" i="2"/>
  <c r="AD35" i="2" s="1"/>
  <c r="AM36" i="2"/>
  <c r="AQ35" i="2"/>
  <c r="AL33" i="2"/>
  <c r="AL31" i="2" s="1"/>
  <c r="AK33" i="2"/>
  <c r="AK31" i="2" s="1"/>
  <c r="AJ33" i="2"/>
  <c r="AI33" i="2"/>
  <c r="AI31" i="2" s="1"/>
  <c r="AH33" i="2"/>
  <c r="AH31" i="2" s="1"/>
  <c r="AG33" i="2"/>
  <c r="AG31" i="2" s="1"/>
  <c r="AW32" i="2"/>
  <c r="AU32" i="2"/>
  <c r="AR32" i="2"/>
  <c r="AM32" i="2"/>
  <c r="AJ31" i="2"/>
  <c r="AF31" i="2"/>
  <c r="AF30" i="2" s="1"/>
  <c r="AE31" i="2"/>
  <c r="AD31" i="2"/>
  <c r="AQ29" i="2"/>
  <c r="AM29" i="2"/>
  <c r="AM28" i="2"/>
  <c r="AM27" i="2"/>
  <c r="AM26" i="2"/>
  <c r="AM25" i="2"/>
  <c r="AM24" i="2"/>
  <c r="AM23" i="2"/>
  <c r="AM22" i="2"/>
  <c r="AM21" i="2"/>
  <c r="AM20" i="2"/>
  <c r="AM156" i="1"/>
  <c r="AM107" i="1"/>
  <c r="AD41" i="1"/>
  <c r="AE41" i="1"/>
  <c r="AF41" i="1"/>
  <c r="AM42" i="1"/>
  <c r="AM43" i="1"/>
  <c r="AM45" i="1"/>
  <c r="AM51" i="1"/>
  <c r="AM52" i="1"/>
  <c r="AM54" i="1"/>
  <c r="AM57" i="1"/>
  <c r="AM58" i="1"/>
  <c r="AM60" i="1"/>
  <c r="AM108" i="1"/>
  <c r="AM109" i="1"/>
  <c r="AM110" i="1"/>
  <c r="AM111" i="1"/>
  <c r="AM114" i="1"/>
  <c r="AM115" i="1"/>
  <c r="AM116" i="1"/>
  <c r="AM117" i="1"/>
  <c r="AM122" i="1"/>
  <c r="AM123" i="1"/>
  <c r="AM145" i="1"/>
  <c r="AM146" i="1"/>
  <c r="AM160" i="1"/>
  <c r="AM161" i="1"/>
  <c r="AM162" i="1"/>
  <c r="AM165" i="1"/>
  <c r="AM166" i="1"/>
  <c r="AM167" i="1"/>
  <c r="AM168" i="1"/>
  <c r="AM169" i="1"/>
  <c r="AM171" i="1"/>
  <c r="AM182" i="1"/>
  <c r="AM184" i="1"/>
  <c r="AM199" i="1"/>
  <c r="AM200" i="1"/>
  <c r="AM202" i="1"/>
  <c r="AM205" i="1"/>
  <c r="AM206" i="1"/>
  <c r="AM208" i="1"/>
  <c r="AM214" i="1"/>
  <c r="AM215" i="1"/>
  <c r="AM217" i="1"/>
  <c r="AM220" i="1"/>
  <c r="AM221" i="1"/>
  <c r="AM224" i="1"/>
  <c r="AM225" i="1"/>
  <c r="AM226" i="1"/>
  <c r="AM227" i="1"/>
  <c r="AM228" i="1"/>
  <c r="AM229" i="1"/>
  <c r="AM230" i="1"/>
  <c r="AM231" i="1"/>
  <c r="AM232" i="1"/>
  <c r="AM233" i="1"/>
  <c r="AM234" i="1"/>
  <c r="AM235" i="1"/>
  <c r="AM236" i="1"/>
  <c r="AM237" i="1"/>
  <c r="AM238" i="1"/>
  <c r="AM239" i="1"/>
  <c r="AM240" i="1"/>
  <c r="AM241" i="1"/>
  <c r="AM242" i="1"/>
  <c r="AM243" i="1"/>
  <c r="AM244" i="1"/>
  <c r="AM245" i="1"/>
  <c r="AM246" i="1"/>
  <c r="AM247" i="1"/>
  <c r="AM248" i="1"/>
  <c r="AM249" i="1"/>
  <c r="AM250" i="1"/>
  <c r="AM251" i="1"/>
  <c r="AM252" i="1"/>
  <c r="AM253" i="1"/>
  <c r="AM254" i="1"/>
  <c r="AM255" i="1"/>
  <c r="AM256" i="1"/>
  <c r="AM257" i="1"/>
  <c r="AM258" i="1"/>
  <c r="AM259" i="1"/>
  <c r="AM260" i="1"/>
  <c r="AM261" i="1"/>
  <c r="AM262" i="1"/>
  <c r="AM263" i="1"/>
  <c r="AM264" i="1"/>
  <c r="AM265" i="1"/>
  <c r="AM266" i="1"/>
  <c r="AM267" i="1"/>
  <c r="AM268" i="1"/>
  <c r="AM269" i="1"/>
  <c r="AM270" i="1"/>
  <c r="AM271" i="1"/>
  <c r="AM272" i="1"/>
  <c r="AM273" i="1"/>
  <c r="AM274" i="1"/>
  <c r="AM275" i="1"/>
  <c r="AM276" i="1"/>
  <c r="AM277" i="1"/>
  <c r="AM278" i="1"/>
  <c r="AM279" i="1"/>
  <c r="AM280" i="1"/>
  <c r="AM281" i="1"/>
  <c r="AM282" i="1"/>
  <c r="AM283" i="1"/>
  <c r="AM284" i="1"/>
  <c r="AM285" i="1"/>
  <c r="AM286" i="1"/>
  <c r="AM287" i="1"/>
  <c r="AM288" i="1"/>
  <c r="AM289" i="1"/>
  <c r="AM290" i="1"/>
  <c r="AM291" i="1"/>
  <c r="AM292" i="1"/>
  <c r="AM293" i="1"/>
  <c r="AM294" i="1"/>
  <c r="AM295" i="1"/>
  <c r="AD107" i="1"/>
  <c r="AD105" i="1" s="1"/>
  <c r="AE107" i="1"/>
  <c r="AF107" i="1"/>
  <c r="AF105" i="1" s="1"/>
  <c r="AF104" i="1" s="1"/>
  <c r="AD142" i="1"/>
  <c r="AE142" i="1"/>
  <c r="AF142" i="1"/>
  <c r="AF56" i="1"/>
  <c r="AE56" i="1"/>
  <c r="AD56" i="1"/>
  <c r="AF50" i="1"/>
  <c r="AE50" i="1"/>
  <c r="AE39" i="1" s="1"/>
  <c r="AD50" i="1"/>
  <c r="AF29" i="1"/>
  <c r="AE29" i="1"/>
  <c r="AD29" i="1"/>
  <c r="AF171" i="1"/>
  <c r="AE171" i="1"/>
  <c r="AD171" i="1"/>
  <c r="AD219" i="1"/>
  <c r="AE219" i="1"/>
  <c r="AF219" i="1"/>
  <c r="AD213" i="1"/>
  <c r="AD210" i="1" s="1"/>
  <c r="AE213" i="1"/>
  <c r="AE210" i="1" s="1"/>
  <c r="AF213" i="1"/>
  <c r="AF210" i="1" s="1"/>
  <c r="AD204" i="1"/>
  <c r="AE204" i="1"/>
  <c r="AF204" i="1"/>
  <c r="AD198" i="1"/>
  <c r="AE198" i="1"/>
  <c r="AF198" i="1"/>
  <c r="AD159" i="1"/>
  <c r="AE159" i="1"/>
  <c r="AF159" i="1"/>
  <c r="AF157" i="1" s="1"/>
  <c r="AF156" i="1" s="1"/>
  <c r="AD164" i="1"/>
  <c r="AE164" i="1"/>
  <c r="AE157" i="1" s="1"/>
  <c r="AE156" i="1" s="1"/>
  <c r="AF164" i="1"/>
  <c r="AM157" i="1"/>
  <c r="AT32" i="2"/>
  <c r="AE105" i="1"/>
  <c r="AM90" i="2"/>
  <c r="AE35" i="2"/>
  <c r="AE30" i="2" s="1"/>
  <c r="AH88" i="2"/>
  <c r="AH87" i="2" s="1"/>
  <c r="AS89" i="2" s="1"/>
  <c r="AM43" i="2"/>
  <c r="AS32" i="2"/>
  <c r="AE152" i="2"/>
  <c r="AE145" i="2" s="1"/>
  <c r="AL152" i="2"/>
  <c r="AL145" i="2" s="1"/>
  <c r="AW147" i="2" s="1"/>
  <c r="AG249" i="2"/>
  <c r="AR251" i="2" s="1"/>
  <c r="AG30" i="2"/>
  <c r="AG88" i="2"/>
  <c r="AM96" i="2"/>
  <c r="AR33" i="2"/>
  <c r="AL61" i="1"/>
  <c r="AL64" i="1"/>
  <c r="AK64" i="1"/>
  <c r="AK61" i="1"/>
  <c r="AV251" i="2" l="1"/>
  <c r="AM249" i="2"/>
  <c r="AD196" i="1"/>
  <c r="AD181" i="1" s="1"/>
  <c r="AF39" i="1"/>
  <c r="AF28" i="1" s="1"/>
  <c r="AM58" i="2"/>
  <c r="AM60" i="2"/>
  <c r="AL35" i="2"/>
  <c r="AM63" i="2"/>
  <c r="AM72" i="2"/>
  <c r="AM81" i="2"/>
  <c r="AH152" i="2"/>
  <c r="AJ152" i="2"/>
  <c r="AJ145" i="2" s="1"/>
  <c r="AU147" i="2" s="1"/>
  <c r="AF19" i="2"/>
  <c r="AK87" i="2"/>
  <c r="AV89" i="2" s="1"/>
  <c r="AE124" i="2"/>
  <c r="AE123" i="2" s="1"/>
  <c r="AE19" i="2" s="1"/>
  <c r="AM250" i="2"/>
  <c r="AF196" i="1"/>
  <c r="AF181" i="1" s="1"/>
  <c r="AX32" i="2"/>
  <c r="AQ74" i="2"/>
  <c r="AQ73" i="2" s="1"/>
  <c r="AZ88" i="2"/>
  <c r="AG87" i="2"/>
  <c r="AM254" i="2"/>
  <c r="AM37" i="2"/>
  <c r="AM154" i="2"/>
  <c r="AL88" i="2"/>
  <c r="AL87" i="2" s="1"/>
  <c r="AW89" i="2" s="1"/>
  <c r="AE104" i="1"/>
  <c r="AE196" i="1"/>
  <c r="AE181" i="1" s="1"/>
  <c r="AE28" i="1"/>
  <c r="AD39" i="1"/>
  <c r="AD28" i="1" s="1"/>
  <c r="AD30" i="2"/>
  <c r="AD19" i="2" s="1"/>
  <c r="AM31" i="2"/>
  <c r="AL30" i="2"/>
  <c r="AJ35" i="2"/>
  <c r="AJ30" i="2" s="1"/>
  <c r="AK35" i="2"/>
  <c r="AK30" i="2" s="1"/>
  <c r="AX88" i="2"/>
  <c r="AM85" i="1"/>
  <c r="AD157" i="1"/>
  <c r="AD156" i="1" s="1"/>
  <c r="AD104" i="1"/>
  <c r="AQ33" i="2"/>
  <c r="AQ28" i="2" s="1"/>
  <c r="AQ17" i="2" s="1"/>
  <c r="AH35" i="2"/>
  <c r="AH30" i="2" s="1"/>
  <c r="AM78" i="2"/>
  <c r="AM35" i="2" s="1"/>
  <c r="AM107" i="2"/>
  <c r="AM113" i="2"/>
  <c r="AM166" i="2"/>
  <c r="AM83" i="1"/>
  <c r="AI30" i="2"/>
  <c r="AT33" i="2" s="1"/>
  <c r="AT19" i="2" s="1"/>
  <c r="AM196" i="1"/>
  <c r="AV33" i="2"/>
  <c r="AV19" i="2" s="1"/>
  <c r="AK19" i="2"/>
  <c r="AI19" i="2"/>
  <c r="AF19" i="1" l="1"/>
  <c r="AH145" i="2"/>
  <c r="AM152" i="2"/>
  <c r="AD19" i="1"/>
  <c r="AE19" i="1"/>
  <c r="AU33" i="2"/>
  <c r="AU19" i="2" s="1"/>
  <c r="AJ19" i="2"/>
  <c r="AS33" i="2"/>
  <c r="AM30" i="2"/>
  <c r="AH19" i="2"/>
  <c r="AR89" i="2"/>
  <c r="AM87" i="2"/>
  <c r="AG19" i="2"/>
  <c r="AW33" i="2"/>
  <c r="AW19" i="2" s="1"/>
  <c r="AL19" i="2"/>
  <c r="AM88" i="2"/>
  <c r="AJ64" i="1"/>
  <c r="AI64" i="1"/>
  <c r="AX33" i="2"/>
  <c r="AM307" i="1"/>
  <c r="AG181" i="1"/>
  <c r="AM19" i="2" l="1"/>
  <c r="AS147" i="2"/>
  <c r="AX147" i="2" s="1"/>
  <c r="AM145" i="2"/>
  <c r="AZ89" i="2"/>
  <c r="AR19" i="2"/>
  <c r="AX89" i="2"/>
  <c r="AM181" i="1"/>
  <c r="AG19" i="1"/>
  <c r="AG55" i="1" s="1"/>
  <c r="AG189" i="1"/>
  <c r="AG209" i="1" l="1"/>
  <c r="AG91" i="1"/>
  <c r="AG195" i="1"/>
  <c r="AM19" i="1"/>
  <c r="AS19" i="2"/>
  <c r="AX19" i="2" s="1"/>
  <c r="AG46" i="1"/>
  <c r="AG70" i="1"/>
  <c r="AG64" i="1"/>
  <c r="AG192" i="1"/>
  <c r="AG186" i="1"/>
  <c r="AG125" i="1"/>
  <c r="AG61" i="1"/>
  <c r="AG330" i="1"/>
  <c r="AG97" i="1"/>
  <c r="AG303" i="1"/>
  <c r="AG30" i="1"/>
</calcChain>
</file>

<file path=xl/sharedStrings.xml><?xml version="1.0" encoding="utf-8"?>
<sst xmlns="http://schemas.openxmlformats.org/spreadsheetml/2006/main" count="1054" uniqueCount="375">
  <si>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</si>
  <si>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</si>
  <si>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</si>
  <si>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</si>
  <si>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</si>
  <si>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</si>
  <si>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</si>
  <si>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</si>
  <si>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</si>
  <si>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</si>
  <si>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</si>
  <si>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</si>
  <si>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</si>
  <si>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</si>
  <si>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</si>
  <si>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</si>
  <si>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</si>
  <si>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</si>
  <si>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</si>
  <si>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</si>
  <si>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</si>
  <si>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</si>
  <si>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</si>
  <si>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</si>
  <si>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</si>
  <si>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</si>
  <si>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</si>
  <si>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</si>
  <si>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</si>
  <si>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</si>
  <si>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</si>
  <si>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</si>
  <si>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</si>
  <si>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</si>
  <si>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</si>
  <si>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</si>
  <si>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</si>
  <si>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</si>
  <si>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</si>
  <si>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</si>
  <si>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</si>
  <si>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</si>
  <si>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</si>
  <si>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</si>
  <si>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</si>
  <si>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</si>
  <si>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</si>
  <si>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</si>
  <si>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</si>
  <si>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</si>
  <si>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</si>
  <si>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</si>
  <si>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</si>
  <si>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</si>
  <si>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</si>
  <si>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</si>
  <si>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</si>
  <si>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</si>
  <si>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</si>
  <si>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</si>
  <si>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</si>
  <si>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</si>
  <si>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</si>
  <si>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</si>
  <si>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</si>
  <si>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</si>
  <si>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</si>
  <si>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</si>
  <si>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</si>
  <si>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</si>
  <si>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</si>
  <si>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</si>
  <si>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</si>
  <si>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</si>
  <si>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</si>
  <si>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</si>
  <si>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</si>
  <si>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</si>
  <si>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</si>
  <si>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</si>
  <si>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</si>
  <si>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</si>
  <si>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</si>
  <si>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</si>
  <si>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</si>
  <si>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</si>
  <si>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</si>
  <si>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</si>
  <si>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</si>
  <si>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</si>
  <si>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</si>
  <si>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</si>
  <si>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</si>
  <si>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</si>
  <si>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</si>
  <si>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</si>
  <si>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</si>
  <si>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</si>
  <si>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</si>
  <si>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</si>
  <si>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</si>
  <si>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</si>
  <si>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</si>
  <si>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</si>
  <si>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</si>
  <si>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</si>
  <si>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</si>
  <si>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</si>
  <si>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</si>
  <si>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</si>
  <si>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</si>
  <si>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</si>
  <si>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</si>
  <si>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</si>
  <si>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</si>
  <si>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</si>
  <si>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</si>
  <si>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</si>
  <si>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</si>
  <si>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</si>
  <si>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</si>
  <si>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</si>
  <si>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</si>
  <si>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</si>
  <si>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</si>
  <si>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</si>
  <si>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</si>
  <si>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</si>
  <si>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</si>
  <si>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</si>
  <si>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</si>
  <si>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</si>
  <si>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</si>
  <si>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</si>
  <si>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</si>
  <si>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</si>
  <si>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</si>
  <si>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</si>
  <si>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</si>
  <si>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</si>
  <si>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</si>
  <si>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</si>
  <si>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</si>
  <si>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</si>
  <si>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</si>
  <si>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</si>
  <si>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</si>
  <si>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</si>
  <si>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</si>
  <si>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</si>
  <si>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</si>
  <si>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</si>
  <si>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</si>
  <si>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</si>
  <si>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</si>
  <si>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</si>
  <si>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</si>
  <si>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</si>
  <si>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</si>
  <si>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</si>
  <si>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</si>
  <si>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</si>
  <si>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</si>
  <si>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</si>
  <si>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</si>
  <si>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</si>
  <si>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</si>
  <si>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</si>
  <si>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</si>
  <si>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</si>
  <si>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</si>
  <si>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</si>
  <si>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</si>
  <si>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</si>
  <si>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</si>
  <si>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</si>
  <si>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</si>
  <si>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</si>
  <si>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</si>
  <si>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</si>
  <si>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r>
      <rPr>
        <b/>
        <sz val="12"/>
        <rFont val="Times New Roman"/>
        <family val="1"/>
        <charset val="204"/>
      </rPr>
      <t>Мероприятие задачи подпрограммы 1.219</t>
    </r>
    <r>
      <rPr>
        <sz val="12"/>
        <rFont val="Times New Roman"/>
        <family val="1"/>
        <charset val="204"/>
      </rPr>
      <t>: Ремонт входной группы здания МУП "Гостиница"</t>
    </r>
  </si>
  <si>
    <r>
      <t xml:space="preserve">Показатель мероприятия программы 1.219: </t>
    </r>
    <r>
      <rPr>
        <i/>
        <sz val="12"/>
        <rFont val="Times New Roman"/>
        <family val="1"/>
        <charset val="204"/>
      </rPr>
      <t xml:space="preserve">Доля расходов муниципального образования, предусмотренных в рамках муниципальной  программы </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</si>
  <si>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</si>
  <si>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</si>
  <si>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</si>
  <si>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</si>
  <si>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</si>
  <si>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</si>
  <si>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</si>
  <si>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</si>
  <si>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</si>
  <si>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</si>
  <si>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</si>
  <si>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</si>
  <si>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</si>
  <si>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</si>
  <si>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</si>
  <si>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</si>
  <si>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</si>
  <si>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</si>
  <si>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</si>
  <si>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</si>
  <si>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</si>
  <si>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</si>
  <si>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</si>
  <si>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</si>
  <si>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</si>
  <si>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</si>
  <si>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t>Показатель  задачи  подпрограммы 2.2: Количество реализованных проектов</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</si>
  <si>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</si>
  <si>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</si>
  <si>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</si>
  <si>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</si>
  <si>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t>Показатель мероприятия подпрограммы 2.201:  Протяженность отремонтированных автомобильных дорог</t>
  </si>
  <si>
    <r>
      <rPr>
        <b/>
        <sz val="12"/>
        <rFont val="Times New Roman"/>
        <family val="1"/>
        <charset val="204"/>
      </rPr>
      <t>Задача  подпрограммы 2.2</t>
    </r>
    <r>
      <rPr>
        <sz val="12"/>
        <rFont val="Times New Roman"/>
        <family val="1"/>
        <charset val="204"/>
      </rPr>
      <t>: Реализация проектов по ремонту автомобильных дорог общего пользования местного значения в границах города Кашин</t>
    </r>
  </si>
  <si>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</si>
  <si>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</si>
  <si>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</si>
  <si>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</si>
  <si>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Показатель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</si>
  <si>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</si>
  <si>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</si>
  <si>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Показатель  мероприятия подпрограммы 4.103:  Доля расходов муниципального образования, предусмотренных в рамках муниципальной  программы  </t>
  </si>
  <si>
    <t xml:space="preserve">Показатель  мероприятия подпрограммы 4.104: Доля расходов муниципального образования, предусмотренных в рамках муниципальной  программы  </t>
  </si>
  <si>
    <r>
      <t>Показатель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</si>
  <si>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t xml:space="preserve">средства областного бюджета </t>
  </si>
  <si>
    <r>
      <t>Показатель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</si>
  <si>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</si>
  <si>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</si>
  <si>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</si>
  <si>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</si>
  <si>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Показатель мероприятия  подпрограммы 4.204: Количество обслуживаемых детских игровых площадок</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</si>
  <si>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</si>
  <si>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</si>
  <si>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t>Показатель мероприятия подпрограммы 4.207: Количество обустроенных контейнерных площадок</t>
  </si>
  <si>
    <t>Показатель  задачи подпрограммы 4.3: Количество реализованных проектов</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</si>
  <si>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</si>
  <si>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</si>
  <si>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</si>
  <si>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</si>
  <si>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</si>
  <si>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</si>
  <si>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</si>
  <si>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</si>
  <si>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</si>
  <si>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</si>
  <si>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</si>
  <si>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</si>
  <si>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</si>
  <si>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</si>
  <si>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</si>
  <si>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</si>
  <si>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</si>
  <si>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t>Показатель   задачи подпрограммы 2.3: Общая площадь отремонтированных дворовых территорий</t>
  </si>
  <si>
    <r>
      <t>З</t>
    </r>
    <r>
      <rPr>
        <b/>
        <sz val="12"/>
        <rFont val="Times New Roman"/>
        <family val="1"/>
        <charset val="204"/>
      </rPr>
      <t xml:space="preserve">адача  подпрограммы 2.3:  </t>
    </r>
    <r>
      <rPr>
        <sz val="12"/>
        <rFont val="Times New Roman"/>
        <family val="1"/>
        <charset val="204"/>
      </rPr>
      <t>Приведение в нормативное состояние дворовых территорий</t>
    </r>
  </si>
  <si>
    <r>
      <rPr>
        <b/>
        <sz val="12"/>
        <rFont val="Times New Roman"/>
        <family val="1"/>
        <charset val="204"/>
      </rPr>
      <t xml:space="preserve"> Мероприятие задачи подпрограммы  4.102:</t>
    </r>
    <r>
      <rPr>
        <sz val="12"/>
        <rFont val="Times New Roman"/>
        <family val="1"/>
        <charset val="204"/>
      </rPr>
      <t xml:space="preserve">  Субсидии на обслуживание уличного освещения города Кашин</t>
    </r>
  </si>
  <si>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</si>
  <si>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</si>
  <si>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t>Показатель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</si>
  <si>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</si>
  <si>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</si>
  <si>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t xml:space="preserve">Показатель мероприятия  подпрограммы 4.206: Проведено мероприятий </t>
  </si>
  <si>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</si>
  <si>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</si>
  <si>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</si>
  <si>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</si>
  <si>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</si>
  <si>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</si>
  <si>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</si>
  <si>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t>Показатель  задачи подпрограммы 4.1</t>
    </r>
    <r>
      <rPr>
        <b/>
        <sz val="12"/>
        <rFont val="Times New Roman"/>
        <family val="1"/>
        <charset val="204"/>
      </rPr>
      <t>:</t>
    </r>
    <r>
      <rPr>
        <sz val="12"/>
        <rFont val="Times New Roman"/>
        <family val="1"/>
        <charset val="204"/>
      </rPr>
      <t>Количество обслуживаемых светильников</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</si>
  <si>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</si>
  <si>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</si>
  <si>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</si>
  <si>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</si>
  <si>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</si>
  <si>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</si>
  <si>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</si>
  <si>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</si>
  <si>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</si>
  <si>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t xml:space="preserve">Показатель мероприятия подпрограммы 4.208: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</si>
  <si>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</si>
  <si>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</si>
  <si>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</si>
  <si>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2.301: Количество отремонтированных дворовых территорий</t>
  </si>
  <si>
    <t>Показатель мероприятия подпрограммы 2.303:количество  заключеных муниципальных контрактов</t>
  </si>
  <si>
    <t>Показатель мероприятия подпрограммы 2.202:  Протяженность отремонтированных автомобильных дорог</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</si>
  <si>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</si>
  <si>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</si>
  <si>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</si>
  <si>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t>Показатель мероприятия  подпрограммы 4.301:Площадь благоустроенной териитории</t>
  </si>
  <si>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</si>
  <si>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t>Показатель мероприятия  подпрограммы 4.302:Площадь благоустроенной териитории</t>
  </si>
  <si>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</si>
  <si>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</si>
  <si>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</si>
  <si>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</si>
  <si>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</si>
  <si>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</si>
  <si>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Показатель мероприятия  подпрограммы 4.310: протяженность отремонтированной автомобильной дороги </t>
  </si>
  <si>
    <t xml:space="preserve">м </t>
  </si>
  <si>
    <t xml:space="preserve">Показатель мероприятия  подпрограммы 4.309:протяженность отремонтированной автомобильной дороги </t>
  </si>
  <si>
    <t>м</t>
  </si>
  <si>
    <t>Показатель мероприятия  подпрограммы 4.305: Количество обустроенных площадок</t>
  </si>
  <si>
    <t>Показатель мероприятия  подпрограммы 4.304:Количество обустроенных площадок</t>
  </si>
  <si>
    <t>Показатель мероприятия  подпрограммы 4.303:Количество обустроенных площадок</t>
  </si>
  <si>
    <t>Показатель мероприятия  подпрограммы 4.306:Количество обустроенных площадок</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</si>
  <si>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</si>
  <si>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</si>
  <si>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</si>
  <si>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</si>
  <si>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</si>
  <si>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t>Показатель мероприятия  подпрограммы 4.307: площадь отремонтированной крыши</t>
  </si>
  <si>
    <t>Показатель мероприятия  подпрограммы 4.308:площадь отремонтированной крыши</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</si>
  <si>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</si>
  <si>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</si>
  <si>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</si>
  <si>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</si>
  <si>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t>Показатель мероприятия программы 4.312: Количество мероприятий</t>
  </si>
  <si>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</si>
  <si>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Задача  подпрограммы 3.3: </t>
    </r>
    <r>
      <rPr>
        <sz val="12"/>
        <rFont val="Times New Roman"/>
        <family val="1"/>
        <charset val="204"/>
      </rPr>
      <t>Обеспечение безопасности дорожного движения на автомобильных дорогах общего пользования местного значения</t>
    </r>
  </si>
  <si>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</si>
  <si>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t>Показатель  мероприятия  подпрограммы 3.301: Количество реализованных проектов</t>
  </si>
  <si>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</si>
  <si>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Показатель  мероприятия  подпрограммы 3.302: Количество реализованных проектов</t>
  </si>
  <si>
    <t>R</t>
  </si>
  <si>
    <t xml:space="preserve">Показатель  мероприятия  подпрограммы 3.3: Сокращение   дорожно-транспортных происшествий </t>
  </si>
  <si>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</si>
  <si>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</si>
  <si>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 xml:space="preserve">Мероприятие задачи подпрограммы 4.101: </t>
    </r>
    <r>
      <rPr>
        <sz val="12"/>
        <rFont val="Times New Roman"/>
        <family val="1"/>
        <charset val="204"/>
      </rPr>
      <t>Оплата за электроэнергию, затраченную на уличное освещение Кашинского городского округа</t>
    </r>
  </si>
  <si>
    <t xml:space="preserve">Показатель мероприятия подпрограммы 4.209:Доля расходов муниципального образования, предусмотренных в рамках муниципальной  программы  </t>
  </si>
  <si>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</si>
  <si>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t>Показатель мероприятия  подпрограммы 4.313:Площадь благоустроенной териитории</t>
  </si>
  <si>
    <t xml:space="preserve">Показатель мероприятия  подпрограммы 4.311:Доля расходов муниципального образования, предусмотренных в рамках муниципальной  программы  </t>
  </si>
  <si>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</si>
  <si>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</si>
  <si>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</si>
  <si>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</si>
  <si>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</si>
  <si>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</si>
  <si>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</si>
  <si>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</si>
  <si>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</si>
  <si>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</si>
  <si>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</si>
  <si>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</si>
  <si>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</si>
  <si>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</si>
  <si>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</si>
  <si>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</si>
  <si>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</si>
  <si>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</si>
  <si>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</si>
  <si>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</si>
  <si>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t>
  </si>
  <si>
    <t>Показатель мероприятия программы 1.211:количество  заключеных муниципальных контрактов</t>
  </si>
  <si>
    <t>Мероприятие задачи подпрограммы 1.211: Подготовка  технической и проектной документации по объектам водоснабжения Кашинского городского округа</t>
  </si>
  <si>
    <r>
      <rPr>
        <b/>
        <sz val="12"/>
        <color theme="1"/>
        <rFont val="Times New Roman"/>
        <family val="1"/>
        <charset val="204"/>
      </rPr>
      <t>Мероприятие задачи подпрограммы 1.210</t>
    </r>
    <r>
      <rPr>
        <sz val="12"/>
        <color theme="1"/>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</si>
  <si>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r>
      <t xml:space="preserve">Мероприятие задачи  подпрограммы 1.201: </t>
    </r>
    <r>
      <rPr>
        <sz val="12"/>
        <color theme="1"/>
        <rFont val="Times New Roman"/>
        <family val="1"/>
        <charset val="204"/>
      </rPr>
      <t>Ремонт канализационных сетей в границах города Кашин</t>
    </r>
  </si>
  <si>
    <r>
      <rPr>
        <b/>
        <sz val="12"/>
        <color theme="1"/>
        <rFont val="Times New Roman"/>
        <family val="1"/>
        <charset val="204"/>
      </rPr>
      <t xml:space="preserve">Мероприятие задачи подпрограммы 1.209: </t>
    </r>
    <r>
      <rPr>
        <sz val="12"/>
        <color theme="1"/>
        <rFont val="Times New Roman"/>
        <family val="1"/>
        <charset val="204"/>
      </rPr>
      <t>Расходы на обеспечение функционирования очистных сооружений водозабора г. Кашин</t>
    </r>
  </si>
  <si>
    <r>
      <rPr>
        <b/>
        <sz val="12"/>
        <rFont val="Times New Roman"/>
        <family val="1"/>
        <charset val="204"/>
      </rPr>
      <t>Мероприятие задачи подпрограммы 4.314</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r>
  </si>
  <si>
    <t>Показатель мероприятия  подпрограммы 4.314:Площадь благоустроенной териитории</t>
  </si>
  <si>
    <t>Показатель мероприятия  подпрограммы 4.315:  Количество обустроенных контейнерных площадок</t>
  </si>
  <si>
    <r>
      <rPr>
        <b/>
        <sz val="12"/>
        <rFont val="Times New Roman"/>
        <family val="1"/>
        <charset val="204"/>
      </rPr>
      <t>Мероприятие задачи подпрограммы 4.317</t>
    </r>
    <r>
      <rPr>
        <sz val="12"/>
        <rFont val="Times New Roman"/>
        <family val="1"/>
        <charset val="204"/>
      </rPr>
      <t>:Реализация Программы по поддержке местных инициатив</t>
    </r>
  </si>
  <si>
    <t>Показатель мероприятия  подпрограммы 4.317: количество заключенных договоров</t>
  </si>
  <si>
    <t>Показатель мероприятия  подпрограммы 4.316:  Количество обустроенных контейнерных площадок</t>
  </si>
  <si>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</si>
  <si>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rPr>
        <b/>
        <sz val="12"/>
        <rFont val="Times New Roman"/>
        <family val="1"/>
        <charset val="204"/>
      </rPr>
      <t xml:space="preserve">Мероприятие задачи подпрограммы 4.316: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r>
  </si>
  <si>
    <r>
      <rPr>
        <b/>
        <sz val="12"/>
        <rFont val="Times New Roman"/>
        <family val="1"/>
        <charset val="204"/>
      </rPr>
      <t xml:space="preserve">Мероприятие задачи подпрограммы 4.315: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</si>
  <si>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r>
      <t>Мероприятие задачи  подпрограммы 1.403:  С</t>
    </r>
    <r>
      <rPr>
        <sz val="12"/>
        <rFont val="Times New Roman"/>
        <family val="1"/>
        <charset val="204"/>
      </rPr>
      <t xml:space="preserve">убсидии теплоснабжающим предприятиям на возмещение затрат, связанных с подготовкой к отопительному сезону </t>
    </r>
  </si>
  <si>
    <t xml:space="preserve">Показатель мероприятия программы 1.403: Доля расходов муниципального образования, предусмотренных в рамках муниципальной  программы  </t>
  </si>
  <si>
    <r>
      <t xml:space="preserve">Административное мероприятие задачи  подпрограммы 1.404: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</si>
  <si>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1.404: количество публикаций</t>
  </si>
  <si>
    <r>
      <t xml:space="preserve">Мероприятие задачи  подпрограммы 1.405: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</si>
  <si>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t>Показатель мероприятия программы 1.405: Количество отремонтированных объектов</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</si>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</sst>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2"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sz val="14"/>
      <color theme="1"/>
      <name val="Times New Roman"/>
      <family val="1"/>
      <charset val="204"/>
    </font>
    <font>
      <sz val="16"/>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65">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top"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1" fontId="19" fillId="5" borderId="2" xfId="0" applyNumberFormat="1" applyFont="1" applyFill="1" applyBorder="1" applyAlignment="1">
      <alignment horizontal="center" vertical="center" wrapText="1"/>
    </xf>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165" fontId="19" fillId="7" borderId="2" xfId="0" applyNumberFormat="1" applyFont="1" applyFill="1" applyBorder="1" applyAlignment="1">
      <alignment horizontal="center" vertical="center" wrapText="1"/>
    </xf>
    <xf numFmtId="0" fontId="33" fillId="0" borderId="2" xfId="0" applyFont="1" applyFill="1" applyBorder="1" applyAlignment="1">
      <alignment horizontal="left" vertical="top" wrapText="1"/>
    </xf>
    <xf numFmtId="0" fontId="36" fillId="4" borderId="2" xfId="0" applyFont="1" applyFill="1" applyBorder="1" applyAlignment="1">
      <alignment vertical="top"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0" fillId="4" borderId="0" xfId="0" applyFill="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0" fillId="0" borderId="0" xfId="0" applyAlignment="1"/>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center"/>
    </xf>
    <xf numFmtId="0" fontId="41" fillId="4" borderId="2" xfId="0" applyFont="1" applyFill="1" applyBorder="1" applyAlignment="1">
      <alignment horizontal="right"/>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28"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0"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62"/>
  <sheetViews>
    <sheetView zoomScale="60" zoomScaleNormal="60" zoomScaleSheetLayoutView="100" workbookViewId="0">
      <pane ySplit="1" topLeftCell="A267" activePane="bottomLeft" state="frozen"/>
      <selection pane="bottomLeft" activeCell="I272" sqref="I272"/>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41"/>
      <c r="AE2" s="241"/>
      <c r="AF2" s="241"/>
      <c r="AG2" s="241"/>
      <c r="AH2" s="241"/>
      <c r="AI2" s="241"/>
      <c r="AJ2" s="241"/>
      <c r="AK2" s="241"/>
      <c r="AL2" s="241"/>
      <c r="AM2" s="241"/>
      <c r="AN2" s="241"/>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41"/>
      <c r="AE3" s="241"/>
      <c r="AF3" s="241"/>
      <c r="AG3" s="241"/>
      <c r="AH3" s="241"/>
      <c r="AI3" s="241"/>
      <c r="AJ3" s="241"/>
      <c r="AK3" s="241"/>
      <c r="AL3" s="241"/>
      <c r="AM3" s="241"/>
      <c r="AN3" s="241"/>
      <c r="AO3" s="11"/>
      <c r="AP3" s="2"/>
      <c r="AQ3" s="2"/>
      <c r="AR3" s="2"/>
      <c r="AS3" s="2"/>
      <c r="AT3" s="2"/>
      <c r="AU3" s="2"/>
      <c r="AV3" s="2"/>
      <c r="AW3" s="2"/>
      <c r="AX3" s="2"/>
      <c r="AY3" s="2"/>
      <c r="AZ3" s="2"/>
    </row>
    <row r="4" spans="1:95" s="3" customFormat="1" ht="8.25" customHeight="1" x14ac:dyDescent="0.3">
      <c r="A4" s="6"/>
      <c r="B4" s="6"/>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13"/>
      <c r="AP4" s="14"/>
      <c r="AQ4" s="14"/>
      <c r="AR4" s="14"/>
      <c r="AS4" s="14"/>
      <c r="AT4" s="14"/>
      <c r="AU4" s="14"/>
      <c r="AV4" s="14"/>
      <c r="AW4" s="14"/>
      <c r="AX4" s="14"/>
      <c r="AY4" s="14"/>
      <c r="AZ4" s="15"/>
      <c r="BA4" s="15"/>
    </row>
    <row r="5" spans="1:95" s="3" customFormat="1" ht="18.75" x14ac:dyDescent="0.3">
      <c r="A5" s="6"/>
      <c r="B5" s="6"/>
      <c r="C5" s="243" t="s">
        <v>21</v>
      </c>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13"/>
      <c r="AP5" s="14"/>
      <c r="AQ5" s="14"/>
      <c r="AR5" s="14"/>
      <c r="AS5" s="14"/>
      <c r="AT5" s="14"/>
      <c r="AU5" s="14"/>
      <c r="AV5" s="14"/>
      <c r="AW5" s="14"/>
      <c r="AX5" s="14"/>
      <c r="AY5" s="14"/>
      <c r="AZ5" s="15"/>
      <c r="BA5" s="15"/>
    </row>
    <row r="6" spans="1:95" s="3" customFormat="1" ht="18.75" x14ac:dyDescent="0.25">
      <c r="A6" s="10"/>
      <c r="B6" s="10"/>
      <c r="C6" s="244" t="s">
        <v>150</v>
      </c>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6"/>
      <c r="AP6" s="17"/>
      <c r="AQ6" s="17"/>
      <c r="AR6" s="17"/>
      <c r="AS6" s="17"/>
      <c r="AT6" s="17"/>
      <c r="AU6" s="17"/>
      <c r="AV6" s="17"/>
      <c r="AW6" s="17"/>
      <c r="AX6" s="17"/>
      <c r="AY6" s="17"/>
      <c r="AZ6" s="18"/>
      <c r="BA6" s="18"/>
    </row>
    <row r="7" spans="1:95" s="3" customFormat="1" ht="18.75" x14ac:dyDescent="0.3">
      <c r="A7" s="29"/>
      <c r="B7" s="29"/>
      <c r="C7" s="245" t="s">
        <v>19</v>
      </c>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13"/>
      <c r="AP7" s="14"/>
      <c r="AQ7" s="14"/>
      <c r="AR7" s="14"/>
      <c r="AS7" s="14"/>
      <c r="AT7" s="14"/>
      <c r="AU7" s="14"/>
      <c r="AV7" s="14"/>
      <c r="AW7" s="14"/>
      <c r="AX7" s="14"/>
      <c r="AY7" s="14"/>
      <c r="AZ7" s="18"/>
      <c r="BA7" s="18"/>
    </row>
    <row r="8" spans="1:95" s="3" customFormat="1" ht="18.75" x14ac:dyDescent="0.3">
      <c r="A8" s="29"/>
      <c r="B8" s="29"/>
      <c r="C8" s="243" t="s">
        <v>46</v>
      </c>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13"/>
      <c r="AP8" s="14"/>
      <c r="AQ8" s="14"/>
      <c r="AR8" s="14"/>
      <c r="AS8" s="14"/>
      <c r="AT8" s="14"/>
      <c r="AU8" s="14"/>
      <c r="AV8" s="14"/>
      <c r="AW8" s="14"/>
      <c r="AX8" s="14"/>
      <c r="AY8" s="14"/>
      <c r="AZ8" s="18"/>
      <c r="BA8" s="18"/>
    </row>
    <row r="9" spans="1:95" s="3" customFormat="1" ht="8.25" customHeight="1" x14ac:dyDescent="0.3">
      <c r="A9" s="29"/>
      <c r="B9" s="29"/>
      <c r="C9" s="244" t="s">
        <v>20</v>
      </c>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37" t="s">
        <v>22</v>
      </c>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37" t="s">
        <v>23</v>
      </c>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23" t="s">
        <v>9</v>
      </c>
      <c r="B14" s="223"/>
      <c r="C14" s="223"/>
      <c r="D14" s="223"/>
      <c r="E14" s="223"/>
      <c r="F14" s="223"/>
      <c r="G14" s="223"/>
      <c r="H14" s="223"/>
      <c r="I14" s="223"/>
      <c r="J14" s="223"/>
      <c r="K14" s="223"/>
      <c r="L14" s="223"/>
      <c r="M14" s="223"/>
      <c r="N14" s="223"/>
      <c r="O14" s="223"/>
      <c r="P14" s="223"/>
      <c r="Q14" s="230"/>
      <c r="R14" s="230" t="s">
        <v>13</v>
      </c>
      <c r="S14" s="226"/>
      <c r="T14" s="226"/>
      <c r="U14" s="226"/>
      <c r="V14" s="226"/>
      <c r="W14" s="226"/>
      <c r="X14" s="226"/>
      <c r="Y14" s="226"/>
      <c r="Z14" s="226"/>
      <c r="AA14" s="231"/>
      <c r="AB14" s="226" t="s">
        <v>14</v>
      </c>
      <c r="AC14" s="223" t="s">
        <v>2</v>
      </c>
      <c r="AD14" s="226"/>
      <c r="AE14" s="226"/>
      <c r="AF14" s="226"/>
      <c r="AG14" s="226"/>
      <c r="AH14" s="162"/>
      <c r="AI14" s="162"/>
      <c r="AJ14" s="162"/>
      <c r="AK14" s="162"/>
      <c r="AL14" s="162"/>
      <c r="AM14" s="229" t="s">
        <v>10</v>
      </c>
      <c r="AN14" s="229"/>
      <c r="AO14" s="9"/>
    </row>
    <row r="15" spans="1:95" s="26" customFormat="1" ht="15" customHeight="1" thickBot="1" x14ac:dyDescent="0.3">
      <c r="A15" s="230" t="s">
        <v>16</v>
      </c>
      <c r="B15" s="226"/>
      <c r="C15" s="231"/>
      <c r="D15" s="230" t="s">
        <v>17</v>
      </c>
      <c r="E15" s="231"/>
      <c r="F15" s="230" t="s">
        <v>18</v>
      </c>
      <c r="G15" s="231"/>
      <c r="H15" s="226" t="s">
        <v>15</v>
      </c>
      <c r="I15" s="226"/>
      <c r="J15" s="226"/>
      <c r="K15" s="226"/>
      <c r="L15" s="226"/>
      <c r="M15" s="226"/>
      <c r="N15" s="226"/>
      <c r="O15" s="226"/>
      <c r="P15" s="226"/>
      <c r="Q15" s="226"/>
      <c r="R15" s="232"/>
      <c r="S15" s="228"/>
      <c r="T15" s="228"/>
      <c r="U15" s="228"/>
      <c r="V15" s="228"/>
      <c r="W15" s="228"/>
      <c r="X15" s="228"/>
      <c r="Y15" s="228"/>
      <c r="Z15" s="228"/>
      <c r="AA15" s="233"/>
      <c r="AB15" s="228"/>
      <c r="AC15" s="225"/>
      <c r="AD15" s="227"/>
      <c r="AE15" s="227"/>
      <c r="AF15" s="227"/>
      <c r="AG15" s="228"/>
      <c r="AH15" s="163"/>
      <c r="AI15" s="163"/>
      <c r="AJ15" s="163"/>
      <c r="AK15" s="163"/>
      <c r="AL15" s="163"/>
      <c r="AM15" s="229"/>
      <c r="AN15" s="229"/>
      <c r="AO15" s="9"/>
    </row>
    <row r="16" spans="1:95" s="26" customFormat="1" ht="37.5" customHeight="1" x14ac:dyDescent="0.25">
      <c r="A16" s="232"/>
      <c r="B16" s="228"/>
      <c r="C16" s="233"/>
      <c r="D16" s="232"/>
      <c r="E16" s="233"/>
      <c r="F16" s="232"/>
      <c r="G16" s="233"/>
      <c r="H16" s="228"/>
      <c r="I16" s="228"/>
      <c r="J16" s="228"/>
      <c r="K16" s="228"/>
      <c r="L16" s="228"/>
      <c r="M16" s="228"/>
      <c r="N16" s="228"/>
      <c r="O16" s="228"/>
      <c r="P16" s="228"/>
      <c r="Q16" s="228"/>
      <c r="R16" s="232"/>
      <c r="S16" s="228"/>
      <c r="T16" s="228"/>
      <c r="U16" s="228"/>
      <c r="V16" s="228"/>
      <c r="W16" s="228"/>
      <c r="X16" s="228"/>
      <c r="Y16" s="228"/>
      <c r="Z16" s="228"/>
      <c r="AA16" s="233"/>
      <c r="AB16" s="228"/>
      <c r="AC16" s="225"/>
      <c r="AD16" s="83" t="s">
        <v>5</v>
      </c>
      <c r="AE16" s="159" t="s">
        <v>6</v>
      </c>
      <c r="AF16" s="85" t="s">
        <v>7</v>
      </c>
      <c r="AG16" s="223" t="s">
        <v>41</v>
      </c>
      <c r="AH16" s="223" t="s">
        <v>70</v>
      </c>
      <c r="AI16" s="223" t="s">
        <v>71</v>
      </c>
      <c r="AJ16" s="223" t="s">
        <v>72</v>
      </c>
      <c r="AK16" s="223" t="s">
        <v>73</v>
      </c>
      <c r="AL16" s="223" t="s">
        <v>74</v>
      </c>
      <c r="AM16" s="223" t="s">
        <v>44</v>
      </c>
      <c r="AN16" s="223" t="s">
        <v>3</v>
      </c>
      <c r="AO16" s="9"/>
    </row>
    <row r="17" spans="1:51" s="26" customFormat="1" ht="162" customHeight="1" thickBot="1" x14ac:dyDescent="0.3">
      <c r="A17" s="234"/>
      <c r="B17" s="235"/>
      <c r="C17" s="236"/>
      <c r="D17" s="234"/>
      <c r="E17" s="236"/>
      <c r="F17" s="234"/>
      <c r="G17" s="236"/>
      <c r="H17" s="238" t="s">
        <v>48</v>
      </c>
      <c r="I17" s="239"/>
      <c r="J17" s="165" t="s">
        <v>49</v>
      </c>
      <c r="K17" s="238" t="s">
        <v>50</v>
      </c>
      <c r="L17" s="239"/>
      <c r="M17" s="240" t="s">
        <v>51</v>
      </c>
      <c r="N17" s="240"/>
      <c r="O17" s="240"/>
      <c r="P17" s="240"/>
      <c r="Q17" s="239"/>
      <c r="R17" s="238" t="s">
        <v>48</v>
      </c>
      <c r="S17" s="239"/>
      <c r="T17" s="165" t="s">
        <v>49</v>
      </c>
      <c r="U17" s="165" t="s">
        <v>52</v>
      </c>
      <c r="V17" s="165" t="s">
        <v>53</v>
      </c>
      <c r="W17" s="238" t="s">
        <v>54</v>
      </c>
      <c r="X17" s="240"/>
      <c r="Y17" s="239"/>
      <c r="Z17" s="238" t="s">
        <v>55</v>
      </c>
      <c r="AA17" s="239"/>
      <c r="AB17" s="228"/>
      <c r="AC17" s="224"/>
      <c r="AD17" s="87"/>
      <c r="AE17" s="88"/>
      <c r="AF17" s="89"/>
      <c r="AG17" s="224"/>
      <c r="AH17" s="224"/>
      <c r="AI17" s="224"/>
      <c r="AJ17" s="224"/>
      <c r="AK17" s="224"/>
      <c r="AL17" s="224"/>
      <c r="AM17" s="224"/>
      <c r="AN17" s="224"/>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20"/>
      <c r="AS66" s="220"/>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20"/>
      <c r="AS67" s="220"/>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20"/>
      <c r="AS68" s="220"/>
      <c r="AT68" s="138"/>
      <c r="AU68" s="138"/>
      <c r="AV68" s="138"/>
      <c r="AW68" s="220"/>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20"/>
      <c r="AS69" s="220"/>
      <c r="AT69" s="138"/>
      <c r="AU69" s="138"/>
      <c r="AV69" s="138"/>
      <c r="AW69" s="220"/>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20"/>
      <c r="AS70" s="220"/>
      <c r="AT70" s="138"/>
      <c r="AU70" s="138"/>
      <c r="AV70" s="138"/>
      <c r="AW70" s="220"/>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20"/>
      <c r="AS71" s="220"/>
      <c r="AT71" s="138"/>
      <c r="AU71" s="138"/>
      <c r="AV71" s="138"/>
      <c r="AW71" s="220"/>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20"/>
      <c r="AS72" s="220"/>
      <c r="AT72" s="138"/>
      <c r="AU72" s="138"/>
      <c r="AV72" s="138"/>
      <c r="AW72" s="220"/>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20"/>
      <c r="AS73" s="220"/>
      <c r="AT73" s="138"/>
      <c r="AU73" s="138"/>
      <c r="AV73" s="138"/>
      <c r="AW73" s="220"/>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21"/>
      <c r="AS74" s="221"/>
      <c r="AT74" s="139"/>
      <c r="AU74" s="139"/>
      <c r="AV74" s="139"/>
      <c r="AW74" s="221"/>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22"/>
      <c r="B263" s="222"/>
      <c r="C263" s="222"/>
      <c r="D263" s="222"/>
      <c r="E263" s="222"/>
      <c r="F263" s="222"/>
      <c r="G263" s="222"/>
      <c r="H263" s="222"/>
      <c r="I263" s="222"/>
      <c r="J263" s="222"/>
      <c r="K263" s="222"/>
      <c r="L263" s="222"/>
      <c r="M263" s="222"/>
      <c r="N263" s="222"/>
      <c r="O263" s="222"/>
      <c r="P263" s="222"/>
      <c r="Q263" s="222"/>
      <c r="R263" s="222"/>
      <c r="S263" s="222"/>
      <c r="T263" s="222"/>
      <c r="U263" s="222"/>
      <c r="V263" s="222"/>
      <c r="W263" s="222"/>
      <c r="X263" s="222"/>
      <c r="Y263" s="222"/>
      <c r="Z263" s="222"/>
      <c r="AA263" s="222"/>
      <c r="AB263" s="222"/>
      <c r="AC263" s="222"/>
      <c r="AD263" s="222"/>
      <c r="AE263" s="222"/>
      <c r="AF263" s="222"/>
      <c r="AG263" s="222"/>
      <c r="AH263" s="222"/>
      <c r="AI263" s="222"/>
      <c r="AJ263" s="222"/>
      <c r="AK263" s="222"/>
      <c r="AL263" s="222"/>
      <c r="AM263" s="222"/>
      <c r="AN263" s="222"/>
    </row>
    <row r="264" spans="1:50" ht="30.75" customHeight="1" x14ac:dyDescent="0.25">
      <c r="A264" s="222"/>
      <c r="B264" s="222"/>
      <c r="C264" s="222"/>
      <c r="D264" s="222"/>
      <c r="E264" s="222"/>
      <c r="F264" s="222"/>
      <c r="G264" s="222"/>
      <c r="H264" s="222"/>
      <c r="I264" s="222"/>
      <c r="J264" s="222"/>
      <c r="K264" s="222"/>
      <c r="L264" s="222"/>
      <c r="M264" s="222"/>
      <c r="N264" s="222"/>
      <c r="O264" s="222"/>
      <c r="P264" s="222"/>
      <c r="Q264" s="222"/>
      <c r="R264" s="222"/>
      <c r="S264" s="222"/>
      <c r="T264" s="222"/>
      <c r="U264" s="222"/>
      <c r="V264" s="222"/>
      <c r="W264" s="222"/>
      <c r="X264" s="222"/>
      <c r="Y264" s="222"/>
      <c r="Z264" s="222"/>
      <c r="AA264" s="222"/>
      <c r="AB264" s="222"/>
      <c r="AC264" s="222"/>
      <c r="AD264" s="222"/>
      <c r="AE264" s="222"/>
      <c r="AF264" s="222"/>
      <c r="AG264" s="222"/>
      <c r="AH264" s="222"/>
      <c r="AI264" s="222"/>
      <c r="AJ264" s="222"/>
      <c r="AK264" s="222"/>
      <c r="AL264" s="222"/>
      <c r="AM264" s="222"/>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55.5" customHeight="1" x14ac:dyDescent="0.25">
      <c r="A272" s="43"/>
      <c r="B272" s="43"/>
      <c r="C272" s="43"/>
      <c r="D272" s="43"/>
      <c r="E272" s="43"/>
      <c r="F272" s="43"/>
      <c r="G272" s="43"/>
      <c r="H272" s="43"/>
      <c r="I272" s="111" t="s">
        <v>180</v>
      </c>
      <c r="J272" s="100" t="s">
        <v>30</v>
      </c>
      <c r="K272" s="184"/>
      <c r="L272" s="184"/>
      <c r="M272" s="184"/>
      <c r="N272" s="181">
        <v>0</v>
      </c>
      <c r="O272" s="178">
        <v>0</v>
      </c>
      <c r="P272" s="178">
        <v>0</v>
      </c>
      <c r="Q272" s="178">
        <v>0</v>
      </c>
      <c r="R272" s="178">
        <v>0</v>
      </c>
      <c r="S272" s="178">
        <v>0</v>
      </c>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107" t="s">
        <v>42</v>
      </c>
      <c r="J273" s="100" t="s">
        <v>30</v>
      </c>
      <c r="K273" s="184"/>
      <c r="L273" s="184"/>
      <c r="M273" s="184"/>
      <c r="N273" s="181">
        <v>0</v>
      </c>
      <c r="O273" s="178">
        <v>256.3</v>
      </c>
      <c r="P273" s="178">
        <v>0</v>
      </c>
      <c r="Q273" s="178">
        <v>0</v>
      </c>
      <c r="R273" s="178">
        <v>0</v>
      </c>
      <c r="S273" s="178">
        <v>0</v>
      </c>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82.5" customHeight="1" x14ac:dyDescent="0.25">
      <c r="A274" s="43"/>
      <c r="B274" s="43"/>
      <c r="C274" s="43"/>
      <c r="D274" s="43"/>
      <c r="E274" s="43"/>
      <c r="F274" s="43"/>
      <c r="G274" s="43"/>
      <c r="H274" s="43"/>
      <c r="I274" s="111" t="s">
        <v>181</v>
      </c>
      <c r="J274" s="100" t="s">
        <v>28</v>
      </c>
      <c r="K274" s="184"/>
      <c r="L274" s="184"/>
      <c r="M274" s="184"/>
      <c r="N274" s="181">
        <v>0</v>
      </c>
      <c r="O274" s="181"/>
      <c r="P274" s="178">
        <v>0</v>
      </c>
      <c r="Q274" s="178">
        <v>0</v>
      </c>
      <c r="R274" s="178">
        <v>0</v>
      </c>
      <c r="S274" s="178">
        <v>0</v>
      </c>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9"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9"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75"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30.7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30.7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56.25"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45"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0"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0"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0"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2.2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2.25"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32.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30"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0.7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9.25" customHeight="1" x14ac:dyDescent="0.25">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4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35.2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7.75" customHeight="1" x14ac:dyDescent="0.25">
      <c r="A303" s="48" t="s">
        <v>45</v>
      </c>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ht="30.75" customHeight="1"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ht="27.75" customHeight="1"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42"/>
    </row>
    <row r="306" spans="1:40" ht="29.25" customHeight="1" x14ac:dyDescent="0.25">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c r="AC306" s="43"/>
      <c r="AD306" s="43"/>
      <c r="AE306" s="43"/>
      <c r="AF306" s="43"/>
      <c r="AG306" s="43"/>
      <c r="AH306" s="43"/>
      <c r="AI306" s="43"/>
      <c r="AJ306" s="43"/>
      <c r="AK306" s="43"/>
      <c r="AL306" s="43"/>
      <c r="AM306" s="43"/>
      <c r="AN306" s="42"/>
    </row>
    <row r="307" spans="1:40" x14ac:dyDescent="0.25">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c r="AC307" s="43"/>
      <c r="AD307" s="43"/>
      <c r="AE307" s="43"/>
      <c r="AF307" s="43"/>
      <c r="AG307" s="43"/>
      <c r="AH307" s="43"/>
      <c r="AI307" s="43"/>
      <c r="AJ307" s="43"/>
      <c r="AK307" s="43"/>
      <c r="AL307" s="43"/>
      <c r="AM307" s="43"/>
      <c r="AN307" s="42"/>
    </row>
    <row r="308" spans="1:40" x14ac:dyDescent="0.25">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c r="AC308" s="43"/>
      <c r="AD308" s="43"/>
      <c r="AE308" s="43"/>
      <c r="AF308" s="43"/>
      <c r="AG308" s="43"/>
      <c r="AH308" s="43"/>
      <c r="AI308" s="43"/>
      <c r="AJ308" s="43"/>
      <c r="AK308" s="43"/>
      <c r="AL308" s="43"/>
      <c r="AM308" s="43"/>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18.75"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c r="AN320" s="22"/>
    </row>
    <row r="321" spans="1:40" x14ac:dyDescent="0.25">
      <c r="A321" s="41"/>
      <c r="B321" s="41"/>
      <c r="C321" s="41"/>
      <c r="D321" s="41"/>
      <c r="E321" s="41"/>
      <c r="F321" s="41"/>
      <c r="G321" s="41"/>
      <c r="H321" s="41"/>
      <c r="I321" s="41"/>
      <c r="J321" s="41"/>
      <c r="K321" s="41"/>
      <c r="L321" s="41"/>
      <c r="M321" s="41"/>
      <c r="N321" s="41"/>
      <c r="O321" s="41"/>
      <c r="P321" s="41"/>
      <c r="Q321" s="41"/>
      <c r="R321" s="41"/>
      <c r="S321" s="40"/>
      <c r="T321" s="41"/>
      <c r="U321" s="41"/>
      <c r="V321" s="41"/>
      <c r="W321" s="41"/>
      <c r="X321" s="41"/>
      <c r="Y321" s="41"/>
      <c r="Z321" s="41"/>
      <c r="AA321" s="41"/>
      <c r="AB321" s="41"/>
      <c r="AC321" s="41"/>
      <c r="AD321" s="41"/>
      <c r="AE321" s="41"/>
      <c r="AF321" s="41"/>
      <c r="AG321" s="41"/>
      <c r="AH321" s="41"/>
      <c r="AI321" s="41"/>
      <c r="AJ321" s="41"/>
      <c r="AK321" s="41"/>
      <c r="AL321" s="41"/>
      <c r="AM321" s="41"/>
      <c r="AN321" s="22"/>
    </row>
    <row r="322" spans="1:40" ht="409.6" customHeight="1"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c r="AN322" s="22"/>
    </row>
    <row r="323" spans="1:40"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40"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40"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40"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40"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40"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40"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40"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40"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40"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40"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40"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40"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40"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4" spans="1:39" x14ac:dyDescent="0.25">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c r="AC354" s="41"/>
      <c r="AD354" s="41"/>
      <c r="AE354" s="41"/>
      <c r="AF354" s="41"/>
      <c r="AG354" s="41"/>
      <c r="AH354" s="41"/>
      <c r="AI354" s="41"/>
      <c r="AJ354" s="41"/>
      <c r="AK354" s="41"/>
      <c r="AL354" s="41"/>
      <c r="AM354" s="41"/>
    </row>
    <row r="355" spans="1:39" x14ac:dyDescent="0.25">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c r="AC355" s="41"/>
      <c r="AD355" s="41"/>
      <c r="AE355" s="41"/>
      <c r="AF355" s="41"/>
      <c r="AG355" s="41"/>
      <c r="AH355" s="41"/>
      <c r="AI355" s="41"/>
      <c r="AJ355" s="41"/>
      <c r="AK355" s="41"/>
      <c r="AL355" s="41"/>
      <c r="AM355" s="41"/>
    </row>
    <row r="356" spans="1:39" x14ac:dyDescent="0.25">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c r="AC356" s="41"/>
      <c r="AD356" s="41"/>
      <c r="AE356" s="41"/>
      <c r="AF356" s="41"/>
      <c r="AG356" s="41"/>
      <c r="AH356" s="41"/>
      <c r="AI356" s="41"/>
      <c r="AJ356" s="41"/>
      <c r="AK356" s="41"/>
      <c r="AL356" s="41"/>
      <c r="AM356" s="41"/>
    </row>
    <row r="359" spans="1:39" x14ac:dyDescent="0.25">
      <c r="B359" s="38"/>
    </row>
    <row r="360" spans="1:39" x14ac:dyDescent="0.25">
      <c r="B360" s="38"/>
    </row>
    <row r="361" spans="1:39" x14ac:dyDescent="0.25">
      <c r="B361" s="38"/>
    </row>
    <row r="362" spans="1:39" ht="18.75" x14ac:dyDescent="0.25">
      <c r="B362" s="39" t="s">
        <v>37</v>
      </c>
    </row>
  </sheetData>
  <mergeCells count="38">
    <mergeCell ref="C8:AN8"/>
    <mergeCell ref="AG16:AG17"/>
    <mergeCell ref="AH16:AH17"/>
    <mergeCell ref="AI16:AI17"/>
    <mergeCell ref="Z17:AA17"/>
    <mergeCell ref="C9:AN9"/>
    <mergeCell ref="I11:AN11"/>
    <mergeCell ref="AN16:AN17"/>
    <mergeCell ref="AD2:AN3"/>
    <mergeCell ref="C4:AN4"/>
    <mergeCell ref="C5:AN5"/>
    <mergeCell ref="C6:AN6"/>
    <mergeCell ref="C7:AN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R66:AR74"/>
    <mergeCell ref="AS66:AS74"/>
    <mergeCell ref="AW68:AW74"/>
    <mergeCell ref="A263:AN263"/>
    <mergeCell ref="AM16:AM17"/>
    <mergeCell ref="AC14:AC17"/>
    <mergeCell ref="AD14:AG15"/>
    <mergeCell ref="AM14:AN15"/>
    <mergeCell ref="A15:C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442"/>
  <sheetViews>
    <sheetView tabSelected="1" topLeftCell="O1" zoomScale="71" zoomScaleNormal="71" zoomScaleSheetLayoutView="100" workbookViewId="0">
      <pane ySplit="1" topLeftCell="A335" activePane="bottomLeft" state="frozen"/>
      <selection pane="bottomLeft" activeCell="AH62" sqref="AH62"/>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42"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62" t="s">
        <v>365</v>
      </c>
      <c r="AE2" s="263"/>
      <c r="AF2" s="263"/>
      <c r="AG2" s="263"/>
      <c r="AH2" s="263"/>
      <c r="AI2" s="263"/>
      <c r="AJ2" s="263"/>
      <c r="AK2" s="263"/>
      <c r="AL2" s="263"/>
      <c r="AM2" s="263"/>
      <c r="AN2" s="11"/>
      <c r="AO2" s="2"/>
    </row>
    <row r="3" spans="1:84" ht="60.75"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63"/>
      <c r="AE3" s="263"/>
      <c r="AF3" s="263"/>
      <c r="AG3" s="263"/>
      <c r="AH3" s="263"/>
      <c r="AI3" s="263"/>
      <c r="AJ3" s="263"/>
      <c r="AK3" s="263"/>
      <c r="AL3" s="263"/>
      <c r="AM3" s="263"/>
      <c r="AN3" s="11"/>
      <c r="AO3" s="2"/>
    </row>
    <row r="4" spans="1:84" s="3" customFormat="1" ht="22.5" customHeight="1" x14ac:dyDescent="0.3">
      <c r="A4" s="6"/>
      <c r="B4" s="6"/>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13"/>
      <c r="AO4" s="14"/>
      <c r="AP4" s="15"/>
    </row>
    <row r="5" spans="1:84" s="3" customFormat="1" ht="18.75" x14ac:dyDescent="0.3">
      <c r="A5" s="6"/>
      <c r="B5" s="6"/>
      <c r="C5" s="243" t="s">
        <v>21</v>
      </c>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13"/>
      <c r="AO5" s="14"/>
      <c r="AP5" s="15"/>
    </row>
    <row r="6" spans="1:84" s="3" customFormat="1" ht="18.75" x14ac:dyDescent="0.25">
      <c r="A6" s="10"/>
      <c r="B6" s="10"/>
      <c r="C6" s="244" t="s">
        <v>275</v>
      </c>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16"/>
      <c r="AO6" s="17"/>
      <c r="AP6" s="18"/>
    </row>
    <row r="7" spans="1:84" s="3" customFormat="1" ht="18.75" x14ac:dyDescent="0.3">
      <c r="A7" s="29"/>
      <c r="B7" s="29"/>
      <c r="C7" s="245" t="s">
        <v>19</v>
      </c>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13"/>
      <c r="AO7" s="14"/>
      <c r="AP7" s="18"/>
    </row>
    <row r="8" spans="1:84" s="3" customFormat="1" ht="18.75" x14ac:dyDescent="0.3">
      <c r="A8" s="29"/>
      <c r="B8" s="29"/>
      <c r="C8" s="264" t="s">
        <v>276</v>
      </c>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13"/>
      <c r="AO8" s="14"/>
      <c r="AP8" s="18"/>
    </row>
    <row r="9" spans="1:84" s="3" customFormat="1" ht="8.25" customHeight="1" x14ac:dyDescent="0.3">
      <c r="A9" s="29"/>
      <c r="B9" s="29"/>
      <c r="C9" s="244" t="s">
        <v>20</v>
      </c>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19"/>
      <c r="AO9" s="17"/>
      <c r="AP9" s="18"/>
    </row>
    <row r="10" spans="1:84"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15"/>
      <c r="AP10" s="15"/>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row>
    <row r="11" spans="1:84" s="8" customFormat="1" ht="35.25" customHeight="1" x14ac:dyDescent="0.3">
      <c r="A11" s="29"/>
      <c r="B11" s="29"/>
      <c r="C11" s="29"/>
      <c r="D11" s="29"/>
      <c r="E11" s="29"/>
      <c r="F11" s="29"/>
      <c r="G11" s="29"/>
      <c r="H11" s="29"/>
      <c r="I11" s="237" t="s">
        <v>22</v>
      </c>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12"/>
      <c r="AO11" s="5"/>
      <c r="AP11" s="5"/>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row>
    <row r="12" spans="1:84" ht="32.25" customHeight="1" x14ac:dyDescent="0.3">
      <c r="A12" s="32"/>
      <c r="B12" s="32"/>
      <c r="C12" s="32"/>
      <c r="D12" s="32"/>
      <c r="E12" s="32"/>
      <c r="F12" s="32"/>
      <c r="G12" s="32"/>
      <c r="H12" s="32"/>
      <c r="I12" s="237" t="s">
        <v>23</v>
      </c>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12"/>
      <c r="AO12" s="5"/>
      <c r="AP12" s="5"/>
    </row>
    <row r="13" spans="1:84"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12"/>
      <c r="AO13" s="5"/>
      <c r="AP13" s="5"/>
    </row>
    <row r="14" spans="1:84" s="26" customFormat="1" ht="70.5" customHeight="1" x14ac:dyDescent="0.25">
      <c r="A14" s="223" t="s">
        <v>9</v>
      </c>
      <c r="B14" s="223"/>
      <c r="C14" s="223"/>
      <c r="D14" s="223"/>
      <c r="E14" s="223"/>
      <c r="F14" s="223"/>
      <c r="G14" s="223"/>
      <c r="H14" s="223"/>
      <c r="I14" s="223"/>
      <c r="J14" s="223"/>
      <c r="K14" s="223"/>
      <c r="L14" s="223"/>
      <c r="M14" s="223"/>
      <c r="N14" s="223"/>
      <c r="O14" s="223"/>
      <c r="P14" s="223"/>
      <c r="Q14" s="230"/>
      <c r="R14" s="230" t="s">
        <v>13</v>
      </c>
      <c r="S14" s="226"/>
      <c r="T14" s="226"/>
      <c r="U14" s="226"/>
      <c r="V14" s="226"/>
      <c r="W14" s="226"/>
      <c r="X14" s="226"/>
      <c r="Y14" s="226"/>
      <c r="Z14" s="226"/>
      <c r="AA14" s="231"/>
      <c r="AB14" s="226" t="s">
        <v>14</v>
      </c>
      <c r="AC14" s="223" t="s">
        <v>2</v>
      </c>
      <c r="AD14" s="230" t="s">
        <v>178</v>
      </c>
      <c r="AE14" s="226"/>
      <c r="AF14" s="226"/>
      <c r="AG14" s="226"/>
      <c r="AH14" s="247"/>
      <c r="AI14" s="247"/>
      <c r="AJ14" s="247"/>
      <c r="AK14" s="247"/>
      <c r="AL14" s="248"/>
      <c r="AM14" s="223" t="s">
        <v>10</v>
      </c>
      <c r="AN14" s="9"/>
    </row>
    <row r="15" spans="1:84" s="26" customFormat="1" ht="15" customHeight="1" x14ac:dyDescent="0.25">
      <c r="A15" s="230" t="s">
        <v>16</v>
      </c>
      <c r="B15" s="226"/>
      <c r="C15" s="231"/>
      <c r="D15" s="230" t="s">
        <v>17</v>
      </c>
      <c r="E15" s="231"/>
      <c r="F15" s="256" t="s">
        <v>18</v>
      </c>
      <c r="G15" s="257"/>
      <c r="H15" s="226" t="s">
        <v>15</v>
      </c>
      <c r="I15" s="226"/>
      <c r="J15" s="226"/>
      <c r="K15" s="226"/>
      <c r="L15" s="226"/>
      <c r="M15" s="226"/>
      <c r="N15" s="226"/>
      <c r="O15" s="226"/>
      <c r="P15" s="226"/>
      <c r="Q15" s="226"/>
      <c r="R15" s="232"/>
      <c r="S15" s="228"/>
      <c r="T15" s="228"/>
      <c r="U15" s="228"/>
      <c r="V15" s="228"/>
      <c r="W15" s="228"/>
      <c r="X15" s="228"/>
      <c r="Y15" s="228"/>
      <c r="Z15" s="228"/>
      <c r="AA15" s="233"/>
      <c r="AB15" s="228"/>
      <c r="AC15" s="225"/>
      <c r="AD15" s="232"/>
      <c r="AE15" s="228"/>
      <c r="AF15" s="228"/>
      <c r="AG15" s="228"/>
      <c r="AH15" s="249"/>
      <c r="AI15" s="249"/>
      <c r="AJ15" s="249"/>
      <c r="AK15" s="249"/>
      <c r="AL15" s="250"/>
      <c r="AM15" s="224"/>
      <c r="AN15" s="9"/>
    </row>
    <row r="16" spans="1:84" s="26" customFormat="1" ht="22.5" customHeight="1" x14ac:dyDescent="0.25">
      <c r="A16" s="232"/>
      <c r="B16" s="228"/>
      <c r="C16" s="233"/>
      <c r="D16" s="232"/>
      <c r="E16" s="233"/>
      <c r="F16" s="258"/>
      <c r="G16" s="259"/>
      <c r="H16" s="228"/>
      <c r="I16" s="228"/>
      <c r="J16" s="228"/>
      <c r="K16" s="228"/>
      <c r="L16" s="228"/>
      <c r="M16" s="228"/>
      <c r="N16" s="228"/>
      <c r="O16" s="228"/>
      <c r="P16" s="228"/>
      <c r="Q16" s="228"/>
      <c r="R16" s="232"/>
      <c r="S16" s="228"/>
      <c r="T16" s="228"/>
      <c r="U16" s="228"/>
      <c r="V16" s="228"/>
      <c r="W16" s="228"/>
      <c r="X16" s="228"/>
      <c r="Y16" s="228"/>
      <c r="Z16" s="228"/>
      <c r="AA16" s="233"/>
      <c r="AB16" s="228"/>
      <c r="AC16" s="225"/>
      <c r="AD16" s="83" t="s">
        <v>5</v>
      </c>
      <c r="AE16" s="84" t="s">
        <v>6</v>
      </c>
      <c r="AF16" s="85" t="s">
        <v>7</v>
      </c>
      <c r="AG16" s="223" t="s">
        <v>71</v>
      </c>
      <c r="AH16" s="223" t="s">
        <v>182</v>
      </c>
      <c r="AI16" s="223" t="s">
        <v>183</v>
      </c>
      <c r="AJ16" s="223" t="s">
        <v>184</v>
      </c>
      <c r="AK16" s="223" t="s">
        <v>185</v>
      </c>
      <c r="AL16" s="223" t="s">
        <v>186</v>
      </c>
      <c r="AM16" s="223" t="s">
        <v>44</v>
      </c>
      <c r="AN16" s="9"/>
    </row>
    <row r="17" spans="1:40" s="26" customFormat="1" ht="127.5" customHeight="1" thickBot="1" x14ac:dyDescent="0.3">
      <c r="A17" s="234"/>
      <c r="B17" s="235"/>
      <c r="C17" s="236"/>
      <c r="D17" s="234"/>
      <c r="E17" s="236"/>
      <c r="F17" s="260"/>
      <c r="G17" s="261"/>
      <c r="H17" s="254" t="s">
        <v>48</v>
      </c>
      <c r="I17" s="255"/>
      <c r="J17" s="189" t="s">
        <v>49</v>
      </c>
      <c r="K17" s="251" t="s">
        <v>50</v>
      </c>
      <c r="L17" s="253"/>
      <c r="M17" s="240" t="s">
        <v>51</v>
      </c>
      <c r="N17" s="240"/>
      <c r="O17" s="240"/>
      <c r="P17" s="240"/>
      <c r="Q17" s="239"/>
      <c r="R17" s="238" t="s">
        <v>48</v>
      </c>
      <c r="S17" s="239"/>
      <c r="T17" s="86" t="s">
        <v>49</v>
      </c>
      <c r="U17" s="86" t="s">
        <v>52</v>
      </c>
      <c r="V17" s="86" t="s">
        <v>53</v>
      </c>
      <c r="W17" s="251" t="s">
        <v>236</v>
      </c>
      <c r="X17" s="252"/>
      <c r="Y17" s="253"/>
      <c r="Z17" s="251" t="s">
        <v>55</v>
      </c>
      <c r="AA17" s="253"/>
      <c r="AB17" s="228"/>
      <c r="AC17" s="224"/>
      <c r="AD17" s="87"/>
      <c r="AE17" s="88"/>
      <c r="AF17" s="89"/>
      <c r="AG17" s="224"/>
      <c r="AH17" s="224"/>
      <c r="AI17" s="224"/>
      <c r="AJ17" s="224"/>
      <c r="AK17" s="224"/>
      <c r="AL17" s="224"/>
      <c r="AM17" s="224"/>
      <c r="AN17" s="9"/>
    </row>
    <row r="18" spans="1:40" s="26" customFormat="1" ht="15.75" customHeight="1" x14ac:dyDescent="0.25">
      <c r="A18" s="84">
        <v>1</v>
      </c>
      <c r="B18" s="84">
        <v>2</v>
      </c>
      <c r="C18" s="90">
        <v>3</v>
      </c>
      <c r="D18" s="86">
        <v>4</v>
      </c>
      <c r="E18" s="91">
        <v>5</v>
      </c>
      <c r="F18" s="92">
        <v>6</v>
      </c>
      <c r="G18" s="93">
        <v>7</v>
      </c>
      <c r="H18" s="86">
        <v>8</v>
      </c>
      <c r="I18" s="91">
        <v>9</v>
      </c>
      <c r="J18" s="93">
        <v>10</v>
      </c>
      <c r="K18" s="86">
        <v>11</v>
      </c>
      <c r="L18" s="91">
        <v>12</v>
      </c>
      <c r="M18" s="86">
        <v>13</v>
      </c>
      <c r="N18" s="86">
        <v>14</v>
      </c>
      <c r="O18" s="86">
        <v>15</v>
      </c>
      <c r="P18" s="86">
        <v>16</v>
      </c>
      <c r="Q18" s="93">
        <v>17</v>
      </c>
      <c r="R18" s="86">
        <v>18</v>
      </c>
      <c r="S18" s="94">
        <v>19</v>
      </c>
      <c r="T18" s="86">
        <v>20</v>
      </c>
      <c r="U18" s="86">
        <v>21</v>
      </c>
      <c r="V18" s="91">
        <v>22</v>
      </c>
      <c r="W18" s="93">
        <v>23</v>
      </c>
      <c r="X18" s="86">
        <v>24</v>
      </c>
      <c r="Y18" s="86">
        <v>25</v>
      </c>
      <c r="Z18" s="93">
        <v>26</v>
      </c>
      <c r="AA18" s="93">
        <v>27</v>
      </c>
      <c r="AB18" s="86">
        <v>28</v>
      </c>
      <c r="AC18" s="86">
        <v>29</v>
      </c>
      <c r="AD18" s="95">
        <v>30</v>
      </c>
      <c r="AE18" s="96">
        <v>31</v>
      </c>
      <c r="AF18" s="97">
        <v>32</v>
      </c>
      <c r="AG18" s="86">
        <v>30</v>
      </c>
      <c r="AH18" s="86">
        <v>31</v>
      </c>
      <c r="AI18" s="86">
        <v>32</v>
      </c>
      <c r="AJ18" s="86">
        <v>33</v>
      </c>
      <c r="AK18" s="86">
        <v>34</v>
      </c>
      <c r="AL18" s="86">
        <v>35</v>
      </c>
      <c r="AM18" s="86">
        <v>36</v>
      </c>
      <c r="AN18" s="9"/>
    </row>
    <row r="19" spans="1:40" s="26" customFormat="1" ht="34.5" customHeight="1" x14ac:dyDescent="0.25">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187" t="s">
        <v>12</v>
      </c>
      <c r="AC19" s="100" t="s">
        <v>4</v>
      </c>
      <c r="AD19" s="101" t="e">
        <f>AD28+AD104+AD156+AD181+#REF!</f>
        <v>#REF!</v>
      </c>
      <c r="AE19" s="101" t="e">
        <f>AE28+AE104+AE156+AE181+#REF!</f>
        <v>#REF!</v>
      </c>
      <c r="AF19" s="101" t="e">
        <f>AF28+AF104+AF156+AF181+#REF!</f>
        <v>#REF!</v>
      </c>
      <c r="AG19" s="185">
        <f t="shared" ref="AG19:AL19" si="0">AG28+AG104+AG156+AG181</f>
        <v>115655.19999999998</v>
      </c>
      <c r="AH19" s="183">
        <f t="shared" si="0"/>
        <v>130775.40000000001</v>
      </c>
      <c r="AI19" s="186">
        <f t="shared" si="0"/>
        <v>125360.29999999999</v>
      </c>
      <c r="AJ19" s="186">
        <f t="shared" si="0"/>
        <v>126781</v>
      </c>
      <c r="AK19" s="101">
        <f t="shared" si="0"/>
        <v>32979.4</v>
      </c>
      <c r="AL19" s="101">
        <f t="shared" si="0"/>
        <v>32979.4</v>
      </c>
      <c r="AM19" s="101">
        <f>AG19+AH19+AI19+AJ19+AK19+AL19</f>
        <v>564530.69999999995</v>
      </c>
      <c r="AN19" s="9"/>
    </row>
    <row r="20" spans="1:40" s="26" customFormat="1" ht="66.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0</v>
      </c>
      <c r="AB20" s="193" t="s">
        <v>277</v>
      </c>
      <c r="AC20" s="100"/>
      <c r="AD20" s="104"/>
      <c r="AE20" s="104"/>
      <c r="AF20" s="104"/>
      <c r="AG20" s="178"/>
      <c r="AH20" s="178"/>
      <c r="AI20" s="178"/>
      <c r="AJ20" s="178"/>
      <c r="AK20" s="178"/>
      <c r="AL20" s="178"/>
      <c r="AM20" s="101"/>
      <c r="AN20" s="9"/>
    </row>
    <row r="21" spans="1:40"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17" t="s">
        <v>80</v>
      </c>
      <c r="AC21" s="100" t="s">
        <v>28</v>
      </c>
      <c r="AD21" s="104"/>
      <c r="AE21" s="104"/>
      <c r="AF21" s="104"/>
      <c r="AG21" s="178">
        <v>90</v>
      </c>
      <c r="AH21" s="178">
        <v>92</v>
      </c>
      <c r="AI21" s="178">
        <v>94</v>
      </c>
      <c r="AJ21" s="178">
        <v>96</v>
      </c>
      <c r="AK21" s="178">
        <v>98</v>
      </c>
      <c r="AL21" s="178">
        <v>100</v>
      </c>
      <c r="AM21" s="101"/>
      <c r="AN21" s="9"/>
    </row>
    <row r="22" spans="1:40" s="26" customFormat="1" ht="3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0</v>
      </c>
      <c r="AB22" s="117" t="s">
        <v>187</v>
      </c>
      <c r="AC22" s="100"/>
      <c r="AD22" s="104"/>
      <c r="AE22" s="104"/>
      <c r="AF22" s="104"/>
      <c r="AG22" s="178"/>
      <c r="AH22" s="178"/>
      <c r="AI22" s="178"/>
      <c r="AJ22" s="178"/>
      <c r="AK22" s="178"/>
      <c r="AL22" s="178"/>
      <c r="AM22" s="101"/>
      <c r="AN22" s="9"/>
    </row>
    <row r="23" spans="1:40"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1</v>
      </c>
      <c r="AB23" s="117" t="s">
        <v>82</v>
      </c>
      <c r="AC23" s="100" t="s">
        <v>28</v>
      </c>
      <c r="AD23" s="104"/>
      <c r="AE23" s="104"/>
      <c r="AF23" s="104"/>
      <c r="AG23" s="178">
        <v>90</v>
      </c>
      <c r="AH23" s="178">
        <v>92</v>
      </c>
      <c r="AI23" s="178">
        <v>94</v>
      </c>
      <c r="AJ23" s="178">
        <v>96</v>
      </c>
      <c r="AK23" s="178">
        <v>98</v>
      </c>
      <c r="AL23" s="178">
        <v>100</v>
      </c>
      <c r="AM23" s="101"/>
      <c r="AN23" s="9"/>
    </row>
    <row r="24" spans="1:40" s="26" customFormat="1" ht="108"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0</v>
      </c>
      <c r="AB24" s="117" t="s">
        <v>194</v>
      </c>
      <c r="AC24" s="100"/>
      <c r="AD24" s="104"/>
      <c r="AE24" s="104"/>
      <c r="AF24" s="104"/>
      <c r="AG24" s="178"/>
      <c r="AH24" s="178"/>
      <c r="AI24" s="178"/>
      <c r="AJ24" s="178"/>
      <c r="AK24" s="178"/>
      <c r="AL24" s="178"/>
      <c r="AM24" s="101"/>
      <c r="AN24" s="9"/>
    </row>
    <row r="25" spans="1:40" s="26" customFormat="1" ht="37.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1</v>
      </c>
      <c r="AB25" s="117" t="s">
        <v>197</v>
      </c>
      <c r="AC25" s="100" t="s">
        <v>28</v>
      </c>
      <c r="AD25" s="104"/>
      <c r="AE25" s="104"/>
      <c r="AF25" s="104"/>
      <c r="AG25" s="178">
        <v>90</v>
      </c>
      <c r="AH25" s="178">
        <v>92</v>
      </c>
      <c r="AI25" s="178">
        <v>94</v>
      </c>
      <c r="AJ25" s="178">
        <v>96</v>
      </c>
      <c r="AK25" s="178">
        <v>98</v>
      </c>
      <c r="AL25" s="178">
        <v>100</v>
      </c>
      <c r="AM25" s="101"/>
      <c r="AN25" s="9"/>
    </row>
    <row r="26" spans="1:40" s="26" customFormat="1" ht="7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0</v>
      </c>
      <c r="AB26" s="117" t="s">
        <v>195</v>
      </c>
      <c r="AC26" s="100"/>
      <c r="AD26" s="104"/>
      <c r="AE26" s="104"/>
      <c r="AF26" s="104"/>
      <c r="AG26" s="178"/>
      <c r="AH26" s="178"/>
      <c r="AI26" s="178"/>
      <c r="AJ26" s="178"/>
      <c r="AK26" s="178"/>
      <c r="AL26" s="178"/>
      <c r="AM26" s="101"/>
      <c r="AN26" s="9"/>
    </row>
    <row r="27" spans="1:40"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1</v>
      </c>
      <c r="AB27" s="194" t="s">
        <v>196</v>
      </c>
      <c r="AC27" s="100" t="s">
        <v>1</v>
      </c>
      <c r="AD27" s="104"/>
      <c r="AE27" s="104"/>
      <c r="AF27" s="104"/>
      <c r="AG27" s="178">
        <v>90</v>
      </c>
      <c r="AH27" s="178">
        <v>92</v>
      </c>
      <c r="AI27" s="178">
        <v>94</v>
      </c>
      <c r="AJ27" s="178">
        <v>96</v>
      </c>
      <c r="AK27" s="178">
        <v>98</v>
      </c>
      <c r="AL27" s="178">
        <v>100</v>
      </c>
      <c r="AM27" s="101"/>
      <c r="AN27" s="9"/>
    </row>
    <row r="28" spans="1:40" s="26" customFormat="1" ht="31.5" x14ac:dyDescent="0.25">
      <c r="A28" s="102"/>
      <c r="B28" s="102"/>
      <c r="C28" s="102"/>
      <c r="D28" s="102"/>
      <c r="E28" s="102"/>
      <c r="F28" s="102"/>
      <c r="G28" s="102"/>
      <c r="H28" s="102"/>
      <c r="I28" s="102"/>
      <c r="J28" s="102"/>
      <c r="K28" s="102"/>
      <c r="L28" s="102"/>
      <c r="M28" s="102"/>
      <c r="N28" s="102"/>
      <c r="O28" s="102"/>
      <c r="P28" s="102"/>
      <c r="Q28" s="102"/>
      <c r="R28" s="102">
        <v>0</v>
      </c>
      <c r="S28" s="102">
        <v>5</v>
      </c>
      <c r="T28" s="102">
        <v>1</v>
      </c>
      <c r="U28" s="102">
        <v>1</v>
      </c>
      <c r="V28" s="102">
        <v>0</v>
      </c>
      <c r="W28" s="102">
        <v>0</v>
      </c>
      <c r="X28" s="102">
        <v>0</v>
      </c>
      <c r="Y28" s="102">
        <v>0</v>
      </c>
      <c r="Z28" s="102">
        <v>0</v>
      </c>
      <c r="AA28" s="102">
        <v>0</v>
      </c>
      <c r="AB28" s="191" t="s">
        <v>217</v>
      </c>
      <c r="AC28" s="100" t="s">
        <v>4</v>
      </c>
      <c r="AD28" s="106" t="e">
        <f>AD29+AD39</f>
        <v>#REF!</v>
      </c>
      <c r="AE28" s="106" t="e">
        <f>AE29+AE39</f>
        <v>#REF!</v>
      </c>
      <c r="AF28" s="106" t="e">
        <f>AF29+AF39</f>
        <v>#REF!</v>
      </c>
      <c r="AG28" s="202">
        <f t="shared" ref="AG28:AL28" si="1">AG29+AG39+AG83+AG92</f>
        <v>21053.999999999996</v>
      </c>
      <c r="AH28" s="202">
        <f t="shared" si="1"/>
        <v>31718.83</v>
      </c>
      <c r="AI28" s="202">
        <f t="shared" si="1"/>
        <v>21782.9</v>
      </c>
      <c r="AJ28" s="202">
        <f t="shared" si="1"/>
        <v>21782.9</v>
      </c>
      <c r="AK28" s="202">
        <f t="shared" si="1"/>
        <v>11859.199999999999</v>
      </c>
      <c r="AL28" s="202">
        <f t="shared" si="1"/>
        <v>11859.199999999999</v>
      </c>
      <c r="AM28" s="101">
        <f>AG28+AH28+AI28+AJ28+AK28+AL28</f>
        <v>120057.03</v>
      </c>
      <c r="AN28" s="9"/>
    </row>
    <row r="29" spans="1:40" s="7" customFormat="1" ht="63.7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1</v>
      </c>
      <c r="U29" s="102">
        <v>1</v>
      </c>
      <c r="V29" s="102">
        <v>1</v>
      </c>
      <c r="W29" s="102">
        <v>0</v>
      </c>
      <c r="X29" s="102">
        <v>0</v>
      </c>
      <c r="Y29" s="102">
        <v>0</v>
      </c>
      <c r="Z29" s="102">
        <v>0</v>
      </c>
      <c r="AA29" s="102">
        <v>0</v>
      </c>
      <c r="AB29" s="192" t="s">
        <v>200</v>
      </c>
      <c r="AC29" s="100" t="s">
        <v>4</v>
      </c>
      <c r="AD29" s="104" t="e">
        <f>#REF!+#REF!</f>
        <v>#REF!</v>
      </c>
      <c r="AE29" s="104" t="e">
        <f>#REF!+#REF!</f>
        <v>#REF!</v>
      </c>
      <c r="AF29" s="104" t="e">
        <f>#REF!+#REF!</f>
        <v>#REF!</v>
      </c>
      <c r="AG29" s="201">
        <f t="shared" ref="AG29:AL29" si="2">AG31+AG34</f>
        <v>200</v>
      </c>
      <c r="AH29" s="201">
        <f t="shared" si="2"/>
        <v>234</v>
      </c>
      <c r="AI29" s="201">
        <f t="shared" si="2"/>
        <v>300</v>
      </c>
      <c r="AJ29" s="201">
        <f t="shared" si="2"/>
        <v>300</v>
      </c>
      <c r="AK29" s="201">
        <f t="shared" si="2"/>
        <v>276.3</v>
      </c>
      <c r="AL29" s="201">
        <f t="shared" si="2"/>
        <v>276.3</v>
      </c>
      <c r="AM29" s="101">
        <f>AG29+AH29+AI29+AJ29+AK29+AL29</f>
        <v>1586.6</v>
      </c>
      <c r="AN29" s="9"/>
    </row>
    <row r="30" spans="1:40" s="7" customFormat="1" ht="54" customHeight="1"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1</v>
      </c>
      <c r="W30" s="102">
        <v>0</v>
      </c>
      <c r="X30" s="102">
        <v>0</v>
      </c>
      <c r="Y30" s="102">
        <v>0</v>
      </c>
      <c r="Z30" s="102">
        <v>0</v>
      </c>
      <c r="AA30" s="102">
        <v>1</v>
      </c>
      <c r="AB30" s="103" t="s">
        <v>188</v>
      </c>
      <c r="AC30" s="100" t="s">
        <v>28</v>
      </c>
      <c r="AD30" s="104"/>
      <c r="AE30" s="104"/>
      <c r="AF30" s="104"/>
      <c r="AG30" s="178">
        <f t="shared" ref="AG30:AL30" si="3">AG29/AG19*100</f>
        <v>0.17292780609950961</v>
      </c>
      <c r="AH30" s="178">
        <f t="shared" si="3"/>
        <v>0.17893273505567561</v>
      </c>
      <c r="AI30" s="178">
        <f t="shared" si="3"/>
        <v>0.23931021224422727</v>
      </c>
      <c r="AJ30" s="178">
        <f t="shared" si="3"/>
        <v>0.2366285168913323</v>
      </c>
      <c r="AK30" s="178">
        <f t="shared" si="3"/>
        <v>0.83779571490081683</v>
      </c>
      <c r="AL30" s="178">
        <f t="shared" si="3"/>
        <v>0.83779571490081683</v>
      </c>
      <c r="AM30" s="101"/>
      <c r="AN30" s="9"/>
    </row>
    <row r="31" spans="1:40" s="7" customFormat="1" ht="45" customHeight="1" x14ac:dyDescent="0.25">
      <c r="A31" s="102">
        <v>8</v>
      </c>
      <c r="B31" s="102">
        <v>0</v>
      </c>
      <c r="C31" s="102">
        <v>2</v>
      </c>
      <c r="D31" s="102">
        <v>0</v>
      </c>
      <c r="E31" s="102">
        <v>5</v>
      </c>
      <c r="F31" s="102">
        <v>0</v>
      </c>
      <c r="G31" s="102">
        <v>2</v>
      </c>
      <c r="H31" s="102">
        <v>0</v>
      </c>
      <c r="I31" s="102">
        <v>5</v>
      </c>
      <c r="J31" s="102">
        <v>1</v>
      </c>
      <c r="K31" s="102">
        <v>0</v>
      </c>
      <c r="L31" s="102">
        <v>1</v>
      </c>
      <c r="M31" s="102">
        <v>2</v>
      </c>
      <c r="N31" s="102">
        <v>0</v>
      </c>
      <c r="O31" s="102">
        <v>0</v>
      </c>
      <c r="P31" s="102">
        <v>1</v>
      </c>
      <c r="Q31" s="102">
        <v>0</v>
      </c>
      <c r="R31" s="102">
        <v>0</v>
      </c>
      <c r="S31" s="102">
        <v>5</v>
      </c>
      <c r="T31" s="102">
        <v>1</v>
      </c>
      <c r="U31" s="102">
        <v>1</v>
      </c>
      <c r="V31" s="102">
        <v>1</v>
      </c>
      <c r="W31" s="102">
        <v>1</v>
      </c>
      <c r="X31" s="102">
        <v>0</v>
      </c>
      <c r="Y31" s="102">
        <v>1</v>
      </c>
      <c r="Z31" s="102">
        <v>0</v>
      </c>
      <c r="AA31" s="102">
        <v>0</v>
      </c>
      <c r="AB31" s="108" t="s">
        <v>189</v>
      </c>
      <c r="AC31" s="100" t="s">
        <v>4</v>
      </c>
      <c r="AD31" s="104"/>
      <c r="AE31" s="104"/>
      <c r="AF31" s="104"/>
      <c r="AG31" s="181">
        <v>0</v>
      </c>
      <c r="AH31" s="181">
        <v>50</v>
      </c>
      <c r="AI31" s="181">
        <v>100</v>
      </c>
      <c r="AJ31" s="181">
        <v>100</v>
      </c>
      <c r="AK31" s="181">
        <v>55.2</v>
      </c>
      <c r="AL31" s="181">
        <v>55.2</v>
      </c>
      <c r="AM31" s="101">
        <f t="shared" ref="AM31:AM36" si="4">AG31+AH31+AI31+AJ31+AK31+AL31</f>
        <v>360.4</v>
      </c>
      <c r="AN31" s="9"/>
    </row>
    <row r="32" spans="1:40" s="7" customFormat="1" ht="36.75"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1</v>
      </c>
      <c r="X32" s="102">
        <v>0</v>
      </c>
      <c r="Y32" s="102">
        <v>1</v>
      </c>
      <c r="Z32" s="102">
        <v>0</v>
      </c>
      <c r="AA32" s="102">
        <v>0</v>
      </c>
      <c r="AB32" s="107" t="s">
        <v>26</v>
      </c>
      <c r="AC32" s="100" t="s">
        <v>4</v>
      </c>
      <c r="AD32" s="104"/>
      <c r="AE32" s="104"/>
      <c r="AF32" s="104"/>
      <c r="AG32" s="181">
        <v>0</v>
      </c>
      <c r="AH32" s="181">
        <v>50</v>
      </c>
      <c r="AI32" s="181">
        <v>100</v>
      </c>
      <c r="AJ32" s="181">
        <v>100</v>
      </c>
      <c r="AK32" s="181">
        <v>55.2</v>
      </c>
      <c r="AL32" s="181">
        <v>55.2</v>
      </c>
      <c r="AM32" s="101">
        <f t="shared" si="4"/>
        <v>360.4</v>
      </c>
      <c r="AN32" s="9"/>
    </row>
    <row r="33" spans="1:40" s="7" customFormat="1" ht="55.5" customHeight="1" x14ac:dyDescent="0.25">
      <c r="A33" s="102"/>
      <c r="B33" s="102"/>
      <c r="C33" s="102"/>
      <c r="D33" s="102"/>
      <c r="E33" s="102"/>
      <c r="F33" s="102"/>
      <c r="G33" s="102"/>
      <c r="H33" s="102"/>
      <c r="I33" s="102"/>
      <c r="J33" s="102"/>
      <c r="K33" s="102"/>
      <c r="L33" s="102"/>
      <c r="M33" s="102"/>
      <c r="N33" s="102"/>
      <c r="O33" s="102"/>
      <c r="P33" s="102"/>
      <c r="Q33" s="102"/>
      <c r="R33" s="102">
        <v>0</v>
      </c>
      <c r="S33" s="102">
        <v>5</v>
      </c>
      <c r="T33" s="102">
        <v>1</v>
      </c>
      <c r="U33" s="102">
        <v>1</v>
      </c>
      <c r="V33" s="102">
        <v>1</v>
      </c>
      <c r="W33" s="102">
        <v>1</v>
      </c>
      <c r="X33" s="102">
        <v>0</v>
      </c>
      <c r="Y33" s="102">
        <v>1</v>
      </c>
      <c r="Z33" s="102">
        <v>0</v>
      </c>
      <c r="AA33" s="102">
        <v>1</v>
      </c>
      <c r="AB33" s="111" t="s">
        <v>203</v>
      </c>
      <c r="AC33" s="100" t="s">
        <v>31</v>
      </c>
      <c r="AD33" s="104"/>
      <c r="AE33" s="104"/>
      <c r="AF33" s="104"/>
      <c r="AG33" s="180">
        <v>0</v>
      </c>
      <c r="AH33" s="180">
        <v>1</v>
      </c>
      <c r="AI33" s="180">
        <v>1</v>
      </c>
      <c r="AJ33" s="180">
        <v>1</v>
      </c>
      <c r="AK33" s="180">
        <v>1</v>
      </c>
      <c r="AL33" s="180">
        <v>1</v>
      </c>
      <c r="AM33" s="177">
        <f t="shared" si="4"/>
        <v>5</v>
      </c>
      <c r="AN33" s="9"/>
    </row>
    <row r="34" spans="1:40" s="7" customFormat="1" ht="39" customHeight="1" x14ac:dyDescent="0.25">
      <c r="A34" s="102">
        <v>8</v>
      </c>
      <c r="B34" s="102">
        <v>0</v>
      </c>
      <c r="C34" s="102">
        <v>2</v>
      </c>
      <c r="D34" s="102">
        <v>0</v>
      </c>
      <c r="E34" s="102">
        <v>5</v>
      </c>
      <c r="F34" s="102">
        <v>0</v>
      </c>
      <c r="G34" s="102">
        <v>2</v>
      </c>
      <c r="H34" s="102">
        <v>0</v>
      </c>
      <c r="I34" s="102">
        <v>5</v>
      </c>
      <c r="J34" s="102">
        <v>1</v>
      </c>
      <c r="K34" s="102">
        <v>0</v>
      </c>
      <c r="L34" s="102">
        <v>1</v>
      </c>
      <c r="M34" s="102">
        <v>2</v>
      </c>
      <c r="N34" s="102">
        <v>0</v>
      </c>
      <c r="O34" s="102">
        <v>0</v>
      </c>
      <c r="P34" s="102">
        <v>2</v>
      </c>
      <c r="Q34" s="102">
        <v>0</v>
      </c>
      <c r="R34" s="102">
        <v>0</v>
      </c>
      <c r="S34" s="102">
        <v>5</v>
      </c>
      <c r="T34" s="102">
        <v>1</v>
      </c>
      <c r="U34" s="102">
        <v>1</v>
      </c>
      <c r="V34" s="102">
        <v>1</v>
      </c>
      <c r="W34" s="102">
        <v>1</v>
      </c>
      <c r="X34" s="102">
        <v>0</v>
      </c>
      <c r="Y34" s="102">
        <v>2</v>
      </c>
      <c r="Z34" s="102">
        <v>0</v>
      </c>
      <c r="AA34" s="102">
        <v>0</v>
      </c>
      <c r="AB34" s="108" t="s">
        <v>190</v>
      </c>
      <c r="AC34" s="100" t="s">
        <v>4</v>
      </c>
      <c r="AD34" s="104"/>
      <c r="AE34" s="104"/>
      <c r="AF34" s="104"/>
      <c r="AG34" s="178">
        <v>200</v>
      </c>
      <c r="AH34" s="181">
        <v>184</v>
      </c>
      <c r="AI34" s="181">
        <v>200</v>
      </c>
      <c r="AJ34" s="181">
        <v>200</v>
      </c>
      <c r="AK34" s="178">
        <v>221.1</v>
      </c>
      <c r="AL34" s="178">
        <v>221.1</v>
      </c>
      <c r="AM34" s="178">
        <f t="shared" si="4"/>
        <v>1226.2</v>
      </c>
      <c r="AN34" s="9"/>
    </row>
    <row r="35" spans="1:40" s="7" customFormat="1" ht="37.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2</v>
      </c>
      <c r="Z35" s="102">
        <v>0</v>
      </c>
      <c r="AA35" s="102">
        <v>0</v>
      </c>
      <c r="AB35" s="107" t="s">
        <v>26</v>
      </c>
      <c r="AC35" s="100" t="s">
        <v>4</v>
      </c>
      <c r="AD35" s="104"/>
      <c r="AE35" s="104"/>
      <c r="AF35" s="104"/>
      <c r="AG35" s="178">
        <v>200</v>
      </c>
      <c r="AH35" s="181">
        <v>184</v>
      </c>
      <c r="AI35" s="181">
        <v>200</v>
      </c>
      <c r="AJ35" s="181">
        <v>200</v>
      </c>
      <c r="AK35" s="178">
        <v>221.1</v>
      </c>
      <c r="AL35" s="178">
        <v>221.1</v>
      </c>
      <c r="AM35" s="178">
        <f t="shared" si="4"/>
        <v>1226.2</v>
      </c>
      <c r="AN35" s="9"/>
    </row>
    <row r="36" spans="1:40" s="7" customFormat="1" ht="39"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1</v>
      </c>
      <c r="V36" s="102">
        <v>1</v>
      </c>
      <c r="W36" s="102">
        <v>1</v>
      </c>
      <c r="X36" s="102">
        <v>0</v>
      </c>
      <c r="Y36" s="102">
        <v>2</v>
      </c>
      <c r="Z36" s="102">
        <v>0</v>
      </c>
      <c r="AA36" s="102">
        <v>1</v>
      </c>
      <c r="AB36" s="111" t="s">
        <v>192</v>
      </c>
      <c r="AC36" s="100" t="s">
        <v>31</v>
      </c>
      <c r="AD36" s="104"/>
      <c r="AE36" s="104"/>
      <c r="AF36" s="104"/>
      <c r="AG36" s="180">
        <v>12</v>
      </c>
      <c r="AH36" s="180">
        <v>7</v>
      </c>
      <c r="AI36" s="180">
        <v>6</v>
      </c>
      <c r="AJ36" s="180">
        <v>6</v>
      </c>
      <c r="AK36" s="180">
        <v>6</v>
      </c>
      <c r="AL36" s="180">
        <v>6</v>
      </c>
      <c r="AM36" s="177">
        <f t="shared" si="4"/>
        <v>43</v>
      </c>
      <c r="AN36" s="9"/>
    </row>
    <row r="37" spans="1:40" s="7" customFormat="1" ht="56.2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3</v>
      </c>
      <c r="Z37" s="102">
        <v>0</v>
      </c>
      <c r="AA37" s="102">
        <v>0</v>
      </c>
      <c r="AB37" s="111" t="s">
        <v>215</v>
      </c>
      <c r="AC37" s="100" t="s">
        <v>32</v>
      </c>
      <c r="AD37" s="104"/>
      <c r="AE37" s="104"/>
      <c r="AF37" s="104"/>
      <c r="AG37" s="178" t="s">
        <v>33</v>
      </c>
      <c r="AH37" s="178" t="s">
        <v>33</v>
      </c>
      <c r="AI37" s="178" t="s">
        <v>33</v>
      </c>
      <c r="AJ37" s="178" t="s">
        <v>33</v>
      </c>
      <c r="AK37" s="178" t="s">
        <v>33</v>
      </c>
      <c r="AL37" s="178" t="s">
        <v>33</v>
      </c>
      <c r="AM37" s="178"/>
      <c r="AN37" s="9"/>
    </row>
    <row r="38" spans="1:40" s="7" customFormat="1" ht="43.5"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3</v>
      </c>
      <c r="Z38" s="102">
        <v>0</v>
      </c>
      <c r="AA38" s="102">
        <v>1</v>
      </c>
      <c r="AB38" s="111" t="s">
        <v>191</v>
      </c>
      <c r="AC38" s="100" t="s">
        <v>31</v>
      </c>
      <c r="AD38" s="104"/>
      <c r="AE38" s="104"/>
      <c r="AF38" s="104"/>
      <c r="AG38" s="180">
        <v>1</v>
      </c>
      <c r="AH38" s="180">
        <v>1</v>
      </c>
      <c r="AI38" s="180">
        <v>1</v>
      </c>
      <c r="AJ38" s="180">
        <v>1</v>
      </c>
      <c r="AK38" s="180">
        <v>1</v>
      </c>
      <c r="AL38" s="180">
        <v>1</v>
      </c>
      <c r="AM38" s="177">
        <f>AG38+AH38+AI38+AJ38+AK38+AL38</f>
        <v>6</v>
      </c>
      <c r="AN38" s="9"/>
    </row>
    <row r="39" spans="1:40" s="7" customFormat="1" ht="45.7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2</v>
      </c>
      <c r="W39" s="102">
        <v>0</v>
      </c>
      <c r="X39" s="102">
        <v>0</v>
      </c>
      <c r="Y39" s="102">
        <v>0</v>
      </c>
      <c r="Z39" s="102">
        <v>0</v>
      </c>
      <c r="AA39" s="102">
        <v>0</v>
      </c>
      <c r="AB39" s="195" t="s">
        <v>262</v>
      </c>
      <c r="AC39" s="100" t="s">
        <v>4</v>
      </c>
      <c r="AD39" s="104" t="e">
        <f>#REF!+AD41+AD50+AD56+#REF!+#REF!+#REF!+#REF!</f>
        <v>#REF!</v>
      </c>
      <c r="AE39" s="104" t="e">
        <f>#REF!+AE41+AE50+AE56+#REF!+#REF!+#REF!+#REF!</f>
        <v>#REF!</v>
      </c>
      <c r="AF39" s="104" t="e">
        <f>#REF!+AF41+AF50+AF56+#REF!+#REF!+#REF!+#REF!</f>
        <v>#REF!</v>
      </c>
      <c r="AG39" s="201">
        <f>AG41+AG47+AG50+AG56+AG62+AG65+AG68+AG71+AG74+AG77</f>
        <v>17742.699999999997</v>
      </c>
      <c r="AH39" s="201">
        <f>AH41+AH47+AH50+AH56+AH62+AH65+AH68+AH71+AH74+AH77+AH80</f>
        <v>24849.600000000002</v>
      </c>
      <c r="AI39" s="201">
        <f>AI41+AI50+AI56+AI62+AI65+AI68+AI74+AI77</f>
        <v>19232.900000000001</v>
      </c>
      <c r="AJ39" s="201">
        <f>AJ41+AJ50+AJ56+AJ62+AJ65+AJ68+AJ74+AJ77</f>
        <v>19232.900000000001</v>
      </c>
      <c r="AK39" s="201">
        <f>AK41++AK50+AK56+AK62+AK65+AK68+AK74+AK77</f>
        <v>10339</v>
      </c>
      <c r="AL39" s="201">
        <f>AL41+AL50+AL56+AL62+AL65+AL68+AL74+AL77</f>
        <v>10339</v>
      </c>
      <c r="AM39" s="178">
        <f>AG39+AH39+AI39+AJ39+AK39+AL39</f>
        <v>101736.1</v>
      </c>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2</v>
      </c>
      <c r="W40" s="102">
        <v>0</v>
      </c>
      <c r="X40" s="102">
        <v>0</v>
      </c>
      <c r="Y40" s="102">
        <v>0</v>
      </c>
      <c r="Z40" s="102">
        <v>0</v>
      </c>
      <c r="AA40" s="102">
        <v>1</v>
      </c>
      <c r="AB40" s="103" t="s">
        <v>193</v>
      </c>
      <c r="AC40" s="100" t="s">
        <v>28</v>
      </c>
      <c r="AD40" s="110"/>
      <c r="AE40" s="110"/>
      <c r="AF40" s="110"/>
      <c r="AG40" s="179">
        <v>80</v>
      </c>
      <c r="AH40" s="182">
        <v>78</v>
      </c>
      <c r="AI40" s="182">
        <v>76</v>
      </c>
      <c r="AJ40" s="182">
        <v>74</v>
      </c>
      <c r="AK40" s="179">
        <v>72</v>
      </c>
      <c r="AL40" s="179">
        <v>70</v>
      </c>
      <c r="AM40" s="101"/>
      <c r="AN40" s="9"/>
    </row>
    <row r="41" spans="1:40" s="7" customFormat="1" ht="38.25" customHeight="1" x14ac:dyDescent="0.25">
      <c r="A41" s="102">
        <v>8</v>
      </c>
      <c r="B41" s="102">
        <v>0</v>
      </c>
      <c r="C41" s="102">
        <v>2</v>
      </c>
      <c r="D41" s="102">
        <v>0</v>
      </c>
      <c r="E41" s="102">
        <v>5</v>
      </c>
      <c r="F41" s="102">
        <v>0</v>
      </c>
      <c r="G41" s="102">
        <v>2</v>
      </c>
      <c r="H41" s="102">
        <v>0</v>
      </c>
      <c r="I41" s="102">
        <v>5</v>
      </c>
      <c r="J41" s="102">
        <v>1</v>
      </c>
      <c r="K41" s="102">
        <v>0</v>
      </c>
      <c r="L41" s="102">
        <v>2</v>
      </c>
      <c r="M41" s="102">
        <v>2</v>
      </c>
      <c r="N41" s="102">
        <v>0</v>
      </c>
      <c r="O41" s="102">
        <v>0</v>
      </c>
      <c r="P41" s="102">
        <v>3</v>
      </c>
      <c r="Q41" s="102">
        <v>0</v>
      </c>
      <c r="R41" s="102">
        <v>0</v>
      </c>
      <c r="S41" s="102">
        <v>5</v>
      </c>
      <c r="T41" s="102">
        <v>1</v>
      </c>
      <c r="U41" s="102">
        <v>1</v>
      </c>
      <c r="V41" s="102">
        <v>2</v>
      </c>
      <c r="W41" s="102">
        <v>2</v>
      </c>
      <c r="X41" s="102">
        <v>0</v>
      </c>
      <c r="Y41" s="102">
        <v>1</v>
      </c>
      <c r="Z41" s="102">
        <v>0</v>
      </c>
      <c r="AA41" s="102">
        <v>0</v>
      </c>
      <c r="AB41" s="219" t="s">
        <v>357</v>
      </c>
      <c r="AC41" s="100" t="s">
        <v>4</v>
      </c>
      <c r="AD41" s="104">
        <f>AD42+AD43+AD44+AD45</f>
        <v>0</v>
      </c>
      <c r="AE41" s="104">
        <f>AE42+AE43+AE44+AE45</f>
        <v>0</v>
      </c>
      <c r="AF41" s="104">
        <f>AF42+AF43+AF44+AF45</f>
        <v>0</v>
      </c>
      <c r="AG41" s="181">
        <v>0</v>
      </c>
      <c r="AH41" s="181">
        <v>755.4</v>
      </c>
      <c r="AI41" s="181">
        <v>1800</v>
      </c>
      <c r="AJ41" s="181">
        <v>1800</v>
      </c>
      <c r="AK41" s="181">
        <v>995.2</v>
      </c>
      <c r="AL41" s="181">
        <v>995.2</v>
      </c>
      <c r="AM41" s="101">
        <f>AG41+AH41+AI41+AJ41+AK41+AL41</f>
        <v>6345.7999999999993</v>
      </c>
      <c r="AN41" s="9"/>
    </row>
    <row r="42" spans="1:40" s="7" customFormat="1" ht="31.5" hidden="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0</v>
      </c>
      <c r="AB42" s="107" t="s">
        <v>24</v>
      </c>
      <c r="AC42" s="100" t="s">
        <v>4</v>
      </c>
      <c r="AD42" s="104"/>
      <c r="AE42" s="104"/>
      <c r="AF42" s="104"/>
      <c r="AG42" s="178"/>
      <c r="AH42" s="217"/>
      <c r="AI42" s="181"/>
      <c r="AJ42" s="181"/>
      <c r="AK42" s="178"/>
      <c r="AL42" s="178"/>
      <c r="AM42" s="101">
        <f t="shared" ref="AM42:AM60" si="5">AG42+AH42+AI42+AJ42+AK42+AL42</f>
        <v>0</v>
      </c>
      <c r="AN42" s="9"/>
    </row>
    <row r="43" spans="1:40" s="7" customFormat="1" ht="31.5" hidden="1" x14ac:dyDescent="0.25">
      <c r="A43" s="102"/>
      <c r="B43" s="102"/>
      <c r="C43" s="102"/>
      <c r="D43" s="102"/>
      <c r="E43" s="102"/>
      <c r="F43" s="102"/>
      <c r="G43" s="102"/>
      <c r="H43" s="102"/>
      <c r="I43" s="102"/>
      <c r="J43" s="102"/>
      <c r="K43" s="102"/>
      <c r="L43" s="102"/>
      <c r="M43" s="102"/>
      <c r="N43" s="102"/>
      <c r="O43" s="102"/>
      <c r="P43" s="102"/>
      <c r="Q43" s="102"/>
      <c r="R43" s="102">
        <v>0</v>
      </c>
      <c r="S43" s="102">
        <v>5</v>
      </c>
      <c r="T43" s="102">
        <v>1</v>
      </c>
      <c r="U43" s="102">
        <v>0</v>
      </c>
      <c r="V43" s="102">
        <v>2</v>
      </c>
      <c r="W43" s="102">
        <v>0</v>
      </c>
      <c r="X43" s="102">
        <v>0</v>
      </c>
      <c r="Y43" s="102">
        <v>1</v>
      </c>
      <c r="Z43" s="102">
        <v>0</v>
      </c>
      <c r="AA43" s="102">
        <v>0</v>
      </c>
      <c r="AB43" s="107" t="s">
        <v>25</v>
      </c>
      <c r="AC43" s="100" t="s">
        <v>4</v>
      </c>
      <c r="AD43" s="104"/>
      <c r="AE43" s="104"/>
      <c r="AF43" s="104"/>
      <c r="AG43" s="178"/>
      <c r="AH43" s="217"/>
      <c r="AI43" s="181"/>
      <c r="AJ43" s="181"/>
      <c r="AK43" s="178"/>
      <c r="AL43" s="178"/>
      <c r="AM43" s="101">
        <f t="shared" si="5"/>
        <v>0</v>
      </c>
      <c r="AN43" s="9"/>
    </row>
    <row r="44" spans="1:40" s="7" customFormat="1" ht="31.5"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1</v>
      </c>
      <c r="V44" s="102">
        <v>2</v>
      </c>
      <c r="W44" s="102">
        <v>2</v>
      </c>
      <c r="X44" s="102">
        <v>0</v>
      </c>
      <c r="Y44" s="102">
        <v>1</v>
      </c>
      <c r="Z44" s="102">
        <v>0</v>
      </c>
      <c r="AA44" s="102">
        <v>0</v>
      </c>
      <c r="AB44" s="107" t="s">
        <v>26</v>
      </c>
      <c r="AC44" s="100" t="s">
        <v>4</v>
      </c>
      <c r="AD44" s="104"/>
      <c r="AE44" s="104"/>
      <c r="AF44" s="104"/>
      <c r="AG44" s="178">
        <v>0</v>
      </c>
      <c r="AH44" s="181">
        <v>755.4</v>
      </c>
      <c r="AI44" s="181">
        <v>1800</v>
      </c>
      <c r="AJ44" s="181">
        <v>1800</v>
      </c>
      <c r="AK44" s="181">
        <v>995.2</v>
      </c>
      <c r="AL44" s="181">
        <v>995.2</v>
      </c>
      <c r="AM44" s="101">
        <f>AG44+AH44+AI44+AJ44+AK44+AL44</f>
        <v>6345.7999999999993</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7" t="s">
        <v>27</v>
      </c>
      <c r="AC45" s="100" t="s">
        <v>4</v>
      </c>
      <c r="AD45" s="104"/>
      <c r="AE45" s="104"/>
      <c r="AF45" s="104"/>
      <c r="AG45" s="178"/>
      <c r="AH45" s="181"/>
      <c r="AI45" s="178"/>
      <c r="AJ45" s="178"/>
      <c r="AK45" s="178"/>
      <c r="AL45" s="178"/>
      <c r="AM45" s="101">
        <f t="shared" si="5"/>
        <v>0</v>
      </c>
      <c r="AN45" s="9"/>
    </row>
    <row r="46" spans="1:40" s="7" customFormat="1" ht="50.25" customHeight="1"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1</v>
      </c>
      <c r="AB46" s="111" t="s">
        <v>263</v>
      </c>
      <c r="AC46" s="100" t="s">
        <v>28</v>
      </c>
      <c r="AD46" s="104"/>
      <c r="AE46" s="104"/>
      <c r="AF46" s="104"/>
      <c r="AG46" s="178">
        <f t="shared" ref="AG46:AL46" si="6">AG44/AG19*100</f>
        <v>0</v>
      </c>
      <c r="AH46" s="181">
        <f t="shared" si="6"/>
        <v>0.57763157291050149</v>
      </c>
      <c r="AI46" s="178">
        <f t="shared" si="6"/>
        <v>1.4358612734653637</v>
      </c>
      <c r="AJ46" s="178">
        <f t="shared" si="6"/>
        <v>1.4197711013479937</v>
      </c>
      <c r="AK46" s="178">
        <f t="shared" si="6"/>
        <v>3.0176413154878503</v>
      </c>
      <c r="AL46" s="178">
        <f t="shared" si="6"/>
        <v>3.0176413154878503</v>
      </c>
      <c r="AM46" s="101"/>
      <c r="AN46" s="9"/>
    </row>
    <row r="47" spans="1:40" s="7" customFormat="1" ht="50.25" customHeight="1" x14ac:dyDescent="0.25">
      <c r="A47" s="102">
        <v>8</v>
      </c>
      <c r="B47" s="102">
        <v>0</v>
      </c>
      <c r="C47" s="102">
        <v>2</v>
      </c>
      <c r="D47" s="102">
        <v>0</v>
      </c>
      <c r="E47" s="102">
        <v>5</v>
      </c>
      <c r="F47" s="102">
        <v>0</v>
      </c>
      <c r="G47" s="102">
        <v>2</v>
      </c>
      <c r="H47" s="102">
        <v>0</v>
      </c>
      <c r="I47" s="102">
        <v>5</v>
      </c>
      <c r="J47" s="102">
        <v>1</v>
      </c>
      <c r="K47" s="102">
        <v>0</v>
      </c>
      <c r="L47" s="102">
        <v>2</v>
      </c>
      <c r="M47" s="102">
        <v>2</v>
      </c>
      <c r="N47" s="102">
        <v>0</v>
      </c>
      <c r="O47" s="102">
        <v>0</v>
      </c>
      <c r="P47" s="102">
        <v>4</v>
      </c>
      <c r="Q47" s="102">
        <v>0</v>
      </c>
      <c r="R47" s="102">
        <v>0</v>
      </c>
      <c r="S47" s="102">
        <v>5</v>
      </c>
      <c r="T47" s="102">
        <v>1</v>
      </c>
      <c r="U47" s="102">
        <v>1</v>
      </c>
      <c r="V47" s="102">
        <v>2</v>
      </c>
      <c r="W47" s="102">
        <v>2</v>
      </c>
      <c r="X47" s="102">
        <v>0</v>
      </c>
      <c r="Y47" s="102">
        <v>2</v>
      </c>
      <c r="Z47" s="102">
        <v>0</v>
      </c>
      <c r="AA47" s="102">
        <v>0</v>
      </c>
      <c r="AB47" s="118" t="s">
        <v>334</v>
      </c>
      <c r="AC47" s="100" t="s">
        <v>4</v>
      </c>
      <c r="AD47" s="104"/>
      <c r="AE47" s="104"/>
      <c r="AF47" s="104"/>
      <c r="AG47" s="181">
        <v>1265.2</v>
      </c>
      <c r="AH47" s="181">
        <v>0</v>
      </c>
      <c r="AI47" s="178">
        <v>0</v>
      </c>
      <c r="AJ47" s="178">
        <v>0</v>
      </c>
      <c r="AK47" s="178">
        <v>0</v>
      </c>
      <c r="AL47" s="178">
        <v>0</v>
      </c>
      <c r="AM47" s="101">
        <f>AG47+AH47+AI47+AJ47+AK47+AL47</f>
        <v>1265.2</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2</v>
      </c>
      <c r="Z48" s="102">
        <v>0</v>
      </c>
      <c r="AA48" s="102">
        <v>0</v>
      </c>
      <c r="AB48" s="107" t="s">
        <v>26</v>
      </c>
      <c r="AC48" s="100" t="s">
        <v>4</v>
      </c>
      <c r="AD48" s="104"/>
      <c r="AE48" s="104"/>
      <c r="AF48" s="104"/>
      <c r="AG48" s="181">
        <v>1265.2</v>
      </c>
      <c r="AH48" s="181">
        <v>0</v>
      </c>
      <c r="AI48" s="178">
        <v>0</v>
      </c>
      <c r="AJ48" s="178">
        <v>0</v>
      </c>
      <c r="AK48" s="178">
        <v>0</v>
      </c>
      <c r="AL48" s="178">
        <v>0</v>
      </c>
      <c r="AM48" s="101">
        <f>AG48+AH48+AI48+AJ48+AK48+AL48</f>
        <v>1265.2</v>
      </c>
      <c r="AN48" s="9"/>
    </row>
    <row r="49" spans="1:40" s="7" customFormat="1" ht="50.25" customHeight="1" x14ac:dyDescent="0.25">
      <c r="A49" s="102"/>
      <c r="B49" s="102"/>
      <c r="C49" s="102"/>
      <c r="D49" s="102"/>
      <c r="E49" s="102"/>
      <c r="F49" s="102"/>
      <c r="G49" s="102"/>
      <c r="H49" s="102"/>
      <c r="I49" s="102"/>
      <c r="J49" s="102"/>
      <c r="K49" s="102"/>
      <c r="L49" s="102"/>
      <c r="M49" s="102"/>
      <c r="N49" s="102"/>
      <c r="O49" s="102"/>
      <c r="P49" s="102"/>
      <c r="Q49" s="102"/>
      <c r="R49" s="102">
        <v>0</v>
      </c>
      <c r="S49" s="102">
        <v>5</v>
      </c>
      <c r="T49" s="102">
        <v>1</v>
      </c>
      <c r="U49" s="102">
        <v>1</v>
      </c>
      <c r="V49" s="102">
        <v>2</v>
      </c>
      <c r="W49" s="102">
        <v>2</v>
      </c>
      <c r="X49" s="102">
        <v>0</v>
      </c>
      <c r="Y49" s="102">
        <v>2</v>
      </c>
      <c r="Z49" s="102">
        <v>0</v>
      </c>
      <c r="AA49" s="102">
        <v>1</v>
      </c>
      <c r="AB49" s="111" t="s">
        <v>264</v>
      </c>
      <c r="AC49" s="100" t="s">
        <v>28</v>
      </c>
      <c r="AD49" s="104"/>
      <c r="AE49" s="104"/>
      <c r="AF49" s="104"/>
      <c r="AG49" s="178">
        <v>1.1000000000000001</v>
      </c>
      <c r="AH49" s="181">
        <v>0</v>
      </c>
      <c r="AI49" s="178">
        <v>0</v>
      </c>
      <c r="AJ49" s="178">
        <v>0</v>
      </c>
      <c r="AK49" s="178">
        <v>0</v>
      </c>
      <c r="AL49" s="178">
        <v>0</v>
      </c>
      <c r="AM49" s="101"/>
      <c r="AN49" s="9"/>
    </row>
    <row r="50" spans="1:40" s="7" customFormat="1" ht="47.25" customHeight="1" x14ac:dyDescent="0.25">
      <c r="A50" s="102">
        <v>8</v>
      </c>
      <c r="B50" s="102">
        <v>0</v>
      </c>
      <c r="C50" s="102">
        <v>2</v>
      </c>
      <c r="D50" s="102">
        <v>0</v>
      </c>
      <c r="E50" s="102">
        <v>5</v>
      </c>
      <c r="F50" s="102">
        <v>0</v>
      </c>
      <c r="G50" s="102">
        <v>2</v>
      </c>
      <c r="H50" s="102">
        <v>0</v>
      </c>
      <c r="I50" s="102">
        <v>5</v>
      </c>
      <c r="J50" s="102">
        <v>1</v>
      </c>
      <c r="K50" s="102">
        <v>0</v>
      </c>
      <c r="L50" s="102">
        <v>2</v>
      </c>
      <c r="M50" s="102">
        <v>2</v>
      </c>
      <c r="N50" s="102">
        <v>0</v>
      </c>
      <c r="O50" s="102">
        <v>0</v>
      </c>
      <c r="P50" s="102">
        <v>4</v>
      </c>
      <c r="Q50" s="102">
        <v>0</v>
      </c>
      <c r="R50" s="102">
        <v>0</v>
      </c>
      <c r="S50" s="102">
        <v>5</v>
      </c>
      <c r="T50" s="102">
        <v>1</v>
      </c>
      <c r="U50" s="102">
        <v>1</v>
      </c>
      <c r="V50" s="102">
        <v>2</v>
      </c>
      <c r="W50" s="102">
        <v>2</v>
      </c>
      <c r="X50" s="102">
        <v>0</v>
      </c>
      <c r="Y50" s="102">
        <v>3</v>
      </c>
      <c r="Z50" s="102">
        <v>0</v>
      </c>
      <c r="AA50" s="102">
        <v>0</v>
      </c>
      <c r="AB50" s="105" t="s">
        <v>335</v>
      </c>
      <c r="AC50" s="100" t="s">
        <v>4</v>
      </c>
      <c r="AD50" s="104">
        <f>AD51+AD52+AD53+AD54</f>
        <v>0</v>
      </c>
      <c r="AE50" s="104">
        <f>AE51+AE52+AE53+AE54</f>
        <v>0</v>
      </c>
      <c r="AF50" s="104">
        <f>AF51+AF52+AF53+AF54</f>
        <v>0</v>
      </c>
      <c r="AG50" s="181">
        <v>0</v>
      </c>
      <c r="AH50" s="181">
        <v>1920.3</v>
      </c>
      <c r="AI50" s="181">
        <v>1500</v>
      </c>
      <c r="AJ50" s="181">
        <v>1500</v>
      </c>
      <c r="AK50" s="181">
        <v>829.3</v>
      </c>
      <c r="AL50" s="181">
        <v>829.3</v>
      </c>
      <c r="AM50" s="101">
        <f>AG50+AH50+AI50+AJ50+AK50+AL50</f>
        <v>6578.9000000000005</v>
      </c>
      <c r="AN50" s="9"/>
    </row>
    <row r="51" spans="1:40" s="7" customFormat="1" ht="31.5" hidden="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2</v>
      </c>
      <c r="Z51" s="102">
        <v>0</v>
      </c>
      <c r="AA51" s="102">
        <v>0</v>
      </c>
      <c r="AB51" s="107" t="s">
        <v>24</v>
      </c>
      <c r="AC51" s="100" t="s">
        <v>4</v>
      </c>
      <c r="AD51" s="104"/>
      <c r="AE51" s="104"/>
      <c r="AF51" s="104"/>
      <c r="AG51" s="178"/>
      <c r="AH51" s="181"/>
      <c r="AI51" s="181"/>
      <c r="AJ51" s="181"/>
      <c r="AK51" s="178"/>
      <c r="AL51" s="178"/>
      <c r="AM51" s="101">
        <f t="shared" si="5"/>
        <v>0</v>
      </c>
      <c r="AN51" s="9"/>
    </row>
    <row r="52" spans="1:40" s="7" customFormat="1" ht="31.5" hidden="1"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2</v>
      </c>
      <c r="Z52" s="102">
        <v>0</v>
      </c>
      <c r="AA52" s="102">
        <v>0</v>
      </c>
      <c r="AB52" s="107" t="s">
        <v>25</v>
      </c>
      <c r="AC52" s="100" t="s">
        <v>4</v>
      </c>
      <c r="AD52" s="104"/>
      <c r="AE52" s="104"/>
      <c r="AF52" s="104"/>
      <c r="AG52" s="178"/>
      <c r="AH52" s="181"/>
      <c r="AI52" s="181"/>
      <c r="AJ52" s="181"/>
      <c r="AK52" s="178"/>
      <c r="AL52" s="178"/>
      <c r="AM52" s="101">
        <f t="shared" si="5"/>
        <v>0</v>
      </c>
      <c r="AN52" s="9"/>
    </row>
    <row r="53" spans="1:40" s="7" customFormat="1" ht="31.5"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1</v>
      </c>
      <c r="V53" s="102">
        <v>2</v>
      </c>
      <c r="W53" s="102">
        <v>2</v>
      </c>
      <c r="X53" s="102">
        <v>0</v>
      </c>
      <c r="Y53" s="102">
        <v>3</v>
      </c>
      <c r="Z53" s="102">
        <v>0</v>
      </c>
      <c r="AA53" s="102">
        <v>0</v>
      </c>
      <c r="AB53" s="107" t="s">
        <v>26</v>
      </c>
      <c r="AC53" s="100" t="s">
        <v>4</v>
      </c>
      <c r="AD53" s="104">
        <v>0</v>
      </c>
      <c r="AE53" s="104">
        <v>0</v>
      </c>
      <c r="AF53" s="104">
        <v>0</v>
      </c>
      <c r="AG53" s="181">
        <v>0</v>
      </c>
      <c r="AH53" s="181">
        <v>1920.3</v>
      </c>
      <c r="AI53" s="181">
        <v>1500</v>
      </c>
      <c r="AJ53" s="181">
        <v>1500</v>
      </c>
      <c r="AK53" s="181">
        <v>829.3</v>
      </c>
      <c r="AL53" s="181">
        <v>829.3</v>
      </c>
      <c r="AM53" s="101">
        <f>AG53+AH53+AI53+AJ53+AK53+AL53</f>
        <v>6578.9000000000005</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7" t="s">
        <v>27</v>
      </c>
      <c r="AC54" s="100" t="s">
        <v>4</v>
      </c>
      <c r="AD54" s="104"/>
      <c r="AE54" s="104"/>
      <c r="AF54" s="104"/>
      <c r="AG54" s="178"/>
      <c r="AH54" s="178"/>
      <c r="AI54" s="178"/>
      <c r="AJ54" s="178"/>
      <c r="AK54" s="178"/>
      <c r="AL54" s="178"/>
      <c r="AM54" s="101">
        <f t="shared" si="5"/>
        <v>0</v>
      </c>
      <c r="AN54" s="9"/>
    </row>
    <row r="55" spans="1:40" s="7" customFormat="1" ht="54" customHeight="1"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1</v>
      </c>
      <c r="AB55" s="111" t="s">
        <v>336</v>
      </c>
      <c r="AC55" s="100" t="s">
        <v>28</v>
      </c>
      <c r="AD55" s="104"/>
      <c r="AE55" s="104"/>
      <c r="AF55" s="104"/>
      <c r="AG55" s="178">
        <f t="shared" ref="AG55:AL55" si="7">AG53/AG19*100</f>
        <v>0</v>
      </c>
      <c r="AH55" s="178">
        <f t="shared" si="7"/>
        <v>1.4683954321684352</v>
      </c>
      <c r="AI55" s="178">
        <f t="shared" si="7"/>
        <v>1.1965510612211363</v>
      </c>
      <c r="AJ55" s="178">
        <f t="shared" si="7"/>
        <v>1.1831425844566614</v>
      </c>
      <c r="AK55" s="178">
        <f t="shared" si="7"/>
        <v>2.5146000230446881</v>
      </c>
      <c r="AL55" s="178">
        <f t="shared" si="7"/>
        <v>2.5146000230446881</v>
      </c>
      <c r="AM55" s="101"/>
      <c r="AN55" s="9"/>
    </row>
    <row r="56" spans="1:40" s="7" customFormat="1" ht="70.5" customHeight="1" x14ac:dyDescent="0.25">
      <c r="A56" s="102">
        <v>8</v>
      </c>
      <c r="B56" s="102">
        <v>0</v>
      </c>
      <c r="C56" s="102">
        <v>2</v>
      </c>
      <c r="D56" s="102">
        <v>0</v>
      </c>
      <c r="E56" s="102">
        <v>5</v>
      </c>
      <c r="F56" s="102">
        <v>0</v>
      </c>
      <c r="G56" s="102">
        <v>2</v>
      </c>
      <c r="H56" s="102">
        <v>0</v>
      </c>
      <c r="I56" s="102">
        <v>5</v>
      </c>
      <c r="J56" s="102">
        <v>1</v>
      </c>
      <c r="K56" s="102">
        <v>0</v>
      </c>
      <c r="L56" s="102">
        <v>2</v>
      </c>
      <c r="M56" s="102">
        <v>2</v>
      </c>
      <c r="N56" s="102">
        <v>0</v>
      </c>
      <c r="O56" s="102">
        <v>0</v>
      </c>
      <c r="P56" s="102">
        <v>5</v>
      </c>
      <c r="Q56" s="102">
        <v>0</v>
      </c>
      <c r="R56" s="102">
        <v>0</v>
      </c>
      <c r="S56" s="102">
        <v>5</v>
      </c>
      <c r="T56" s="102">
        <v>1</v>
      </c>
      <c r="U56" s="102">
        <v>1</v>
      </c>
      <c r="V56" s="102">
        <v>2</v>
      </c>
      <c r="W56" s="102">
        <v>2</v>
      </c>
      <c r="X56" s="102">
        <v>0</v>
      </c>
      <c r="Y56" s="102">
        <v>4</v>
      </c>
      <c r="Z56" s="102">
        <v>0</v>
      </c>
      <c r="AA56" s="102">
        <v>0</v>
      </c>
      <c r="AB56" s="105" t="s">
        <v>337</v>
      </c>
      <c r="AC56" s="100" t="s">
        <v>4</v>
      </c>
      <c r="AD56" s="104">
        <f t="shared" ref="AD56:AF56" si="8">AD57+AD58+AD59+AD60</f>
        <v>0</v>
      </c>
      <c r="AE56" s="104">
        <f t="shared" si="8"/>
        <v>0</v>
      </c>
      <c r="AF56" s="104">
        <f t="shared" si="8"/>
        <v>0</v>
      </c>
      <c r="AG56" s="181">
        <v>86.7</v>
      </c>
      <c r="AH56" s="181">
        <v>200</v>
      </c>
      <c r="AI56" s="181">
        <v>200</v>
      </c>
      <c r="AJ56" s="181">
        <v>200</v>
      </c>
      <c r="AK56" s="181">
        <v>110.5</v>
      </c>
      <c r="AL56" s="181">
        <v>110.5</v>
      </c>
      <c r="AM56" s="101">
        <f>AG56+AH56+AI56+AJ56+AK56+AL56</f>
        <v>907.7</v>
      </c>
      <c r="AN56" s="9"/>
    </row>
    <row r="57" spans="1:40" s="7" customFormat="1" ht="31.5" hidden="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3</v>
      </c>
      <c r="Z57" s="102">
        <v>0</v>
      </c>
      <c r="AA57" s="102">
        <v>0</v>
      </c>
      <c r="AB57" s="107" t="s">
        <v>24</v>
      </c>
      <c r="AC57" s="100" t="s">
        <v>4</v>
      </c>
      <c r="AD57" s="104"/>
      <c r="AE57" s="104"/>
      <c r="AF57" s="104"/>
      <c r="AG57" s="178"/>
      <c r="AH57" s="181"/>
      <c r="AI57" s="181"/>
      <c r="AJ57" s="181"/>
      <c r="AK57" s="178"/>
      <c r="AL57" s="178"/>
      <c r="AM57" s="101">
        <f t="shared" si="5"/>
        <v>0</v>
      </c>
      <c r="AN57" s="9"/>
    </row>
    <row r="58" spans="1:40" s="7" customFormat="1" ht="3.75" hidden="1" customHeight="1" x14ac:dyDescent="0.25">
      <c r="A58" s="102"/>
      <c r="B58" s="102"/>
      <c r="C58" s="102"/>
      <c r="D58" s="102"/>
      <c r="E58" s="102"/>
      <c r="F58" s="102"/>
      <c r="G58" s="102"/>
      <c r="H58" s="102"/>
      <c r="I58" s="102"/>
      <c r="J58" s="102"/>
      <c r="K58" s="102"/>
      <c r="L58" s="102"/>
      <c r="M58" s="102"/>
      <c r="N58" s="102"/>
      <c r="O58" s="102"/>
      <c r="P58" s="102"/>
      <c r="Q58" s="102"/>
      <c r="R58" s="102">
        <v>0</v>
      </c>
      <c r="S58" s="102">
        <v>5</v>
      </c>
      <c r="T58" s="102">
        <v>1</v>
      </c>
      <c r="U58" s="102">
        <v>0</v>
      </c>
      <c r="V58" s="102">
        <v>2</v>
      </c>
      <c r="W58" s="102">
        <v>0</v>
      </c>
      <c r="X58" s="102">
        <v>0</v>
      </c>
      <c r="Y58" s="102">
        <v>3</v>
      </c>
      <c r="Z58" s="102">
        <v>0</v>
      </c>
      <c r="AA58" s="102">
        <v>0</v>
      </c>
      <c r="AB58" s="107" t="s">
        <v>25</v>
      </c>
      <c r="AC58" s="100" t="s">
        <v>4</v>
      </c>
      <c r="AD58" s="104"/>
      <c r="AE58" s="104"/>
      <c r="AF58" s="104"/>
      <c r="AG58" s="178"/>
      <c r="AH58" s="181"/>
      <c r="AI58" s="181"/>
      <c r="AJ58" s="181"/>
      <c r="AK58" s="178"/>
      <c r="AL58" s="178"/>
      <c r="AM58" s="101">
        <f t="shared" si="5"/>
        <v>0</v>
      </c>
      <c r="AN58" s="9"/>
    </row>
    <row r="59" spans="1:40" s="7" customFormat="1" ht="31.5"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1</v>
      </c>
      <c r="V59" s="102">
        <v>2</v>
      </c>
      <c r="W59" s="102">
        <v>2</v>
      </c>
      <c r="X59" s="102">
        <v>0</v>
      </c>
      <c r="Y59" s="102">
        <v>4</v>
      </c>
      <c r="Z59" s="102">
        <v>0</v>
      </c>
      <c r="AA59" s="102">
        <v>0</v>
      </c>
      <c r="AB59" s="107" t="s">
        <v>26</v>
      </c>
      <c r="AC59" s="100" t="s">
        <v>4</v>
      </c>
      <c r="AD59" s="104">
        <v>0</v>
      </c>
      <c r="AE59" s="104">
        <v>0</v>
      </c>
      <c r="AF59" s="104">
        <v>0</v>
      </c>
      <c r="AG59" s="178">
        <v>86.7</v>
      </c>
      <c r="AH59" s="181">
        <v>200</v>
      </c>
      <c r="AI59" s="181">
        <v>200</v>
      </c>
      <c r="AJ59" s="181">
        <v>200</v>
      </c>
      <c r="AK59" s="181">
        <v>110.5</v>
      </c>
      <c r="AL59" s="181">
        <v>110.5</v>
      </c>
      <c r="AM59" s="101">
        <f>AG59+AH59+AI59+AJ59+AK59+AL59</f>
        <v>907.7</v>
      </c>
      <c r="AN59" s="9"/>
    </row>
    <row r="60" spans="1:40" s="7" customFormat="1" ht="31.5" hidden="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7" t="s">
        <v>27</v>
      </c>
      <c r="AC60" s="100" t="s">
        <v>4</v>
      </c>
      <c r="AD60" s="104"/>
      <c r="AE60" s="104"/>
      <c r="AF60" s="104"/>
      <c r="AG60" s="178"/>
      <c r="AH60" s="178"/>
      <c r="AI60" s="178"/>
      <c r="AJ60" s="178"/>
      <c r="AK60" s="178"/>
      <c r="AL60" s="178"/>
      <c r="AM60" s="101">
        <f t="shared" si="5"/>
        <v>0</v>
      </c>
      <c r="AN60" s="9"/>
    </row>
    <row r="61" spans="1:40" s="7" customFormat="1" ht="53.25"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1</v>
      </c>
      <c r="AB61" s="111" t="s">
        <v>338</v>
      </c>
      <c r="AC61" s="100" t="s">
        <v>28</v>
      </c>
      <c r="AD61" s="104"/>
      <c r="AE61" s="104"/>
      <c r="AF61" s="104"/>
      <c r="AG61" s="178">
        <f t="shared" ref="AG61:AL61" si="9">AG59/AG19*100</f>
        <v>7.4964203944137414E-2</v>
      </c>
      <c r="AH61" s="178">
        <f t="shared" si="9"/>
        <v>0.15293396158604752</v>
      </c>
      <c r="AI61" s="178">
        <f t="shared" si="9"/>
        <v>0.15954014149615151</v>
      </c>
      <c r="AJ61" s="178">
        <f t="shared" si="9"/>
        <v>0.15775234459422155</v>
      </c>
      <c r="AK61" s="178">
        <f t="shared" si="9"/>
        <v>0.33505764204321486</v>
      </c>
      <c r="AL61" s="178">
        <f t="shared" si="9"/>
        <v>0.33505764204321486</v>
      </c>
      <c r="AM61" s="101"/>
      <c r="AN61" s="9"/>
    </row>
    <row r="62" spans="1:40" s="7" customFormat="1" ht="48" customHeight="1" x14ac:dyDescent="0.25">
      <c r="A62" s="112">
        <v>8</v>
      </c>
      <c r="B62" s="112">
        <v>0</v>
      </c>
      <c r="C62" s="112">
        <v>2</v>
      </c>
      <c r="D62" s="112">
        <v>0</v>
      </c>
      <c r="E62" s="112">
        <v>5</v>
      </c>
      <c r="F62" s="112">
        <v>0</v>
      </c>
      <c r="G62" s="112">
        <v>5</v>
      </c>
      <c r="H62" s="112">
        <v>0</v>
      </c>
      <c r="I62" s="112">
        <v>5</v>
      </c>
      <c r="J62" s="112">
        <v>1</v>
      </c>
      <c r="K62" s="112">
        <v>0</v>
      </c>
      <c r="L62" s="112">
        <v>2</v>
      </c>
      <c r="M62" s="112">
        <v>2</v>
      </c>
      <c r="N62" s="112">
        <v>0</v>
      </c>
      <c r="O62" s="112">
        <v>0</v>
      </c>
      <c r="P62" s="112">
        <v>6</v>
      </c>
      <c r="Q62" s="112">
        <v>0</v>
      </c>
      <c r="R62" s="102">
        <v>0</v>
      </c>
      <c r="S62" s="102">
        <v>5</v>
      </c>
      <c r="T62" s="102">
        <v>1</v>
      </c>
      <c r="U62" s="102">
        <v>1</v>
      </c>
      <c r="V62" s="102">
        <v>2</v>
      </c>
      <c r="W62" s="102">
        <v>2</v>
      </c>
      <c r="X62" s="102">
        <v>0</v>
      </c>
      <c r="Y62" s="102">
        <v>5</v>
      </c>
      <c r="Z62" s="102">
        <v>0</v>
      </c>
      <c r="AA62" s="102">
        <v>0</v>
      </c>
      <c r="AB62" s="119" t="s">
        <v>339</v>
      </c>
      <c r="AC62" s="100" t="s">
        <v>30</v>
      </c>
      <c r="AD62" s="104"/>
      <c r="AE62" s="104"/>
      <c r="AF62" s="104"/>
      <c r="AG62" s="178">
        <v>14492.8</v>
      </c>
      <c r="AH62" s="181">
        <v>18140.8</v>
      </c>
      <c r="AI62" s="181">
        <v>14732.9</v>
      </c>
      <c r="AJ62" s="181">
        <v>14732.9</v>
      </c>
      <c r="AK62" s="181">
        <v>7187.7</v>
      </c>
      <c r="AL62" s="181">
        <v>7187.7</v>
      </c>
      <c r="AM62" s="101">
        <f>AG62+AH62+AI62+AJ62+AK62+AL62</f>
        <v>76474.8</v>
      </c>
      <c r="AN62" s="9"/>
    </row>
    <row r="63" spans="1:40" s="7" customFormat="1" ht="32.25" customHeight="1" x14ac:dyDescent="0.25">
      <c r="A63" s="112"/>
      <c r="B63" s="112"/>
      <c r="C63" s="112"/>
      <c r="D63" s="112"/>
      <c r="E63" s="112"/>
      <c r="F63" s="112"/>
      <c r="G63" s="112"/>
      <c r="H63" s="112"/>
      <c r="I63" s="112"/>
      <c r="J63" s="112"/>
      <c r="K63" s="112"/>
      <c r="L63" s="112"/>
      <c r="M63" s="112"/>
      <c r="N63" s="112"/>
      <c r="O63" s="112"/>
      <c r="P63" s="112"/>
      <c r="Q63" s="112"/>
      <c r="R63" s="102">
        <v>0</v>
      </c>
      <c r="S63" s="102">
        <v>5</v>
      </c>
      <c r="T63" s="102">
        <v>1</v>
      </c>
      <c r="U63" s="102">
        <v>1</v>
      </c>
      <c r="V63" s="102">
        <v>2</v>
      </c>
      <c r="W63" s="102">
        <v>2</v>
      </c>
      <c r="X63" s="102">
        <v>0</v>
      </c>
      <c r="Y63" s="112">
        <v>5</v>
      </c>
      <c r="Z63" s="112">
        <v>0</v>
      </c>
      <c r="AA63" s="112">
        <v>0</v>
      </c>
      <c r="AB63" s="107" t="s">
        <v>26</v>
      </c>
      <c r="AC63" s="100" t="s">
        <v>4</v>
      </c>
      <c r="AD63" s="104">
        <v>0</v>
      </c>
      <c r="AE63" s="104">
        <v>0</v>
      </c>
      <c r="AF63" s="104">
        <v>0</v>
      </c>
      <c r="AG63" s="178">
        <v>14492.8</v>
      </c>
      <c r="AH63" s="181">
        <v>18140.8</v>
      </c>
      <c r="AI63" s="181">
        <v>14732.9</v>
      </c>
      <c r="AJ63" s="181">
        <v>14732.9</v>
      </c>
      <c r="AK63" s="181">
        <v>7187.7</v>
      </c>
      <c r="AL63" s="181">
        <v>7187.7</v>
      </c>
      <c r="AM63" s="101">
        <f>AG63+AH63+AI63+AJ63+AK63+AL63</f>
        <v>76474.8</v>
      </c>
      <c r="AN63" s="9"/>
    </row>
    <row r="64" spans="1:40" s="7" customFormat="1" ht="6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1</v>
      </c>
      <c r="V64" s="102">
        <v>2</v>
      </c>
      <c r="W64" s="102">
        <v>2</v>
      </c>
      <c r="X64" s="102">
        <v>0</v>
      </c>
      <c r="Y64" s="112">
        <v>5</v>
      </c>
      <c r="Z64" s="112">
        <v>0</v>
      </c>
      <c r="AA64" s="112">
        <v>1</v>
      </c>
      <c r="AB64" s="111" t="s">
        <v>340</v>
      </c>
      <c r="AC64" s="100" t="s">
        <v>28</v>
      </c>
      <c r="AD64" s="104"/>
      <c r="AE64" s="104"/>
      <c r="AF64" s="104"/>
      <c r="AG64" s="178">
        <f t="shared" ref="AG64:AL64" si="10">AG63/AG19*100</f>
        <v>12.531040541194862</v>
      </c>
      <c r="AH64" s="181">
        <f t="shared" si="10"/>
        <v>13.871722051700855</v>
      </c>
      <c r="AI64" s="181">
        <f t="shared" si="10"/>
        <v>11.752444753243251</v>
      </c>
      <c r="AJ64" s="181">
        <f t="shared" si="10"/>
        <v>11.620747588361031</v>
      </c>
      <c r="AK64" s="178">
        <f t="shared" si="10"/>
        <v>21.794514151258056</v>
      </c>
      <c r="AL64" s="178">
        <f t="shared" si="10"/>
        <v>21.794514151258056</v>
      </c>
      <c r="AM64" s="101"/>
      <c r="AN64" s="9"/>
    </row>
    <row r="65" spans="1:40" s="7" customFormat="1" ht="46.5" customHeight="1" x14ac:dyDescent="0.25">
      <c r="A65" s="112">
        <v>8</v>
      </c>
      <c r="B65" s="112">
        <v>0</v>
      </c>
      <c r="C65" s="112">
        <v>2</v>
      </c>
      <c r="D65" s="112">
        <v>0</v>
      </c>
      <c r="E65" s="112">
        <v>5</v>
      </c>
      <c r="F65" s="112">
        <v>0</v>
      </c>
      <c r="G65" s="112">
        <v>2</v>
      </c>
      <c r="H65" s="112">
        <v>0</v>
      </c>
      <c r="I65" s="112">
        <v>5</v>
      </c>
      <c r="J65" s="112">
        <v>1</v>
      </c>
      <c r="K65" s="112">
        <v>0</v>
      </c>
      <c r="L65" s="112">
        <v>2</v>
      </c>
      <c r="M65" s="112">
        <v>2</v>
      </c>
      <c r="N65" s="112">
        <v>0</v>
      </c>
      <c r="O65" s="112">
        <v>0</v>
      </c>
      <c r="P65" s="112">
        <v>7</v>
      </c>
      <c r="Q65" s="112">
        <v>0</v>
      </c>
      <c r="R65" s="102">
        <v>0</v>
      </c>
      <c r="S65" s="102">
        <v>5</v>
      </c>
      <c r="T65" s="102">
        <v>1</v>
      </c>
      <c r="U65" s="102">
        <v>1</v>
      </c>
      <c r="V65" s="102">
        <v>2</v>
      </c>
      <c r="W65" s="102">
        <v>2</v>
      </c>
      <c r="X65" s="102">
        <v>0</v>
      </c>
      <c r="Y65" s="112">
        <v>6</v>
      </c>
      <c r="Z65" s="112">
        <v>0</v>
      </c>
      <c r="AA65" s="112">
        <v>0</v>
      </c>
      <c r="AB65" s="118" t="s">
        <v>341</v>
      </c>
      <c r="AC65" s="100" t="s">
        <v>4</v>
      </c>
      <c r="AD65" s="104"/>
      <c r="AE65" s="104"/>
      <c r="AF65" s="104"/>
      <c r="AG65" s="181">
        <v>0</v>
      </c>
      <c r="AH65" s="181">
        <v>0</v>
      </c>
      <c r="AI65" s="181">
        <v>0</v>
      </c>
      <c r="AJ65" s="181">
        <v>0</v>
      </c>
      <c r="AK65" s="181">
        <v>110.5</v>
      </c>
      <c r="AL65" s="181">
        <v>110.5</v>
      </c>
      <c r="AM65" s="101">
        <f>AG65+AH65+AI65+AJ65+AK65+AL65</f>
        <v>221</v>
      </c>
      <c r="AN65" s="9"/>
    </row>
    <row r="66" spans="1:40" s="7" customFormat="1" ht="30"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6</v>
      </c>
      <c r="Z66" s="112">
        <v>0</v>
      </c>
      <c r="AA66" s="112">
        <v>0</v>
      </c>
      <c r="AB66" s="107" t="s">
        <v>26</v>
      </c>
      <c r="AC66" s="100" t="s">
        <v>4</v>
      </c>
      <c r="AD66" s="104"/>
      <c r="AE66" s="104"/>
      <c r="AF66" s="104"/>
      <c r="AG66" s="178">
        <v>0</v>
      </c>
      <c r="AH66" s="181">
        <v>0</v>
      </c>
      <c r="AI66" s="181">
        <v>0</v>
      </c>
      <c r="AJ66" s="181">
        <v>0</v>
      </c>
      <c r="AK66" s="181">
        <v>110.5</v>
      </c>
      <c r="AL66" s="181">
        <v>110.5</v>
      </c>
      <c r="AM66" s="101">
        <f>AG66+AH66+AI66+AJ66+AK66+AL66</f>
        <v>221</v>
      </c>
      <c r="AN66" s="9"/>
    </row>
    <row r="67" spans="1:40" s="7" customFormat="1" ht="40.5" customHeight="1" x14ac:dyDescent="0.25">
      <c r="A67" s="112"/>
      <c r="B67" s="112"/>
      <c r="C67" s="112"/>
      <c r="D67" s="112"/>
      <c r="E67" s="112"/>
      <c r="F67" s="112"/>
      <c r="G67" s="112"/>
      <c r="H67" s="112"/>
      <c r="I67" s="112"/>
      <c r="J67" s="112"/>
      <c r="K67" s="112"/>
      <c r="L67" s="112"/>
      <c r="M67" s="112"/>
      <c r="N67" s="112"/>
      <c r="O67" s="112"/>
      <c r="P67" s="112"/>
      <c r="Q67" s="112"/>
      <c r="R67" s="102">
        <v>0</v>
      </c>
      <c r="S67" s="102">
        <v>5</v>
      </c>
      <c r="T67" s="102">
        <v>1</v>
      </c>
      <c r="U67" s="102">
        <v>1</v>
      </c>
      <c r="V67" s="102">
        <v>2</v>
      </c>
      <c r="W67" s="102">
        <v>2</v>
      </c>
      <c r="X67" s="102">
        <v>0</v>
      </c>
      <c r="Y67" s="112">
        <v>6</v>
      </c>
      <c r="Z67" s="112">
        <v>0</v>
      </c>
      <c r="AA67" s="112">
        <v>1</v>
      </c>
      <c r="AB67" s="111" t="s">
        <v>342</v>
      </c>
      <c r="AC67" s="100" t="s">
        <v>29</v>
      </c>
      <c r="AD67" s="104"/>
      <c r="AE67" s="104"/>
      <c r="AF67" s="104"/>
      <c r="AG67" s="178">
        <v>0.1</v>
      </c>
      <c r="AH67" s="181">
        <v>0</v>
      </c>
      <c r="AI67" s="181">
        <v>0</v>
      </c>
      <c r="AJ67" s="181">
        <v>0</v>
      </c>
      <c r="AK67" s="178">
        <v>0.1</v>
      </c>
      <c r="AL67" s="178">
        <v>0.1</v>
      </c>
      <c r="AM67" s="101">
        <f>AG67+AH67+AI67+AJ67+AK67+AL67</f>
        <v>0.30000000000000004</v>
      </c>
      <c r="AN67" s="9"/>
    </row>
    <row r="68" spans="1:40" s="7" customFormat="1" ht="71.25" customHeight="1" x14ac:dyDescent="0.25">
      <c r="A68" s="112">
        <v>8</v>
      </c>
      <c r="B68" s="112">
        <v>0</v>
      </c>
      <c r="C68" s="112">
        <v>2</v>
      </c>
      <c r="D68" s="112">
        <v>0</v>
      </c>
      <c r="E68" s="112">
        <v>5</v>
      </c>
      <c r="F68" s="112">
        <v>0</v>
      </c>
      <c r="G68" s="112">
        <v>2</v>
      </c>
      <c r="H68" s="112">
        <v>0</v>
      </c>
      <c r="I68" s="112">
        <v>5</v>
      </c>
      <c r="J68" s="112">
        <v>1</v>
      </c>
      <c r="K68" s="112">
        <v>0</v>
      </c>
      <c r="L68" s="112">
        <v>2</v>
      </c>
      <c r="M68" s="112">
        <v>2</v>
      </c>
      <c r="N68" s="112">
        <v>0</v>
      </c>
      <c r="O68" s="112">
        <v>0</v>
      </c>
      <c r="P68" s="112">
        <v>9</v>
      </c>
      <c r="Q68" s="112">
        <v>0</v>
      </c>
      <c r="R68" s="112">
        <v>0</v>
      </c>
      <c r="S68" s="112">
        <v>5</v>
      </c>
      <c r="T68" s="112">
        <v>1</v>
      </c>
      <c r="U68" s="112">
        <v>1</v>
      </c>
      <c r="V68" s="112">
        <v>2</v>
      </c>
      <c r="W68" s="112">
        <v>2</v>
      </c>
      <c r="X68" s="112">
        <v>0</v>
      </c>
      <c r="Y68" s="112">
        <v>7</v>
      </c>
      <c r="Z68" s="112">
        <v>0</v>
      </c>
      <c r="AA68" s="112">
        <v>0</v>
      </c>
      <c r="AB68" s="209" t="s">
        <v>343</v>
      </c>
      <c r="AC68" s="114" t="s">
        <v>4</v>
      </c>
      <c r="AD68" s="104"/>
      <c r="AE68" s="104"/>
      <c r="AF68" s="104"/>
      <c r="AG68" s="178">
        <v>1398</v>
      </c>
      <c r="AH68" s="181">
        <v>0</v>
      </c>
      <c r="AI68" s="181">
        <v>0</v>
      </c>
      <c r="AJ68" s="181">
        <v>0</v>
      </c>
      <c r="AK68" s="181">
        <v>552.9</v>
      </c>
      <c r="AL68" s="181">
        <v>552.9</v>
      </c>
      <c r="AM68" s="101">
        <f>AG68+AH68+AJ68+AI68+AK68+AL68</f>
        <v>2503.8000000000002</v>
      </c>
      <c r="AN68" s="9"/>
    </row>
    <row r="69" spans="1:40" s="7" customFormat="1" ht="33" customHeight="1" x14ac:dyDescent="0.25">
      <c r="A69" s="112"/>
      <c r="B69" s="112"/>
      <c r="C69" s="112"/>
      <c r="D69" s="112"/>
      <c r="E69" s="112"/>
      <c r="F69" s="112"/>
      <c r="G69" s="112"/>
      <c r="H69" s="112"/>
      <c r="I69" s="112"/>
      <c r="J69" s="112"/>
      <c r="K69" s="112"/>
      <c r="L69" s="112"/>
      <c r="M69" s="112"/>
      <c r="N69" s="112"/>
      <c r="O69" s="112"/>
      <c r="P69" s="112"/>
      <c r="Q69" s="112"/>
      <c r="R69" s="112">
        <v>0</v>
      </c>
      <c r="S69" s="112">
        <v>5</v>
      </c>
      <c r="T69" s="112">
        <v>1</v>
      </c>
      <c r="U69" s="112">
        <v>1</v>
      </c>
      <c r="V69" s="112">
        <v>2</v>
      </c>
      <c r="W69" s="112">
        <v>2</v>
      </c>
      <c r="X69" s="112">
        <v>0</v>
      </c>
      <c r="Y69" s="112">
        <v>7</v>
      </c>
      <c r="Z69" s="112">
        <v>0</v>
      </c>
      <c r="AA69" s="112">
        <v>0</v>
      </c>
      <c r="AB69" s="116" t="s">
        <v>26</v>
      </c>
      <c r="AC69" s="114" t="s">
        <v>4</v>
      </c>
      <c r="AD69" s="104"/>
      <c r="AE69" s="104"/>
      <c r="AF69" s="104"/>
      <c r="AG69" s="178">
        <v>1398</v>
      </c>
      <c r="AH69" s="181">
        <v>0</v>
      </c>
      <c r="AI69" s="181">
        <v>0</v>
      </c>
      <c r="AJ69" s="181">
        <v>0</v>
      </c>
      <c r="AK69" s="181">
        <v>552.9</v>
      </c>
      <c r="AL69" s="181">
        <v>552.9</v>
      </c>
      <c r="AM69" s="101">
        <f>AG69+AH69+AI69+AJ69+AK69+AL69</f>
        <v>2503.8000000000002</v>
      </c>
      <c r="AN69" s="9"/>
    </row>
    <row r="70" spans="1:40" s="7" customFormat="1" ht="50.25"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1</v>
      </c>
      <c r="V70" s="112">
        <v>2</v>
      </c>
      <c r="W70" s="112">
        <v>2</v>
      </c>
      <c r="X70" s="112">
        <v>0</v>
      </c>
      <c r="Y70" s="112">
        <v>7</v>
      </c>
      <c r="Z70" s="112">
        <v>0</v>
      </c>
      <c r="AA70" s="112">
        <v>1</v>
      </c>
      <c r="AB70" s="118" t="s">
        <v>344</v>
      </c>
      <c r="AC70" s="114" t="s">
        <v>28</v>
      </c>
      <c r="AD70" s="104"/>
      <c r="AE70" s="104"/>
      <c r="AF70" s="104"/>
      <c r="AG70" s="178">
        <f t="shared" ref="AG70:AL70" si="11">AG69/AG19*100</f>
        <v>1.208765364635572</v>
      </c>
      <c r="AH70" s="181">
        <f t="shared" si="11"/>
        <v>0</v>
      </c>
      <c r="AI70" s="181">
        <f t="shared" si="11"/>
        <v>0</v>
      </c>
      <c r="AJ70" s="181">
        <f t="shared" si="11"/>
        <v>0</v>
      </c>
      <c r="AK70" s="178">
        <f t="shared" si="11"/>
        <v>1.676501088558312</v>
      </c>
      <c r="AL70" s="178">
        <f t="shared" si="11"/>
        <v>1.676501088558312</v>
      </c>
      <c r="AM70" s="101"/>
      <c r="AN70" s="9"/>
    </row>
    <row r="71" spans="1:40" s="7" customFormat="1" ht="50.25" customHeight="1" x14ac:dyDescent="0.25">
      <c r="A71" s="112">
        <v>8</v>
      </c>
      <c r="B71" s="112">
        <v>0</v>
      </c>
      <c r="C71" s="112">
        <v>2</v>
      </c>
      <c r="D71" s="112">
        <v>0</v>
      </c>
      <c r="E71" s="112">
        <v>5</v>
      </c>
      <c r="F71" s="112">
        <v>0</v>
      </c>
      <c r="G71" s="112">
        <v>2</v>
      </c>
      <c r="H71" s="112">
        <v>0</v>
      </c>
      <c r="I71" s="112">
        <v>5</v>
      </c>
      <c r="J71" s="112">
        <v>1</v>
      </c>
      <c r="K71" s="112">
        <v>0</v>
      </c>
      <c r="L71" s="112">
        <v>2</v>
      </c>
      <c r="M71" s="112">
        <v>2</v>
      </c>
      <c r="N71" s="112">
        <v>0</v>
      </c>
      <c r="O71" s="112">
        <v>1</v>
      </c>
      <c r="P71" s="112">
        <v>3</v>
      </c>
      <c r="Q71" s="112">
        <v>0</v>
      </c>
      <c r="R71" s="112">
        <v>0</v>
      </c>
      <c r="S71" s="112">
        <v>5</v>
      </c>
      <c r="T71" s="112">
        <v>1</v>
      </c>
      <c r="U71" s="112">
        <v>1</v>
      </c>
      <c r="V71" s="112">
        <v>2</v>
      </c>
      <c r="W71" s="112">
        <v>2</v>
      </c>
      <c r="X71" s="112">
        <v>0</v>
      </c>
      <c r="Y71" s="112">
        <v>8</v>
      </c>
      <c r="Z71" s="112">
        <v>0</v>
      </c>
      <c r="AA71" s="112">
        <v>0</v>
      </c>
      <c r="AB71" s="118" t="s">
        <v>345</v>
      </c>
      <c r="AC71" s="114" t="s">
        <v>4</v>
      </c>
      <c r="AD71" s="104"/>
      <c r="AE71" s="104"/>
      <c r="AF71" s="104"/>
      <c r="AG71" s="178">
        <v>500</v>
      </c>
      <c r="AH71" s="181">
        <v>0</v>
      </c>
      <c r="AI71" s="181">
        <v>0</v>
      </c>
      <c r="AJ71" s="181">
        <v>0</v>
      </c>
      <c r="AK71" s="178">
        <v>0</v>
      </c>
      <c r="AL71" s="178">
        <v>0</v>
      </c>
      <c r="AM71" s="101">
        <f>AG71+AH71+AI71+AJ71+AK71+AL71</f>
        <v>500</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8</v>
      </c>
      <c r="Z72" s="112">
        <v>0</v>
      </c>
      <c r="AA72" s="112">
        <v>0</v>
      </c>
      <c r="AB72" s="116" t="s">
        <v>26</v>
      </c>
      <c r="AC72" s="114" t="s">
        <v>4</v>
      </c>
      <c r="AD72" s="104"/>
      <c r="AE72" s="104"/>
      <c r="AF72" s="104"/>
      <c r="AG72" s="178">
        <v>500</v>
      </c>
      <c r="AH72" s="181">
        <v>0</v>
      </c>
      <c r="AI72" s="181">
        <v>0</v>
      </c>
      <c r="AJ72" s="181">
        <v>0</v>
      </c>
      <c r="AK72" s="178">
        <v>0</v>
      </c>
      <c r="AL72" s="178">
        <v>0</v>
      </c>
      <c r="AM72" s="101">
        <v>500</v>
      </c>
      <c r="AN72" s="9"/>
    </row>
    <row r="73" spans="1:40" s="7" customFormat="1" ht="50.2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1</v>
      </c>
      <c r="V73" s="112">
        <v>2</v>
      </c>
      <c r="W73" s="112">
        <v>2</v>
      </c>
      <c r="X73" s="112">
        <v>0</v>
      </c>
      <c r="Y73" s="112">
        <v>8</v>
      </c>
      <c r="Z73" s="112">
        <v>0</v>
      </c>
      <c r="AA73" s="112">
        <v>1</v>
      </c>
      <c r="AB73" s="118" t="s">
        <v>346</v>
      </c>
      <c r="AC73" s="114" t="s">
        <v>31</v>
      </c>
      <c r="AD73" s="104"/>
      <c r="AE73" s="104"/>
      <c r="AF73" s="104"/>
      <c r="AG73" s="178">
        <v>1</v>
      </c>
      <c r="AH73" s="181">
        <v>0</v>
      </c>
      <c r="AI73" s="181">
        <v>0</v>
      </c>
      <c r="AJ73" s="181">
        <v>0</v>
      </c>
      <c r="AK73" s="178">
        <v>0</v>
      </c>
      <c r="AL73" s="178">
        <v>0</v>
      </c>
      <c r="AM73" s="101"/>
      <c r="AN73" s="9"/>
    </row>
    <row r="74" spans="1:40" s="7" customFormat="1" ht="50.25" customHeight="1" x14ac:dyDescent="0.25">
      <c r="A74" s="112">
        <v>8</v>
      </c>
      <c r="B74" s="112">
        <v>0</v>
      </c>
      <c r="C74" s="112">
        <v>2</v>
      </c>
      <c r="D74" s="112">
        <v>0</v>
      </c>
      <c r="E74" s="112">
        <v>5</v>
      </c>
      <c r="F74" s="112">
        <v>0</v>
      </c>
      <c r="G74" s="112">
        <v>2</v>
      </c>
      <c r="H74" s="112">
        <v>0</v>
      </c>
      <c r="I74" s="112">
        <v>5</v>
      </c>
      <c r="J74" s="112">
        <v>1</v>
      </c>
      <c r="K74" s="112">
        <v>0</v>
      </c>
      <c r="L74" s="112">
        <v>2</v>
      </c>
      <c r="M74" s="112">
        <v>2</v>
      </c>
      <c r="N74" s="112">
        <v>0</v>
      </c>
      <c r="O74" s="112">
        <v>1</v>
      </c>
      <c r="P74" s="112">
        <v>3</v>
      </c>
      <c r="Q74" s="112">
        <v>0</v>
      </c>
      <c r="R74" s="112">
        <v>0</v>
      </c>
      <c r="S74" s="112">
        <v>5</v>
      </c>
      <c r="T74" s="112">
        <v>1</v>
      </c>
      <c r="U74" s="112">
        <v>1</v>
      </c>
      <c r="V74" s="112">
        <v>2</v>
      </c>
      <c r="W74" s="112">
        <v>2</v>
      </c>
      <c r="X74" s="112">
        <v>0</v>
      </c>
      <c r="Y74" s="112">
        <v>9</v>
      </c>
      <c r="Z74" s="112">
        <v>0</v>
      </c>
      <c r="AA74" s="112">
        <v>0</v>
      </c>
      <c r="AB74" s="218" t="s">
        <v>358</v>
      </c>
      <c r="AC74" s="114" t="s">
        <v>4</v>
      </c>
      <c r="AD74" s="104"/>
      <c r="AE74" s="104"/>
      <c r="AF74" s="104"/>
      <c r="AG74" s="178">
        <v>0</v>
      </c>
      <c r="AH74" s="181">
        <v>2327.6999999999998</v>
      </c>
      <c r="AI74" s="181">
        <v>0</v>
      </c>
      <c r="AJ74" s="181">
        <v>0</v>
      </c>
      <c r="AK74" s="178">
        <v>0</v>
      </c>
      <c r="AL74" s="178">
        <v>0</v>
      </c>
      <c r="AM74" s="101">
        <f>AG74+AH74+AI74+AJ74+AK74+AL74</f>
        <v>2327.6999999999998</v>
      </c>
      <c r="AN74" s="9"/>
    </row>
    <row r="75" spans="1:40" s="7" customFormat="1" ht="30"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9</v>
      </c>
      <c r="Z75" s="112">
        <v>0</v>
      </c>
      <c r="AA75" s="112">
        <v>0</v>
      </c>
      <c r="AB75" s="116" t="s">
        <v>26</v>
      </c>
      <c r="AC75" s="114" t="s">
        <v>4</v>
      </c>
      <c r="AD75" s="104"/>
      <c r="AE75" s="104"/>
      <c r="AF75" s="104"/>
      <c r="AG75" s="178">
        <v>0</v>
      </c>
      <c r="AH75" s="181">
        <v>2327.6999999999998</v>
      </c>
      <c r="AI75" s="181">
        <v>0</v>
      </c>
      <c r="AJ75" s="181">
        <v>0</v>
      </c>
      <c r="AK75" s="178">
        <v>0</v>
      </c>
      <c r="AL75" s="178">
        <v>0</v>
      </c>
      <c r="AM75" s="101">
        <f>AG75+AH75+AI75+AJ75+AK75+AL75</f>
        <v>2327.6999999999998</v>
      </c>
      <c r="AN75" s="9"/>
    </row>
    <row r="76" spans="1:40" s="7" customFormat="1" ht="50.25" customHeight="1" x14ac:dyDescent="0.25">
      <c r="A76" s="112"/>
      <c r="B76" s="112"/>
      <c r="C76" s="112"/>
      <c r="D76" s="112"/>
      <c r="E76" s="112"/>
      <c r="F76" s="112"/>
      <c r="G76" s="112"/>
      <c r="H76" s="112"/>
      <c r="I76" s="112"/>
      <c r="J76" s="112"/>
      <c r="K76" s="112"/>
      <c r="L76" s="112"/>
      <c r="M76" s="112"/>
      <c r="N76" s="112"/>
      <c r="O76" s="112"/>
      <c r="P76" s="112"/>
      <c r="Q76" s="112"/>
      <c r="R76" s="112">
        <v>0</v>
      </c>
      <c r="S76" s="112">
        <v>5</v>
      </c>
      <c r="T76" s="112">
        <v>1</v>
      </c>
      <c r="U76" s="112">
        <v>1</v>
      </c>
      <c r="V76" s="112">
        <v>2</v>
      </c>
      <c r="W76" s="112">
        <v>2</v>
      </c>
      <c r="X76" s="112">
        <v>0</v>
      </c>
      <c r="Y76" s="112">
        <v>9</v>
      </c>
      <c r="Z76" s="112">
        <v>0</v>
      </c>
      <c r="AA76" s="112">
        <v>1</v>
      </c>
      <c r="AB76" s="118" t="s">
        <v>347</v>
      </c>
      <c r="AC76" s="114" t="s">
        <v>31</v>
      </c>
      <c r="AD76" s="104"/>
      <c r="AE76" s="104"/>
      <c r="AF76" s="104"/>
      <c r="AG76" s="180">
        <v>1</v>
      </c>
      <c r="AH76" s="200">
        <v>0</v>
      </c>
      <c r="AI76" s="200">
        <v>0</v>
      </c>
      <c r="AJ76" s="200">
        <v>0</v>
      </c>
      <c r="AK76" s="180">
        <v>0</v>
      </c>
      <c r="AL76" s="180">
        <v>0</v>
      </c>
      <c r="AM76" s="177">
        <v>1</v>
      </c>
      <c r="AN76" s="9"/>
    </row>
    <row r="77" spans="1:40" s="7" customFormat="1" ht="85.5" customHeight="1" x14ac:dyDescent="0.25">
      <c r="A77" s="112">
        <v>8</v>
      </c>
      <c r="B77" s="112">
        <v>0</v>
      </c>
      <c r="C77" s="112">
        <v>2</v>
      </c>
      <c r="D77" s="112">
        <v>0</v>
      </c>
      <c r="E77" s="112">
        <v>5</v>
      </c>
      <c r="F77" s="112">
        <v>0</v>
      </c>
      <c r="G77" s="112">
        <v>2</v>
      </c>
      <c r="H77" s="112">
        <v>0</v>
      </c>
      <c r="I77" s="112">
        <v>5</v>
      </c>
      <c r="J77" s="112">
        <v>1</v>
      </c>
      <c r="K77" s="112">
        <v>0</v>
      </c>
      <c r="L77" s="112">
        <v>2</v>
      </c>
      <c r="M77" s="112">
        <v>2</v>
      </c>
      <c r="N77" s="112">
        <v>0</v>
      </c>
      <c r="O77" s="112">
        <v>0</v>
      </c>
      <c r="P77" s="112">
        <v>8</v>
      </c>
      <c r="Q77" s="112">
        <v>0</v>
      </c>
      <c r="R77" s="112">
        <v>0</v>
      </c>
      <c r="S77" s="112">
        <v>5</v>
      </c>
      <c r="T77" s="112">
        <v>1</v>
      </c>
      <c r="U77" s="112">
        <v>1</v>
      </c>
      <c r="V77" s="112">
        <v>2</v>
      </c>
      <c r="W77" s="112">
        <v>2</v>
      </c>
      <c r="X77" s="112">
        <v>1</v>
      </c>
      <c r="Y77" s="112">
        <v>0</v>
      </c>
      <c r="Z77" s="112">
        <v>0</v>
      </c>
      <c r="AA77" s="112">
        <v>0</v>
      </c>
      <c r="AB77" s="218" t="s">
        <v>356</v>
      </c>
      <c r="AC77" s="114" t="s">
        <v>4</v>
      </c>
      <c r="AD77" s="104"/>
      <c r="AE77" s="104"/>
      <c r="AF77" s="104"/>
      <c r="AG77" s="180">
        <v>0</v>
      </c>
      <c r="AH77" s="181">
        <v>1255.4000000000001</v>
      </c>
      <c r="AI77" s="181">
        <v>1000</v>
      </c>
      <c r="AJ77" s="181">
        <v>1000</v>
      </c>
      <c r="AK77" s="181">
        <v>552.9</v>
      </c>
      <c r="AL77" s="181">
        <v>552.9</v>
      </c>
      <c r="AM77" s="101">
        <f>AG77+AH77+AI77+AJ77+AK77+AL77</f>
        <v>4361.2</v>
      </c>
      <c r="AN77" s="9"/>
    </row>
    <row r="78" spans="1:40" s="7" customFormat="1" ht="33.7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1</v>
      </c>
      <c r="Y78" s="112">
        <v>0</v>
      </c>
      <c r="Z78" s="112">
        <v>0</v>
      </c>
      <c r="AA78" s="112">
        <v>0</v>
      </c>
      <c r="AB78" s="116" t="s">
        <v>26</v>
      </c>
      <c r="AC78" s="114" t="s">
        <v>4</v>
      </c>
      <c r="AD78" s="104"/>
      <c r="AE78" s="104"/>
      <c r="AF78" s="104"/>
      <c r="AG78" s="180">
        <v>0</v>
      </c>
      <c r="AH78" s="181">
        <v>1255.4000000000001</v>
      </c>
      <c r="AI78" s="181">
        <v>1000</v>
      </c>
      <c r="AJ78" s="181">
        <v>1000</v>
      </c>
      <c r="AK78" s="181">
        <v>552.9</v>
      </c>
      <c r="AL78" s="181">
        <v>552.9</v>
      </c>
      <c r="AM78" s="101">
        <f>AG78+AH78+AI78+AJ78+AK78+AL78</f>
        <v>4361.2</v>
      </c>
      <c r="AN78" s="9"/>
    </row>
    <row r="79" spans="1:40" s="7" customFormat="1" ht="50.25" customHeight="1" x14ac:dyDescent="0.25">
      <c r="A79" s="112"/>
      <c r="B79" s="112"/>
      <c r="C79" s="112"/>
      <c r="D79" s="112"/>
      <c r="E79" s="112"/>
      <c r="F79" s="112"/>
      <c r="G79" s="112"/>
      <c r="H79" s="112"/>
      <c r="I79" s="112"/>
      <c r="J79" s="112"/>
      <c r="K79" s="112"/>
      <c r="L79" s="112"/>
      <c r="M79" s="112"/>
      <c r="N79" s="112"/>
      <c r="O79" s="112"/>
      <c r="P79" s="112"/>
      <c r="Q79" s="112"/>
      <c r="R79" s="112">
        <v>0</v>
      </c>
      <c r="S79" s="112">
        <v>5</v>
      </c>
      <c r="T79" s="112">
        <v>1</v>
      </c>
      <c r="U79" s="112">
        <v>1</v>
      </c>
      <c r="V79" s="112">
        <v>2</v>
      </c>
      <c r="W79" s="112">
        <v>2</v>
      </c>
      <c r="X79" s="112">
        <v>1</v>
      </c>
      <c r="Y79" s="112">
        <v>0</v>
      </c>
      <c r="Z79" s="112">
        <v>0</v>
      </c>
      <c r="AA79" s="112">
        <v>1</v>
      </c>
      <c r="AB79" s="118" t="s">
        <v>348</v>
      </c>
      <c r="AC79" s="114" t="s">
        <v>28</v>
      </c>
      <c r="AD79" s="104"/>
      <c r="AE79" s="104"/>
      <c r="AF79" s="104"/>
      <c r="AG79" s="180">
        <v>0</v>
      </c>
      <c r="AH79" s="200">
        <f>AH78/AH19*100</f>
        <v>0.95996647687562031</v>
      </c>
      <c r="AI79" s="200">
        <f>AI78/AI19*100</f>
        <v>0.7977007074807575</v>
      </c>
      <c r="AJ79" s="200">
        <f>AJ78/AJ19*100</f>
        <v>0.78876172297110758</v>
      </c>
      <c r="AK79" s="180">
        <v>0</v>
      </c>
      <c r="AL79" s="180">
        <v>0</v>
      </c>
      <c r="AM79" s="177"/>
      <c r="AN79" s="9"/>
    </row>
    <row r="80" spans="1:40" s="7" customFormat="1" ht="50.25" customHeight="1" x14ac:dyDescent="0.25">
      <c r="A80" s="112">
        <v>8</v>
      </c>
      <c r="B80" s="112">
        <v>0</v>
      </c>
      <c r="C80" s="112">
        <v>2</v>
      </c>
      <c r="D80" s="112">
        <v>0</v>
      </c>
      <c r="E80" s="112">
        <v>5</v>
      </c>
      <c r="F80" s="112">
        <v>0</v>
      </c>
      <c r="G80" s="112">
        <v>2</v>
      </c>
      <c r="H80" s="112">
        <v>0</v>
      </c>
      <c r="I80" s="112">
        <v>5</v>
      </c>
      <c r="J80" s="112">
        <v>1</v>
      </c>
      <c r="K80" s="112">
        <v>0</v>
      </c>
      <c r="L80" s="112">
        <v>2</v>
      </c>
      <c r="M80" s="112">
        <v>2</v>
      </c>
      <c r="N80" s="112">
        <v>0</v>
      </c>
      <c r="O80" s="112">
        <v>1</v>
      </c>
      <c r="P80" s="112">
        <v>4</v>
      </c>
      <c r="Q80" s="112">
        <v>0</v>
      </c>
      <c r="R80" s="112">
        <v>0</v>
      </c>
      <c r="S80" s="112">
        <v>5</v>
      </c>
      <c r="T80" s="112">
        <v>1</v>
      </c>
      <c r="U80" s="112">
        <v>1</v>
      </c>
      <c r="V80" s="112">
        <v>2</v>
      </c>
      <c r="W80" s="112">
        <v>2</v>
      </c>
      <c r="X80" s="112">
        <v>1</v>
      </c>
      <c r="Y80" s="112">
        <v>1</v>
      </c>
      <c r="Z80" s="112">
        <v>0</v>
      </c>
      <c r="AA80" s="112">
        <v>0</v>
      </c>
      <c r="AB80" s="218" t="s">
        <v>355</v>
      </c>
      <c r="AC80" s="114" t="s">
        <v>4</v>
      </c>
      <c r="AD80" s="104"/>
      <c r="AE80" s="104"/>
      <c r="AF80" s="104"/>
      <c r="AG80" s="180">
        <v>0</v>
      </c>
      <c r="AH80" s="181">
        <v>250</v>
      </c>
      <c r="AI80" s="200">
        <v>0</v>
      </c>
      <c r="AJ80" s="200">
        <v>0</v>
      </c>
      <c r="AK80" s="180">
        <v>0</v>
      </c>
      <c r="AL80" s="180">
        <v>0</v>
      </c>
      <c r="AM80" s="181">
        <f>AG80+AH80+AI80+AJ80+AK80+AL80</f>
        <v>250</v>
      </c>
      <c r="AN80" s="9"/>
    </row>
    <row r="81" spans="1:40" s="7" customFormat="1" ht="39"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1</v>
      </c>
      <c r="Z81" s="112">
        <v>0</v>
      </c>
      <c r="AA81" s="112">
        <v>0</v>
      </c>
      <c r="AB81" s="116" t="s">
        <v>26</v>
      </c>
      <c r="AC81" s="114" t="s">
        <v>4</v>
      </c>
      <c r="AD81" s="104"/>
      <c r="AE81" s="104"/>
      <c r="AF81" s="104"/>
      <c r="AG81" s="180">
        <v>0</v>
      </c>
      <c r="AH81" s="181">
        <v>250</v>
      </c>
      <c r="AI81" s="200">
        <v>0</v>
      </c>
      <c r="AJ81" s="200">
        <v>0</v>
      </c>
      <c r="AK81" s="180">
        <v>0</v>
      </c>
      <c r="AL81" s="180">
        <v>0</v>
      </c>
      <c r="AM81" s="181">
        <v>250</v>
      </c>
      <c r="AN81" s="9"/>
    </row>
    <row r="82" spans="1:40" s="7" customFormat="1" ht="36" customHeight="1" x14ac:dyDescent="0.25">
      <c r="A82" s="112"/>
      <c r="B82" s="112"/>
      <c r="C82" s="112"/>
      <c r="D82" s="112"/>
      <c r="E82" s="112"/>
      <c r="F82" s="112"/>
      <c r="G82" s="112"/>
      <c r="H82" s="112"/>
      <c r="I82" s="112"/>
      <c r="J82" s="112"/>
      <c r="K82" s="112"/>
      <c r="L82" s="112"/>
      <c r="M82" s="112"/>
      <c r="N82" s="112"/>
      <c r="O82" s="112"/>
      <c r="P82" s="112"/>
      <c r="Q82" s="112"/>
      <c r="R82" s="112">
        <v>0</v>
      </c>
      <c r="S82" s="112">
        <v>5</v>
      </c>
      <c r="T82" s="112">
        <v>1</v>
      </c>
      <c r="U82" s="112">
        <v>1</v>
      </c>
      <c r="V82" s="112">
        <v>2</v>
      </c>
      <c r="W82" s="112">
        <v>2</v>
      </c>
      <c r="X82" s="112">
        <v>1</v>
      </c>
      <c r="Y82" s="112">
        <v>1</v>
      </c>
      <c r="Z82" s="112">
        <v>0</v>
      </c>
      <c r="AA82" s="112">
        <v>1</v>
      </c>
      <c r="AB82" s="118" t="s">
        <v>354</v>
      </c>
      <c r="AC82" s="114"/>
      <c r="AD82" s="104"/>
      <c r="AE82" s="104"/>
      <c r="AF82" s="104"/>
      <c r="AG82" s="180">
        <v>0</v>
      </c>
      <c r="AH82" s="200">
        <v>1</v>
      </c>
      <c r="AI82" s="200">
        <v>0</v>
      </c>
      <c r="AJ82" s="200">
        <v>0</v>
      </c>
      <c r="AK82" s="180">
        <v>0</v>
      </c>
      <c r="AL82" s="180">
        <v>0</v>
      </c>
      <c r="AM82" s="177">
        <v>1</v>
      </c>
      <c r="AN82" s="9"/>
    </row>
    <row r="83" spans="1:40" s="7" customFormat="1" ht="49.5" customHeight="1" x14ac:dyDescent="0.25">
      <c r="A83" s="112"/>
      <c r="B83" s="112"/>
      <c r="C83" s="112"/>
      <c r="D83" s="112"/>
      <c r="E83" s="112"/>
      <c r="F83" s="112"/>
      <c r="G83" s="112"/>
      <c r="H83" s="112"/>
      <c r="I83" s="112"/>
      <c r="J83" s="112"/>
      <c r="K83" s="112"/>
      <c r="L83" s="112"/>
      <c r="M83" s="112"/>
      <c r="N83" s="112"/>
      <c r="O83" s="112"/>
      <c r="P83" s="112"/>
      <c r="Q83" s="112"/>
      <c r="R83" s="112">
        <v>0</v>
      </c>
      <c r="S83" s="112">
        <v>5</v>
      </c>
      <c r="T83" s="112">
        <v>1</v>
      </c>
      <c r="U83" s="112">
        <v>1</v>
      </c>
      <c r="V83" s="112">
        <v>3</v>
      </c>
      <c r="W83" s="112">
        <v>0</v>
      </c>
      <c r="X83" s="112">
        <v>0</v>
      </c>
      <c r="Y83" s="112">
        <v>0</v>
      </c>
      <c r="Z83" s="112">
        <v>0</v>
      </c>
      <c r="AA83" s="112">
        <v>0</v>
      </c>
      <c r="AB83" s="196" t="s">
        <v>199</v>
      </c>
      <c r="AC83" s="100" t="s">
        <v>30</v>
      </c>
      <c r="AD83" s="104"/>
      <c r="AE83" s="104"/>
      <c r="AF83" s="104"/>
      <c r="AG83" s="201">
        <f t="shared" ref="AG83:AL83" si="12">AG86+AG89</f>
        <v>1511.3</v>
      </c>
      <c r="AH83" s="201">
        <f t="shared" si="12"/>
        <v>1250</v>
      </c>
      <c r="AI83" s="201">
        <f t="shared" si="12"/>
        <v>1250</v>
      </c>
      <c r="AJ83" s="201">
        <f t="shared" si="12"/>
        <v>1250</v>
      </c>
      <c r="AK83" s="201">
        <f t="shared" si="12"/>
        <v>691</v>
      </c>
      <c r="AL83" s="201">
        <f t="shared" si="12"/>
        <v>691</v>
      </c>
      <c r="AM83" s="101">
        <f>AG83+AH83+AI83+AJ83+AK83+AL83</f>
        <v>6643.3</v>
      </c>
      <c r="AN83" s="9"/>
    </row>
    <row r="84" spans="1:40" s="7" customFormat="1" ht="48.75"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3</v>
      </c>
      <c r="W84" s="112">
        <v>0</v>
      </c>
      <c r="X84" s="112">
        <v>0</v>
      </c>
      <c r="Y84" s="112">
        <v>0</v>
      </c>
      <c r="Z84" s="112">
        <v>0</v>
      </c>
      <c r="AA84" s="112">
        <v>1</v>
      </c>
      <c r="AB84" s="103" t="s">
        <v>265</v>
      </c>
      <c r="AC84" s="100" t="s">
        <v>31</v>
      </c>
      <c r="AD84" s="104"/>
      <c r="AE84" s="104"/>
      <c r="AF84" s="104"/>
      <c r="AG84" s="180">
        <v>281</v>
      </c>
      <c r="AH84" s="180">
        <v>281</v>
      </c>
      <c r="AI84" s="180">
        <v>281</v>
      </c>
      <c r="AJ84" s="180">
        <v>281</v>
      </c>
      <c r="AK84" s="180">
        <v>281</v>
      </c>
      <c r="AL84" s="180">
        <v>281</v>
      </c>
      <c r="AM84" s="177">
        <v>281</v>
      </c>
      <c r="AN84" s="9"/>
    </row>
    <row r="85" spans="1:40" s="7" customFormat="1" ht="77.25" hidden="1"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3</v>
      </c>
      <c r="W85" s="112">
        <v>3</v>
      </c>
      <c r="X85" s="112">
        <v>0</v>
      </c>
      <c r="Y85" s="112">
        <v>1</v>
      </c>
      <c r="Z85" s="112">
        <v>0</v>
      </c>
      <c r="AA85" s="112">
        <v>0</v>
      </c>
      <c r="AB85" s="111" t="s">
        <v>179</v>
      </c>
      <c r="AC85" s="100" t="s">
        <v>30</v>
      </c>
      <c r="AD85" s="104"/>
      <c r="AE85" s="104"/>
      <c r="AF85" s="104"/>
      <c r="AG85" s="181">
        <v>1786.4</v>
      </c>
      <c r="AH85" s="178">
        <f>AH86</f>
        <v>500</v>
      </c>
      <c r="AI85" s="178">
        <f>AI86</f>
        <v>500</v>
      </c>
      <c r="AJ85" s="178">
        <f>AJ86</f>
        <v>500</v>
      </c>
      <c r="AK85" s="178">
        <f>AK86</f>
        <v>276.39999999999998</v>
      </c>
      <c r="AL85" s="178">
        <f>AL86</f>
        <v>276.39999999999998</v>
      </c>
      <c r="AM85" s="101">
        <f t="shared" ref="AM85:AM90" si="13">AG85+AH85+AI85+AJ85+AK85+AL85</f>
        <v>3839.2000000000003</v>
      </c>
      <c r="AN85" s="9"/>
    </row>
    <row r="86" spans="1:40" s="7" customFormat="1" ht="60" customHeight="1" x14ac:dyDescent="0.25">
      <c r="A86" s="112">
        <v>8</v>
      </c>
      <c r="B86" s="112">
        <v>0</v>
      </c>
      <c r="C86" s="112">
        <v>2</v>
      </c>
      <c r="D86" s="112">
        <v>0</v>
      </c>
      <c r="E86" s="112">
        <v>5</v>
      </c>
      <c r="F86" s="112">
        <v>0</v>
      </c>
      <c r="G86" s="112">
        <v>1</v>
      </c>
      <c r="H86" s="112">
        <v>0</v>
      </c>
      <c r="I86" s="112">
        <v>5</v>
      </c>
      <c r="J86" s="112">
        <v>1</v>
      </c>
      <c r="K86" s="112">
        <v>0</v>
      </c>
      <c r="L86" s="112">
        <v>3</v>
      </c>
      <c r="M86" s="112">
        <v>2</v>
      </c>
      <c r="N86" s="112">
        <v>0</v>
      </c>
      <c r="O86" s="112">
        <v>1</v>
      </c>
      <c r="P86" s="112">
        <v>0</v>
      </c>
      <c r="Q86" s="112">
        <v>0</v>
      </c>
      <c r="R86" s="112">
        <v>0</v>
      </c>
      <c r="S86" s="112">
        <v>5</v>
      </c>
      <c r="T86" s="112">
        <v>1</v>
      </c>
      <c r="U86" s="112">
        <v>1</v>
      </c>
      <c r="V86" s="112">
        <v>3</v>
      </c>
      <c r="W86" s="112">
        <v>3</v>
      </c>
      <c r="X86" s="112">
        <v>0</v>
      </c>
      <c r="Y86" s="112">
        <v>1</v>
      </c>
      <c r="Z86" s="112">
        <v>0</v>
      </c>
      <c r="AA86" s="112">
        <v>0</v>
      </c>
      <c r="AB86" s="190" t="s">
        <v>248</v>
      </c>
      <c r="AC86" s="100" t="s">
        <v>4</v>
      </c>
      <c r="AD86" s="104">
        <v>0</v>
      </c>
      <c r="AE86" s="104">
        <v>0</v>
      </c>
      <c r="AF86" s="104">
        <v>0</v>
      </c>
      <c r="AG86" s="178">
        <v>761.3</v>
      </c>
      <c r="AH86" s="181">
        <v>500</v>
      </c>
      <c r="AI86" s="181">
        <v>500</v>
      </c>
      <c r="AJ86" s="181">
        <v>500</v>
      </c>
      <c r="AK86" s="178">
        <v>276.39999999999998</v>
      </c>
      <c r="AL86" s="178">
        <v>276.39999999999998</v>
      </c>
      <c r="AM86" s="183">
        <f t="shared" si="13"/>
        <v>2814.1000000000004</v>
      </c>
      <c r="AN86" s="9"/>
    </row>
    <row r="87" spans="1:40" s="7" customFormat="1" ht="30.75" customHeight="1" x14ac:dyDescent="0.25">
      <c r="A87" s="112"/>
      <c r="B87" s="112"/>
      <c r="C87" s="112"/>
      <c r="D87" s="112"/>
      <c r="E87" s="112"/>
      <c r="F87" s="112"/>
      <c r="G87" s="112"/>
      <c r="H87" s="112"/>
      <c r="I87" s="112"/>
      <c r="J87" s="112"/>
      <c r="K87" s="112"/>
      <c r="L87" s="112"/>
      <c r="M87" s="112"/>
      <c r="N87" s="112"/>
      <c r="O87" s="112"/>
      <c r="P87" s="112"/>
      <c r="Q87" s="112"/>
      <c r="R87" s="112"/>
      <c r="S87" s="112">
        <v>5</v>
      </c>
      <c r="T87" s="112">
        <v>1</v>
      </c>
      <c r="U87" s="112">
        <v>1</v>
      </c>
      <c r="V87" s="112">
        <v>3</v>
      </c>
      <c r="W87" s="112">
        <v>3</v>
      </c>
      <c r="X87" s="112">
        <v>0</v>
      </c>
      <c r="Y87" s="112">
        <v>1</v>
      </c>
      <c r="Z87" s="112">
        <v>0</v>
      </c>
      <c r="AA87" s="112">
        <v>0</v>
      </c>
      <c r="AB87" s="107" t="s">
        <v>26</v>
      </c>
      <c r="AC87" s="100" t="s">
        <v>4</v>
      </c>
      <c r="AD87" s="104"/>
      <c r="AE87" s="104"/>
      <c r="AF87" s="104"/>
      <c r="AG87" s="178">
        <v>761.3</v>
      </c>
      <c r="AH87" s="181">
        <v>500</v>
      </c>
      <c r="AI87" s="181">
        <v>500</v>
      </c>
      <c r="AJ87" s="181">
        <v>500</v>
      </c>
      <c r="AK87" s="178">
        <v>276.39999999999998</v>
      </c>
      <c r="AL87" s="178">
        <v>276.39999999999998</v>
      </c>
      <c r="AM87" s="183">
        <f t="shared" si="13"/>
        <v>2814.1000000000004</v>
      </c>
      <c r="AN87" s="9"/>
    </row>
    <row r="88" spans="1:40" s="7" customFormat="1" ht="50.25" customHeight="1" x14ac:dyDescent="0.25">
      <c r="A88" s="112"/>
      <c r="B88" s="112"/>
      <c r="C88" s="112"/>
      <c r="D88" s="112"/>
      <c r="E88" s="112"/>
      <c r="F88" s="112"/>
      <c r="G88" s="112"/>
      <c r="H88" s="112"/>
      <c r="I88" s="112"/>
      <c r="J88" s="112"/>
      <c r="K88" s="112"/>
      <c r="L88" s="112"/>
      <c r="M88" s="112"/>
      <c r="N88" s="112"/>
      <c r="O88" s="112"/>
      <c r="P88" s="112"/>
      <c r="Q88" s="112"/>
      <c r="R88" s="112"/>
      <c r="S88" s="112">
        <v>5</v>
      </c>
      <c r="T88" s="112">
        <v>1</v>
      </c>
      <c r="U88" s="112">
        <v>1</v>
      </c>
      <c r="V88" s="112">
        <v>3</v>
      </c>
      <c r="W88" s="112">
        <v>3</v>
      </c>
      <c r="X88" s="112">
        <v>0</v>
      </c>
      <c r="Y88" s="112">
        <v>1</v>
      </c>
      <c r="Z88" s="112">
        <v>0</v>
      </c>
      <c r="AA88" s="112">
        <v>1</v>
      </c>
      <c r="AB88" s="188" t="s">
        <v>204</v>
      </c>
      <c r="AC88" s="100" t="s">
        <v>31</v>
      </c>
      <c r="AD88" s="104"/>
      <c r="AE88" s="104"/>
      <c r="AF88" s="104"/>
      <c r="AG88" s="180">
        <v>16</v>
      </c>
      <c r="AH88" s="200">
        <v>11</v>
      </c>
      <c r="AI88" s="200">
        <v>8</v>
      </c>
      <c r="AJ88" s="200">
        <v>8</v>
      </c>
      <c r="AK88" s="180">
        <v>8</v>
      </c>
      <c r="AL88" s="180">
        <v>8</v>
      </c>
      <c r="AM88" s="205">
        <f t="shared" si="13"/>
        <v>59</v>
      </c>
      <c r="AN88" s="9"/>
    </row>
    <row r="89" spans="1:40" s="7" customFormat="1" ht="81.75" customHeight="1" x14ac:dyDescent="0.25">
      <c r="A89" s="112">
        <v>8</v>
      </c>
      <c r="B89" s="112">
        <v>0</v>
      </c>
      <c r="C89" s="112">
        <v>2</v>
      </c>
      <c r="D89" s="112">
        <v>0</v>
      </c>
      <c r="E89" s="112">
        <v>5</v>
      </c>
      <c r="F89" s="112">
        <v>0</v>
      </c>
      <c r="G89" s="112">
        <v>1</v>
      </c>
      <c r="H89" s="112">
        <v>0</v>
      </c>
      <c r="I89" s="112">
        <v>5</v>
      </c>
      <c r="J89" s="112">
        <v>1</v>
      </c>
      <c r="K89" s="112">
        <v>0</v>
      </c>
      <c r="L89" s="112">
        <v>3</v>
      </c>
      <c r="M89" s="112">
        <v>2</v>
      </c>
      <c r="N89" s="112">
        <v>0</v>
      </c>
      <c r="O89" s="112">
        <v>1</v>
      </c>
      <c r="P89" s="112">
        <v>1</v>
      </c>
      <c r="Q89" s="112">
        <v>0</v>
      </c>
      <c r="R89" s="112">
        <v>0</v>
      </c>
      <c r="S89" s="112">
        <v>5</v>
      </c>
      <c r="T89" s="112">
        <v>1</v>
      </c>
      <c r="U89" s="112">
        <v>1</v>
      </c>
      <c r="V89" s="112">
        <v>3</v>
      </c>
      <c r="W89" s="112">
        <v>3</v>
      </c>
      <c r="X89" s="112">
        <v>0</v>
      </c>
      <c r="Y89" s="112">
        <v>2</v>
      </c>
      <c r="Z89" s="112">
        <v>0</v>
      </c>
      <c r="AA89" s="112">
        <v>0</v>
      </c>
      <c r="AB89" s="111" t="s">
        <v>249</v>
      </c>
      <c r="AC89" s="100" t="s">
        <v>4</v>
      </c>
      <c r="AD89" s="104"/>
      <c r="AE89" s="104"/>
      <c r="AF89" s="104"/>
      <c r="AG89" s="181">
        <v>750</v>
      </c>
      <c r="AH89" s="181">
        <v>750</v>
      </c>
      <c r="AI89" s="181">
        <v>750</v>
      </c>
      <c r="AJ89" s="181">
        <v>750</v>
      </c>
      <c r="AK89" s="178">
        <v>414.6</v>
      </c>
      <c r="AL89" s="178">
        <v>414.6</v>
      </c>
      <c r="AM89" s="101">
        <f t="shared" si="13"/>
        <v>3829.2</v>
      </c>
      <c r="AN89" s="9"/>
    </row>
    <row r="90" spans="1:40" s="7" customFormat="1" ht="36" customHeight="1" x14ac:dyDescent="0.25">
      <c r="A90" s="112"/>
      <c r="B90" s="112"/>
      <c r="C90" s="112"/>
      <c r="D90" s="112"/>
      <c r="E90" s="112"/>
      <c r="F90" s="112"/>
      <c r="G90" s="112"/>
      <c r="H90" s="112"/>
      <c r="I90" s="112"/>
      <c r="J90" s="112"/>
      <c r="K90" s="112"/>
      <c r="L90" s="112"/>
      <c r="M90" s="112"/>
      <c r="N90" s="112"/>
      <c r="O90" s="112"/>
      <c r="P90" s="112"/>
      <c r="Q90" s="112"/>
      <c r="R90" s="112">
        <v>0</v>
      </c>
      <c r="S90" s="112">
        <v>5</v>
      </c>
      <c r="T90" s="112">
        <v>1</v>
      </c>
      <c r="U90" s="112">
        <v>1</v>
      </c>
      <c r="V90" s="112">
        <v>3</v>
      </c>
      <c r="W90" s="112">
        <v>3</v>
      </c>
      <c r="X90" s="112">
        <v>0</v>
      </c>
      <c r="Y90" s="112">
        <v>2</v>
      </c>
      <c r="Z90" s="112">
        <v>0</v>
      </c>
      <c r="AA90" s="112">
        <v>0</v>
      </c>
      <c r="AB90" s="107" t="s">
        <v>26</v>
      </c>
      <c r="AC90" s="100" t="s">
        <v>4</v>
      </c>
      <c r="AD90" s="104"/>
      <c r="AE90" s="104"/>
      <c r="AF90" s="104"/>
      <c r="AG90" s="181">
        <v>750</v>
      </c>
      <c r="AH90" s="181">
        <v>750</v>
      </c>
      <c r="AI90" s="181">
        <v>750</v>
      </c>
      <c r="AJ90" s="181">
        <v>750</v>
      </c>
      <c r="AK90" s="178">
        <v>414.6</v>
      </c>
      <c r="AL90" s="178">
        <v>414.6</v>
      </c>
      <c r="AM90" s="101">
        <f t="shared" si="13"/>
        <v>3829.2</v>
      </c>
      <c r="AN90" s="9"/>
    </row>
    <row r="91" spans="1:40" s="7" customFormat="1" ht="54"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1</v>
      </c>
      <c r="U91" s="112">
        <v>1</v>
      </c>
      <c r="V91" s="112">
        <v>3</v>
      </c>
      <c r="W91" s="112">
        <v>3</v>
      </c>
      <c r="X91" s="112">
        <v>0</v>
      </c>
      <c r="Y91" s="112">
        <v>2</v>
      </c>
      <c r="Z91" s="112">
        <v>0</v>
      </c>
      <c r="AA91" s="112">
        <v>1</v>
      </c>
      <c r="AB91" s="111" t="s">
        <v>201</v>
      </c>
      <c r="AC91" s="100" t="s">
        <v>31</v>
      </c>
      <c r="AD91" s="104"/>
      <c r="AE91" s="104"/>
      <c r="AF91" s="104"/>
      <c r="AG91" s="178">
        <f t="shared" ref="AG91:AL91" si="14">AG90/AG19*100</f>
        <v>0.64847927287316098</v>
      </c>
      <c r="AH91" s="181">
        <f t="shared" si="14"/>
        <v>0.57350235594767818</v>
      </c>
      <c r="AI91" s="178">
        <f t="shared" si="14"/>
        <v>0.59827553061056815</v>
      </c>
      <c r="AJ91" s="178">
        <f t="shared" si="14"/>
        <v>0.59157129222833071</v>
      </c>
      <c r="AK91" s="178">
        <f t="shared" si="14"/>
        <v>1.2571484017295644</v>
      </c>
      <c r="AL91" s="178">
        <f t="shared" si="14"/>
        <v>1.2571484017295644</v>
      </c>
      <c r="AM91" s="101"/>
      <c r="AN91" s="9"/>
    </row>
    <row r="92" spans="1:40" s="7" customFormat="1" ht="55.5" customHeight="1" x14ac:dyDescent="0.25">
      <c r="A92" s="112"/>
      <c r="B92" s="112"/>
      <c r="C92" s="112"/>
      <c r="D92" s="112"/>
      <c r="E92" s="112"/>
      <c r="F92" s="112"/>
      <c r="G92" s="112"/>
      <c r="H92" s="112"/>
      <c r="I92" s="112"/>
      <c r="J92" s="112"/>
      <c r="K92" s="112"/>
      <c r="L92" s="112"/>
      <c r="M92" s="112"/>
      <c r="N92" s="112"/>
      <c r="O92" s="112"/>
      <c r="P92" s="112"/>
      <c r="Q92" s="112"/>
      <c r="R92" s="102">
        <v>0</v>
      </c>
      <c r="S92" s="102">
        <v>5</v>
      </c>
      <c r="T92" s="102">
        <v>1</v>
      </c>
      <c r="U92" s="102">
        <v>1</v>
      </c>
      <c r="V92" s="102">
        <v>4</v>
      </c>
      <c r="W92" s="102">
        <v>0</v>
      </c>
      <c r="X92" s="102">
        <v>0</v>
      </c>
      <c r="Y92" s="102">
        <v>0</v>
      </c>
      <c r="Z92" s="102">
        <v>0</v>
      </c>
      <c r="AA92" s="102">
        <v>0</v>
      </c>
      <c r="AB92" s="197" t="s">
        <v>198</v>
      </c>
      <c r="AC92" s="100" t="s">
        <v>4</v>
      </c>
      <c r="AD92" s="104"/>
      <c r="AE92" s="104"/>
      <c r="AF92" s="104"/>
      <c r="AG92" s="201">
        <f>AG94+AG96</f>
        <v>1600</v>
      </c>
      <c r="AH92" s="201">
        <f>AH94+AH96+AH98+AH102</f>
        <v>5385.23</v>
      </c>
      <c r="AI92" s="201">
        <f t="shared" ref="AI92:AL92" si="15">AI94</f>
        <v>1000</v>
      </c>
      <c r="AJ92" s="201">
        <f t="shared" si="15"/>
        <v>1000</v>
      </c>
      <c r="AK92" s="201">
        <f t="shared" si="15"/>
        <v>552.9</v>
      </c>
      <c r="AL92" s="201">
        <f t="shared" si="15"/>
        <v>552.9</v>
      </c>
      <c r="AM92" s="101">
        <f>AG92+AH92+AI92+AJ92+AK92+AL92</f>
        <v>10091.029999999999</v>
      </c>
      <c r="AN92" s="9"/>
    </row>
    <row r="93" spans="1:40" s="7" customFormat="1" ht="34.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1</v>
      </c>
      <c r="U93" s="112">
        <v>1</v>
      </c>
      <c r="V93" s="112">
        <v>4</v>
      </c>
      <c r="W93" s="112">
        <v>0</v>
      </c>
      <c r="X93" s="112">
        <v>0</v>
      </c>
      <c r="Y93" s="112">
        <v>0</v>
      </c>
      <c r="Z93" s="112">
        <v>0</v>
      </c>
      <c r="AA93" s="112">
        <v>1</v>
      </c>
      <c r="AB93" s="111" t="s">
        <v>270</v>
      </c>
      <c r="AC93" s="100" t="s">
        <v>31</v>
      </c>
      <c r="AD93" s="104"/>
      <c r="AE93" s="104"/>
      <c r="AF93" s="104"/>
      <c r="AG93" s="180">
        <v>14</v>
      </c>
      <c r="AH93" s="180">
        <v>14</v>
      </c>
      <c r="AI93" s="180">
        <v>14</v>
      </c>
      <c r="AJ93" s="180">
        <v>14</v>
      </c>
      <c r="AK93" s="180">
        <v>14</v>
      </c>
      <c r="AL93" s="180">
        <v>14</v>
      </c>
      <c r="AM93" s="177">
        <v>14</v>
      </c>
      <c r="AN93" s="9"/>
    </row>
    <row r="94" spans="1:40" s="7" customFormat="1" ht="78" customHeight="1" x14ac:dyDescent="0.25">
      <c r="A94" s="112">
        <v>8</v>
      </c>
      <c r="B94" s="112">
        <v>0</v>
      </c>
      <c r="C94" s="112">
        <v>2</v>
      </c>
      <c r="D94" s="112">
        <v>0</v>
      </c>
      <c r="E94" s="112">
        <v>5</v>
      </c>
      <c r="F94" s="112">
        <v>0</v>
      </c>
      <c r="G94" s="112">
        <v>2</v>
      </c>
      <c r="H94" s="112">
        <v>0</v>
      </c>
      <c r="I94" s="112">
        <v>5</v>
      </c>
      <c r="J94" s="112">
        <v>1</v>
      </c>
      <c r="K94" s="112">
        <v>0</v>
      </c>
      <c r="L94" s="112">
        <v>4</v>
      </c>
      <c r="M94" s="112" t="s">
        <v>60</v>
      </c>
      <c r="N94" s="112">
        <v>0</v>
      </c>
      <c r="O94" s="112">
        <v>7</v>
      </c>
      <c r="P94" s="112">
        <v>0</v>
      </c>
      <c r="Q94" s="112">
        <v>0</v>
      </c>
      <c r="R94" s="112">
        <v>0</v>
      </c>
      <c r="S94" s="112">
        <v>5</v>
      </c>
      <c r="T94" s="112">
        <v>1</v>
      </c>
      <c r="U94" s="112">
        <v>1</v>
      </c>
      <c r="V94" s="112">
        <v>4</v>
      </c>
      <c r="W94" s="112">
        <v>4</v>
      </c>
      <c r="X94" s="112">
        <v>0</v>
      </c>
      <c r="Y94" s="112">
        <v>1</v>
      </c>
      <c r="Z94" s="112">
        <v>0</v>
      </c>
      <c r="AA94" s="112">
        <v>0</v>
      </c>
      <c r="AB94" s="119" t="s">
        <v>350</v>
      </c>
      <c r="AC94" s="100" t="s">
        <v>4</v>
      </c>
      <c r="AD94" s="104"/>
      <c r="AE94" s="104"/>
      <c r="AF94" s="104"/>
      <c r="AG94" s="181">
        <v>0</v>
      </c>
      <c r="AH94" s="181">
        <v>877</v>
      </c>
      <c r="AI94" s="181">
        <v>1000</v>
      </c>
      <c r="AJ94" s="181">
        <v>1000</v>
      </c>
      <c r="AK94" s="181">
        <v>552.9</v>
      </c>
      <c r="AL94" s="181">
        <v>552.9</v>
      </c>
      <c r="AM94" s="101">
        <f>AG94+AH94+AI94+AJ94+AK94+AL94</f>
        <v>3982.8</v>
      </c>
      <c r="AN94" s="9"/>
    </row>
    <row r="95" spans="1:40" s="7" customFormat="1" ht="36" customHeight="1" x14ac:dyDescent="0.25">
      <c r="A95" s="112"/>
      <c r="B95" s="112"/>
      <c r="C95" s="112"/>
      <c r="D95" s="112"/>
      <c r="E95" s="112"/>
      <c r="F95" s="112"/>
      <c r="G95" s="112"/>
      <c r="H95" s="112"/>
      <c r="I95" s="112"/>
      <c r="J95" s="112"/>
      <c r="K95" s="112"/>
      <c r="L95" s="112"/>
      <c r="M95" s="112"/>
      <c r="N95" s="112"/>
      <c r="O95" s="112"/>
      <c r="P95" s="112"/>
      <c r="Q95" s="112"/>
      <c r="R95" s="112">
        <v>0</v>
      </c>
      <c r="S95" s="112">
        <v>5</v>
      </c>
      <c r="T95" s="112">
        <v>1</v>
      </c>
      <c r="U95" s="112">
        <v>1</v>
      </c>
      <c r="V95" s="112">
        <v>4</v>
      </c>
      <c r="W95" s="112">
        <v>4</v>
      </c>
      <c r="X95" s="112">
        <v>0</v>
      </c>
      <c r="Y95" s="112">
        <v>1</v>
      </c>
      <c r="Z95" s="112">
        <v>0</v>
      </c>
      <c r="AA95" s="112">
        <v>1</v>
      </c>
      <c r="AB95" s="111" t="s">
        <v>247</v>
      </c>
      <c r="AC95" s="100" t="s">
        <v>31</v>
      </c>
      <c r="AD95" s="104"/>
      <c r="AE95" s="104"/>
      <c r="AF95" s="104"/>
      <c r="AG95" s="180">
        <v>5</v>
      </c>
      <c r="AH95" s="200">
        <v>4</v>
      </c>
      <c r="AI95" s="200">
        <v>3</v>
      </c>
      <c r="AJ95" s="200">
        <v>3</v>
      </c>
      <c r="AK95" s="200">
        <v>3</v>
      </c>
      <c r="AL95" s="200">
        <v>3</v>
      </c>
      <c r="AM95" s="177">
        <f>AG95+AH95+AI95+AJ95+AK95+AL95</f>
        <v>21</v>
      </c>
      <c r="AN95" s="9"/>
    </row>
    <row r="96" spans="1:40" s="7" customFormat="1" ht="59.25" customHeight="1" x14ac:dyDescent="0.25">
      <c r="A96" s="112">
        <v>8</v>
      </c>
      <c r="B96" s="112">
        <v>0</v>
      </c>
      <c r="C96" s="112">
        <v>2</v>
      </c>
      <c r="D96" s="112">
        <v>0</v>
      </c>
      <c r="E96" s="112">
        <v>5</v>
      </c>
      <c r="F96" s="112">
        <v>0</v>
      </c>
      <c r="G96" s="112">
        <v>2</v>
      </c>
      <c r="H96" s="112">
        <v>0</v>
      </c>
      <c r="I96" s="112">
        <v>5</v>
      </c>
      <c r="J96" s="112">
        <v>1</v>
      </c>
      <c r="K96" s="112">
        <v>0</v>
      </c>
      <c r="L96" s="112">
        <v>4</v>
      </c>
      <c r="M96" s="112">
        <v>2</v>
      </c>
      <c r="N96" s="112">
        <v>0</v>
      </c>
      <c r="O96" s="112">
        <v>1</v>
      </c>
      <c r="P96" s="112">
        <v>3</v>
      </c>
      <c r="Q96" s="112">
        <v>0</v>
      </c>
      <c r="R96" s="112">
        <v>0</v>
      </c>
      <c r="S96" s="112">
        <v>5</v>
      </c>
      <c r="T96" s="112">
        <v>1</v>
      </c>
      <c r="U96" s="112">
        <v>1</v>
      </c>
      <c r="V96" s="112">
        <v>4</v>
      </c>
      <c r="W96" s="112">
        <v>4</v>
      </c>
      <c r="X96" s="112">
        <v>0</v>
      </c>
      <c r="Y96" s="112">
        <v>2</v>
      </c>
      <c r="Z96" s="112">
        <v>0</v>
      </c>
      <c r="AA96" s="112">
        <v>0</v>
      </c>
      <c r="AB96" s="209" t="s">
        <v>374</v>
      </c>
      <c r="AC96" s="100" t="s">
        <v>4</v>
      </c>
      <c r="AD96" s="104"/>
      <c r="AE96" s="104"/>
      <c r="AF96" s="104"/>
      <c r="AG96" s="178">
        <v>1600</v>
      </c>
      <c r="AH96" s="181">
        <v>0</v>
      </c>
      <c r="AI96" s="181">
        <v>0</v>
      </c>
      <c r="AJ96" s="181">
        <v>0</v>
      </c>
      <c r="AK96" s="181">
        <v>0</v>
      </c>
      <c r="AL96" s="181">
        <v>0</v>
      </c>
      <c r="AM96" s="101">
        <f>AG96+AH96+AI96+AJ96+AK96+AL96</f>
        <v>1600</v>
      </c>
      <c r="AN96" s="9"/>
    </row>
    <row r="97" spans="1:45" s="7" customFormat="1" ht="57.75" customHeight="1" x14ac:dyDescent="0.25">
      <c r="A97" s="112"/>
      <c r="B97" s="112"/>
      <c r="C97" s="112"/>
      <c r="D97" s="112"/>
      <c r="E97" s="112"/>
      <c r="F97" s="112"/>
      <c r="G97" s="112"/>
      <c r="H97" s="112"/>
      <c r="I97" s="112"/>
      <c r="J97" s="112"/>
      <c r="K97" s="112"/>
      <c r="L97" s="112"/>
      <c r="M97" s="112"/>
      <c r="N97" s="112"/>
      <c r="O97" s="112"/>
      <c r="P97" s="112"/>
      <c r="Q97" s="112"/>
      <c r="R97" s="112">
        <v>0</v>
      </c>
      <c r="S97" s="112">
        <v>5</v>
      </c>
      <c r="T97" s="112">
        <v>1</v>
      </c>
      <c r="U97" s="112">
        <v>1</v>
      </c>
      <c r="V97" s="112">
        <v>4</v>
      </c>
      <c r="W97" s="112">
        <v>4</v>
      </c>
      <c r="X97" s="112">
        <v>0</v>
      </c>
      <c r="Y97" s="112">
        <v>2</v>
      </c>
      <c r="Z97" s="112">
        <v>0</v>
      </c>
      <c r="AA97" s="112">
        <v>1</v>
      </c>
      <c r="AB97" s="111" t="s">
        <v>318</v>
      </c>
      <c r="AC97" s="100" t="s">
        <v>28</v>
      </c>
      <c r="AD97" s="104"/>
      <c r="AE97" s="104"/>
      <c r="AF97" s="104"/>
      <c r="AG97" s="180">
        <f>AG96/AG19*100</f>
        <v>1.3834224487960769</v>
      </c>
      <c r="AH97" s="200">
        <v>0</v>
      </c>
      <c r="AI97" s="200">
        <v>0</v>
      </c>
      <c r="AJ97" s="200">
        <v>0</v>
      </c>
      <c r="AK97" s="200">
        <v>0</v>
      </c>
      <c r="AL97" s="200">
        <v>0</v>
      </c>
      <c r="AM97" s="177">
        <v>0</v>
      </c>
      <c r="AN97" s="9"/>
    </row>
    <row r="98" spans="1:45" s="7" customFormat="1" ht="57.75" customHeight="1" x14ac:dyDescent="0.25">
      <c r="A98" s="112">
        <v>8</v>
      </c>
      <c r="B98" s="112">
        <v>0</v>
      </c>
      <c r="C98" s="112">
        <v>2</v>
      </c>
      <c r="D98" s="112">
        <v>0</v>
      </c>
      <c r="E98" s="112">
        <v>5</v>
      </c>
      <c r="F98" s="112">
        <v>0</v>
      </c>
      <c r="G98" s="112">
        <v>2</v>
      </c>
      <c r="H98" s="112">
        <v>0</v>
      </c>
      <c r="I98" s="112">
        <v>5</v>
      </c>
      <c r="J98" s="112">
        <v>1</v>
      </c>
      <c r="K98" s="112">
        <v>0</v>
      </c>
      <c r="L98" s="112">
        <v>4</v>
      </c>
      <c r="M98" s="112">
        <v>2</v>
      </c>
      <c r="N98" s="112">
        <v>0</v>
      </c>
      <c r="O98" s="112">
        <v>1</v>
      </c>
      <c r="P98" s="112">
        <v>3</v>
      </c>
      <c r="Q98" s="112">
        <v>0</v>
      </c>
      <c r="R98" s="112">
        <v>0</v>
      </c>
      <c r="S98" s="112">
        <v>5</v>
      </c>
      <c r="T98" s="112">
        <v>1</v>
      </c>
      <c r="U98" s="112">
        <v>1</v>
      </c>
      <c r="V98" s="112">
        <v>4</v>
      </c>
      <c r="W98" s="112">
        <v>4</v>
      </c>
      <c r="X98" s="112">
        <v>0</v>
      </c>
      <c r="Y98" s="112">
        <v>3</v>
      </c>
      <c r="Z98" s="112">
        <v>0</v>
      </c>
      <c r="AA98" s="112">
        <v>0</v>
      </c>
      <c r="AB98" s="209" t="s">
        <v>368</v>
      </c>
      <c r="AC98" s="100" t="s">
        <v>4</v>
      </c>
      <c r="AD98" s="104"/>
      <c r="AE98" s="104"/>
      <c r="AF98" s="104"/>
      <c r="AG98" s="180">
        <v>0</v>
      </c>
      <c r="AH98" s="181">
        <v>1000</v>
      </c>
      <c r="AI98" s="200">
        <v>0</v>
      </c>
      <c r="AJ98" s="200">
        <v>0</v>
      </c>
      <c r="AK98" s="200">
        <v>0</v>
      </c>
      <c r="AL98" s="200">
        <v>0</v>
      </c>
      <c r="AM98" s="177">
        <f>AG98+AH98+AI98+AJ98+AK98+AL98</f>
        <v>1000</v>
      </c>
      <c r="AN98" s="9"/>
    </row>
    <row r="99" spans="1:45" s="7" customFormat="1" ht="57.75" customHeight="1" x14ac:dyDescent="0.25">
      <c r="A99" s="112"/>
      <c r="B99" s="112"/>
      <c r="C99" s="112"/>
      <c r="D99" s="112"/>
      <c r="E99" s="112"/>
      <c r="F99" s="112"/>
      <c r="G99" s="112"/>
      <c r="H99" s="112"/>
      <c r="I99" s="112"/>
      <c r="J99" s="112"/>
      <c r="K99" s="112"/>
      <c r="L99" s="112"/>
      <c r="M99" s="112"/>
      <c r="N99" s="112"/>
      <c r="O99" s="112"/>
      <c r="P99" s="112"/>
      <c r="Q99" s="112"/>
      <c r="R99" s="112">
        <v>0</v>
      </c>
      <c r="S99" s="112">
        <v>5</v>
      </c>
      <c r="T99" s="112">
        <v>1</v>
      </c>
      <c r="U99" s="112">
        <v>1</v>
      </c>
      <c r="V99" s="112">
        <v>4</v>
      </c>
      <c r="W99" s="112">
        <v>4</v>
      </c>
      <c r="X99" s="112">
        <v>0</v>
      </c>
      <c r="Y99" s="112">
        <v>3</v>
      </c>
      <c r="Z99" s="112">
        <v>0</v>
      </c>
      <c r="AA99" s="112">
        <v>1</v>
      </c>
      <c r="AB99" s="111" t="s">
        <v>369</v>
      </c>
      <c r="AC99" s="100" t="s">
        <v>28</v>
      </c>
      <c r="AD99" s="104"/>
      <c r="AE99" s="104"/>
      <c r="AF99" s="104"/>
      <c r="AG99" s="180">
        <v>0</v>
      </c>
      <c r="AH99" s="200">
        <f>AH98/AH19*100</f>
        <v>0.76466980793023753</v>
      </c>
      <c r="AI99" s="200">
        <v>0</v>
      </c>
      <c r="AJ99" s="200">
        <v>0</v>
      </c>
      <c r="AK99" s="200">
        <v>0</v>
      </c>
      <c r="AL99" s="200">
        <v>0</v>
      </c>
      <c r="AM99" s="177">
        <v>0</v>
      </c>
      <c r="AN99" s="9"/>
    </row>
    <row r="100" spans="1:45" s="7" customFormat="1" ht="56.25" customHeight="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1</v>
      </c>
      <c r="U100" s="112">
        <v>1</v>
      </c>
      <c r="V100" s="112">
        <v>4</v>
      </c>
      <c r="W100" s="112">
        <v>4</v>
      </c>
      <c r="X100" s="112">
        <v>0</v>
      </c>
      <c r="Y100" s="112">
        <v>4</v>
      </c>
      <c r="Z100" s="112">
        <v>0</v>
      </c>
      <c r="AA100" s="112">
        <v>0</v>
      </c>
      <c r="AB100" s="108" t="s">
        <v>370</v>
      </c>
      <c r="AC100" s="100" t="s">
        <v>32</v>
      </c>
      <c r="AD100" s="104"/>
      <c r="AE100" s="104"/>
      <c r="AF100" s="104"/>
      <c r="AG100" s="180" t="s">
        <v>33</v>
      </c>
      <c r="AH100" s="180" t="s">
        <v>33</v>
      </c>
      <c r="AI100" s="180" t="s">
        <v>33</v>
      </c>
      <c r="AJ100" s="180" t="s">
        <v>33</v>
      </c>
      <c r="AK100" s="180" t="s">
        <v>33</v>
      </c>
      <c r="AL100" s="180" t="s">
        <v>33</v>
      </c>
      <c r="AM100" s="180"/>
      <c r="AN100" s="9"/>
    </row>
    <row r="101" spans="1:45" s="7" customFormat="1" ht="41.25"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1</v>
      </c>
      <c r="U101" s="112">
        <v>1</v>
      </c>
      <c r="V101" s="112">
        <v>4</v>
      </c>
      <c r="W101" s="112">
        <v>4</v>
      </c>
      <c r="X101" s="112">
        <v>0</v>
      </c>
      <c r="Y101" s="112">
        <v>4</v>
      </c>
      <c r="Z101" s="112">
        <v>0</v>
      </c>
      <c r="AA101" s="112">
        <v>1</v>
      </c>
      <c r="AB101" s="111" t="s">
        <v>371</v>
      </c>
      <c r="AC101" s="100" t="s">
        <v>31</v>
      </c>
      <c r="AD101" s="104"/>
      <c r="AE101" s="104"/>
      <c r="AF101" s="104"/>
      <c r="AG101" s="180">
        <v>2</v>
      </c>
      <c r="AH101" s="180">
        <v>2</v>
      </c>
      <c r="AI101" s="180">
        <v>2</v>
      </c>
      <c r="AJ101" s="180">
        <v>2</v>
      </c>
      <c r="AK101" s="180">
        <v>2</v>
      </c>
      <c r="AL101" s="180">
        <v>2</v>
      </c>
      <c r="AM101" s="177">
        <f>AG101+AH101+AI101+AJ101+AK101+AL101</f>
        <v>12</v>
      </c>
      <c r="AN101" s="9"/>
    </row>
    <row r="102" spans="1:45" s="7" customFormat="1" ht="77.25" customHeight="1" x14ac:dyDescent="0.25">
      <c r="A102" s="213">
        <v>8</v>
      </c>
      <c r="B102" s="213">
        <v>0</v>
      </c>
      <c r="C102" s="213">
        <v>2</v>
      </c>
      <c r="D102" s="213">
        <v>0</v>
      </c>
      <c r="E102" s="213">
        <v>5</v>
      </c>
      <c r="F102" s="213">
        <v>0</v>
      </c>
      <c r="G102" s="213">
        <v>2</v>
      </c>
      <c r="H102" s="213">
        <v>0</v>
      </c>
      <c r="I102" s="213">
        <v>5</v>
      </c>
      <c r="J102" s="213">
        <v>1</v>
      </c>
      <c r="K102" s="213">
        <v>0</v>
      </c>
      <c r="L102" s="213">
        <v>4</v>
      </c>
      <c r="M102" s="213">
        <v>1</v>
      </c>
      <c r="N102" s="213">
        <v>0</v>
      </c>
      <c r="O102" s="213">
        <v>7</v>
      </c>
      <c r="P102" s="213">
        <v>0</v>
      </c>
      <c r="Q102" s="213">
        <v>0</v>
      </c>
      <c r="R102" s="213">
        <v>0</v>
      </c>
      <c r="S102" s="213">
        <v>5</v>
      </c>
      <c r="T102" s="213">
        <v>1</v>
      </c>
      <c r="U102" s="213">
        <v>1</v>
      </c>
      <c r="V102" s="213">
        <v>4</v>
      </c>
      <c r="W102" s="213">
        <v>4</v>
      </c>
      <c r="X102" s="213">
        <v>0</v>
      </c>
      <c r="Y102" s="213">
        <v>5</v>
      </c>
      <c r="Z102" s="213">
        <v>0</v>
      </c>
      <c r="AA102" s="213">
        <v>0</v>
      </c>
      <c r="AB102" s="190" t="s">
        <v>372</v>
      </c>
      <c r="AC102" s="214" t="s">
        <v>4</v>
      </c>
      <c r="AD102" s="215"/>
      <c r="AE102" s="215"/>
      <c r="AF102" s="215"/>
      <c r="AG102" s="216">
        <v>0</v>
      </c>
      <c r="AH102" s="211">
        <v>3508.23</v>
      </c>
      <c r="AI102" s="216">
        <v>0</v>
      </c>
      <c r="AJ102" s="216">
        <v>0</v>
      </c>
      <c r="AK102" s="216">
        <v>0</v>
      </c>
      <c r="AL102" s="216">
        <v>0</v>
      </c>
      <c r="AM102" s="183">
        <v>3508.23</v>
      </c>
      <c r="AN102" s="9"/>
    </row>
    <row r="103" spans="1:45" s="7" customFormat="1" ht="41.25" customHeight="1" x14ac:dyDescent="0.25">
      <c r="A103" s="212"/>
      <c r="B103" s="212"/>
      <c r="C103" s="212"/>
      <c r="D103" s="212"/>
      <c r="E103" s="212"/>
      <c r="F103" s="212"/>
      <c r="G103" s="212"/>
      <c r="H103" s="212"/>
      <c r="I103" s="212"/>
      <c r="J103" s="212"/>
      <c r="K103" s="212"/>
      <c r="L103" s="212"/>
      <c r="M103" s="212"/>
      <c r="N103" s="212"/>
      <c r="O103" s="212"/>
      <c r="P103" s="212"/>
      <c r="Q103" s="212"/>
      <c r="R103" s="213">
        <v>0</v>
      </c>
      <c r="S103" s="213">
        <v>5</v>
      </c>
      <c r="T103" s="213">
        <v>1</v>
      </c>
      <c r="U103" s="213">
        <v>1</v>
      </c>
      <c r="V103" s="213">
        <v>4</v>
      </c>
      <c r="W103" s="213">
        <v>4</v>
      </c>
      <c r="X103" s="213">
        <v>0</v>
      </c>
      <c r="Y103" s="213">
        <v>5</v>
      </c>
      <c r="Z103" s="213">
        <v>0</v>
      </c>
      <c r="AA103" s="213">
        <v>1</v>
      </c>
      <c r="AB103" s="188" t="s">
        <v>373</v>
      </c>
      <c r="AC103" s="214" t="s">
        <v>31</v>
      </c>
      <c r="AD103" s="215"/>
      <c r="AE103" s="215"/>
      <c r="AF103" s="215"/>
      <c r="AG103" s="216">
        <v>0</v>
      </c>
      <c r="AH103" s="204">
        <v>3</v>
      </c>
      <c r="AI103" s="216">
        <v>0</v>
      </c>
      <c r="AJ103" s="216">
        <v>0</v>
      </c>
      <c r="AK103" s="216">
        <v>0</v>
      </c>
      <c r="AL103" s="216">
        <v>0</v>
      </c>
      <c r="AM103" s="205">
        <v>3</v>
      </c>
      <c r="AN103" s="9"/>
    </row>
    <row r="104" spans="1:45" s="7" customFormat="1" ht="40.5" customHeight="1" x14ac:dyDescent="0.25">
      <c r="A104" s="102"/>
      <c r="B104" s="102"/>
      <c r="C104" s="102"/>
      <c r="D104" s="102"/>
      <c r="E104" s="102"/>
      <c r="F104" s="102"/>
      <c r="G104" s="102"/>
      <c r="H104" s="102"/>
      <c r="I104" s="102"/>
      <c r="J104" s="102"/>
      <c r="K104" s="102"/>
      <c r="L104" s="102"/>
      <c r="M104" s="102"/>
      <c r="N104" s="102"/>
      <c r="O104" s="102"/>
      <c r="P104" s="102"/>
      <c r="Q104" s="102"/>
      <c r="R104" s="102">
        <v>0</v>
      </c>
      <c r="S104" s="102">
        <v>5</v>
      </c>
      <c r="T104" s="102">
        <v>2</v>
      </c>
      <c r="U104" s="102">
        <v>2</v>
      </c>
      <c r="V104" s="102">
        <v>0</v>
      </c>
      <c r="W104" s="102">
        <v>0</v>
      </c>
      <c r="X104" s="102">
        <v>0</v>
      </c>
      <c r="Y104" s="102">
        <v>0</v>
      </c>
      <c r="Z104" s="102">
        <v>0</v>
      </c>
      <c r="AA104" s="102">
        <v>0</v>
      </c>
      <c r="AB104" s="191" t="s">
        <v>202</v>
      </c>
      <c r="AC104" s="100" t="s">
        <v>4</v>
      </c>
      <c r="AD104" s="106" t="e">
        <f>AD105+AD142+#REF!</f>
        <v>#REF!</v>
      </c>
      <c r="AE104" s="106" t="e">
        <f>AE105+AE142+#REF!</f>
        <v>#REF!</v>
      </c>
      <c r="AF104" s="106" t="e">
        <f>AF105+AF142+#REF!</f>
        <v>#REF!</v>
      </c>
      <c r="AG104" s="202">
        <f t="shared" ref="AG104:AL104" si="16">AG105+AG126+AG134+AG142</f>
        <v>72159.499999999985</v>
      </c>
      <c r="AH104" s="202">
        <f t="shared" si="16"/>
        <v>74862.900000000009</v>
      </c>
      <c r="AI104" s="202">
        <f t="shared" si="16"/>
        <v>82507.899999999994</v>
      </c>
      <c r="AJ104" s="202">
        <f t="shared" si="16"/>
        <v>83928.599999999991</v>
      </c>
      <c r="AK104" s="202">
        <f t="shared" si="16"/>
        <v>12265.9</v>
      </c>
      <c r="AL104" s="202">
        <f t="shared" si="16"/>
        <v>12265.9</v>
      </c>
      <c r="AM104" s="101">
        <f>AG104+AH104+AI104+AJ104+AK104+AL104</f>
        <v>337990.7</v>
      </c>
      <c r="AN104" s="9"/>
    </row>
    <row r="105" spans="1:45" s="7" customFormat="1" ht="50.25" customHeight="1" x14ac:dyDescent="0.25">
      <c r="A105" s="102"/>
      <c r="B105" s="102"/>
      <c r="C105" s="102"/>
      <c r="D105" s="102"/>
      <c r="E105" s="102"/>
      <c r="F105" s="102"/>
      <c r="G105" s="102"/>
      <c r="H105" s="102"/>
      <c r="I105" s="102"/>
      <c r="J105" s="102"/>
      <c r="K105" s="102"/>
      <c r="L105" s="102"/>
      <c r="M105" s="102"/>
      <c r="N105" s="102"/>
      <c r="O105" s="102"/>
      <c r="P105" s="102"/>
      <c r="Q105" s="102"/>
      <c r="R105" s="102">
        <v>0</v>
      </c>
      <c r="S105" s="102">
        <v>5</v>
      </c>
      <c r="T105" s="102">
        <v>2</v>
      </c>
      <c r="U105" s="102">
        <v>2</v>
      </c>
      <c r="V105" s="102">
        <v>1</v>
      </c>
      <c r="W105" s="102">
        <v>0</v>
      </c>
      <c r="X105" s="102">
        <v>0</v>
      </c>
      <c r="Y105" s="102">
        <v>0</v>
      </c>
      <c r="Z105" s="102">
        <v>0</v>
      </c>
      <c r="AA105" s="102">
        <v>0</v>
      </c>
      <c r="AB105" s="196" t="s">
        <v>209</v>
      </c>
      <c r="AC105" s="100" t="s">
        <v>4</v>
      </c>
      <c r="AD105" s="104" t="e">
        <f>#REF!+AD107+AD113+#REF!</f>
        <v>#REF!</v>
      </c>
      <c r="AE105" s="104" t="e">
        <f>#REF!+AE107+AE113+#REF!</f>
        <v>#REF!</v>
      </c>
      <c r="AF105" s="104" t="e">
        <f>#REF!+AF107+AF113+#REF!</f>
        <v>#REF!</v>
      </c>
      <c r="AG105" s="201">
        <f t="shared" ref="AG105:AL105" si="17">AG107+AG113+AG119+AG122</f>
        <v>26922.699999999997</v>
      </c>
      <c r="AH105" s="201">
        <f t="shared" si="17"/>
        <v>22594.7</v>
      </c>
      <c r="AI105" s="201">
        <f t="shared" si="17"/>
        <v>23048.9</v>
      </c>
      <c r="AJ105" s="201">
        <f t="shared" si="17"/>
        <v>23513.1</v>
      </c>
      <c r="AK105" s="201">
        <f t="shared" si="17"/>
        <v>7215.3</v>
      </c>
      <c r="AL105" s="201">
        <f t="shared" si="17"/>
        <v>7215.3</v>
      </c>
      <c r="AM105" s="101">
        <f>AG105+AH105+AI105+AJ105+AK105+AL105</f>
        <v>110510</v>
      </c>
      <c r="AN105" s="9"/>
    </row>
    <row r="106" spans="1:45" s="7" customFormat="1" ht="62.25" customHeight="1" x14ac:dyDescent="0.25">
      <c r="A106" s="102"/>
      <c r="B106" s="102"/>
      <c r="C106" s="102"/>
      <c r="D106" s="102"/>
      <c r="E106" s="102"/>
      <c r="F106" s="102"/>
      <c r="G106" s="102"/>
      <c r="H106" s="102"/>
      <c r="I106" s="102"/>
      <c r="J106" s="102"/>
      <c r="K106" s="102"/>
      <c r="L106" s="102"/>
      <c r="M106" s="102"/>
      <c r="N106" s="102"/>
      <c r="O106" s="102"/>
      <c r="P106" s="102"/>
      <c r="Q106" s="102"/>
      <c r="R106" s="102">
        <v>0</v>
      </c>
      <c r="S106" s="102">
        <v>5</v>
      </c>
      <c r="T106" s="102">
        <v>2</v>
      </c>
      <c r="U106" s="102">
        <v>2</v>
      </c>
      <c r="V106" s="102">
        <v>1</v>
      </c>
      <c r="W106" s="102">
        <v>0</v>
      </c>
      <c r="X106" s="102">
        <v>0</v>
      </c>
      <c r="Y106" s="102">
        <v>0</v>
      </c>
      <c r="Z106" s="102">
        <v>0</v>
      </c>
      <c r="AA106" s="102">
        <v>1</v>
      </c>
      <c r="AB106" s="103" t="s">
        <v>210</v>
      </c>
      <c r="AC106" s="100" t="s">
        <v>29</v>
      </c>
      <c r="AD106" s="104"/>
      <c r="AE106" s="104"/>
      <c r="AF106" s="104"/>
      <c r="AG106" s="178">
        <v>2.1</v>
      </c>
      <c r="AH106" s="178">
        <v>1.8</v>
      </c>
      <c r="AI106" s="178">
        <v>1.8</v>
      </c>
      <c r="AJ106" s="178">
        <v>1.5</v>
      </c>
      <c r="AK106" s="178">
        <v>1.5</v>
      </c>
      <c r="AL106" s="178">
        <v>1.5</v>
      </c>
      <c r="AM106" s="101">
        <f>AG106+AH106+AI106+AJ106+AK106+AL106</f>
        <v>10.199999999999999</v>
      </c>
      <c r="AN106" s="9"/>
    </row>
    <row r="107" spans="1:45" s="7" customFormat="1" ht="54.75" customHeight="1" x14ac:dyDescent="0.25">
      <c r="A107" s="112">
        <v>8</v>
      </c>
      <c r="B107" s="112">
        <v>0</v>
      </c>
      <c r="C107" s="112">
        <v>2</v>
      </c>
      <c r="D107" s="112">
        <v>0</v>
      </c>
      <c r="E107" s="112">
        <v>4</v>
      </c>
      <c r="F107" s="112">
        <v>0</v>
      </c>
      <c r="G107" s="112">
        <v>9</v>
      </c>
      <c r="H107" s="112">
        <v>0</v>
      </c>
      <c r="I107" s="112">
        <v>5</v>
      </c>
      <c r="J107" s="112">
        <v>2</v>
      </c>
      <c r="K107" s="112">
        <v>0</v>
      </c>
      <c r="L107" s="112">
        <v>1</v>
      </c>
      <c r="M107" s="112">
        <v>2</v>
      </c>
      <c r="N107" s="112">
        <v>0</v>
      </c>
      <c r="O107" s="112">
        <v>0</v>
      </c>
      <c r="P107" s="112">
        <v>1</v>
      </c>
      <c r="Q107" s="155">
        <v>0</v>
      </c>
      <c r="R107" s="112">
        <v>0</v>
      </c>
      <c r="S107" s="112">
        <v>5</v>
      </c>
      <c r="T107" s="112">
        <v>2</v>
      </c>
      <c r="U107" s="112">
        <v>2</v>
      </c>
      <c r="V107" s="112">
        <v>1</v>
      </c>
      <c r="W107" s="112">
        <v>1</v>
      </c>
      <c r="X107" s="112">
        <v>0</v>
      </c>
      <c r="Y107" s="112">
        <v>1</v>
      </c>
      <c r="Z107" s="112">
        <v>0</v>
      </c>
      <c r="AA107" s="112">
        <v>0</v>
      </c>
      <c r="AB107" s="105" t="s">
        <v>211</v>
      </c>
      <c r="AC107" s="114" t="s">
        <v>4</v>
      </c>
      <c r="AD107" s="115">
        <f t="shared" ref="AD107:AF107" si="18">AD108+AD109+AD110+AD111</f>
        <v>0</v>
      </c>
      <c r="AE107" s="115">
        <f t="shared" si="18"/>
        <v>0</v>
      </c>
      <c r="AF107" s="115">
        <f t="shared" si="18"/>
        <v>0</v>
      </c>
      <c r="AG107" s="178">
        <v>6630</v>
      </c>
      <c r="AH107" s="181">
        <v>6500</v>
      </c>
      <c r="AI107" s="181">
        <v>6500</v>
      </c>
      <c r="AJ107" s="181">
        <v>6500</v>
      </c>
      <c r="AK107" s="181">
        <v>3345</v>
      </c>
      <c r="AL107" s="181">
        <v>3345</v>
      </c>
      <c r="AM107" s="101">
        <f t="shared" ref="AM107:AM117" si="19">AG107+AH107+AI107+AJ107+AK107+AL107</f>
        <v>32820</v>
      </c>
      <c r="AN107" s="9"/>
    </row>
    <row r="108" spans="1:45" s="7" customFormat="1" ht="18.75" hidden="1" customHeight="1"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3</v>
      </c>
      <c r="Z108" s="112">
        <v>0</v>
      </c>
      <c r="AA108" s="112">
        <v>0</v>
      </c>
      <c r="AB108" s="107" t="s">
        <v>24</v>
      </c>
      <c r="AC108" s="114" t="s">
        <v>4</v>
      </c>
      <c r="AD108" s="115"/>
      <c r="AE108" s="115"/>
      <c r="AF108" s="115"/>
      <c r="AG108" s="178"/>
      <c r="AH108" s="181"/>
      <c r="AI108" s="181"/>
      <c r="AJ108" s="181"/>
      <c r="AK108" s="181"/>
      <c r="AL108" s="181"/>
      <c r="AM108" s="101">
        <f t="shared" si="19"/>
        <v>0</v>
      </c>
      <c r="AN108" s="9"/>
    </row>
    <row r="109" spans="1:45" s="7" customFormat="1" ht="18.75" hidden="1" customHeight="1"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3</v>
      </c>
      <c r="Z109" s="112">
        <v>0</v>
      </c>
      <c r="AA109" s="112">
        <v>0</v>
      </c>
      <c r="AB109" s="107" t="s">
        <v>25</v>
      </c>
      <c r="AC109" s="114" t="s">
        <v>4</v>
      </c>
      <c r="AD109" s="115"/>
      <c r="AE109" s="115"/>
      <c r="AF109" s="115"/>
      <c r="AG109" s="178"/>
      <c r="AH109" s="181"/>
      <c r="AI109" s="181"/>
      <c r="AJ109" s="181"/>
      <c r="AK109" s="181"/>
      <c r="AL109" s="181"/>
      <c r="AM109" s="101">
        <f t="shared" si="19"/>
        <v>0</v>
      </c>
      <c r="AN109" s="9"/>
    </row>
    <row r="110" spans="1:45" s="7" customFormat="1" ht="37.5" customHeight="1" x14ac:dyDescent="0.25">
      <c r="A110" s="112"/>
      <c r="B110" s="112"/>
      <c r="C110" s="112"/>
      <c r="D110" s="112"/>
      <c r="E110" s="112"/>
      <c r="F110" s="112"/>
      <c r="G110" s="112"/>
      <c r="H110" s="112"/>
      <c r="I110" s="112"/>
      <c r="J110" s="112"/>
      <c r="K110" s="112"/>
      <c r="L110" s="112"/>
      <c r="M110" s="112"/>
      <c r="N110" s="112"/>
      <c r="O110" s="112"/>
      <c r="P110" s="112"/>
      <c r="Q110" s="112"/>
      <c r="R110" s="112">
        <v>0</v>
      </c>
      <c r="S110" s="112">
        <v>5</v>
      </c>
      <c r="T110" s="112">
        <v>2</v>
      </c>
      <c r="U110" s="112">
        <v>2</v>
      </c>
      <c r="V110" s="112">
        <v>1</v>
      </c>
      <c r="W110" s="112">
        <v>1</v>
      </c>
      <c r="X110" s="112">
        <v>0</v>
      </c>
      <c r="Y110" s="112">
        <v>1</v>
      </c>
      <c r="Z110" s="112">
        <v>0</v>
      </c>
      <c r="AA110" s="112">
        <v>0</v>
      </c>
      <c r="AB110" s="107" t="s">
        <v>26</v>
      </c>
      <c r="AC110" s="114" t="s">
        <v>4</v>
      </c>
      <c r="AD110" s="115"/>
      <c r="AE110" s="115"/>
      <c r="AF110" s="115"/>
      <c r="AG110" s="178">
        <v>6630</v>
      </c>
      <c r="AH110" s="181">
        <v>6500</v>
      </c>
      <c r="AI110" s="181">
        <v>6500</v>
      </c>
      <c r="AJ110" s="181">
        <v>6500</v>
      </c>
      <c r="AK110" s="181">
        <v>3345</v>
      </c>
      <c r="AL110" s="181">
        <v>3345</v>
      </c>
      <c r="AM110" s="101">
        <f t="shared" si="19"/>
        <v>32820</v>
      </c>
      <c r="AN110" s="45"/>
      <c r="AO110" s="46"/>
      <c r="AP110" s="46"/>
      <c r="AQ110" s="46"/>
      <c r="AR110" s="46"/>
      <c r="AS110" s="46"/>
    </row>
    <row r="111" spans="1:45" s="7" customFormat="1" ht="31.5" hidden="1"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2</v>
      </c>
      <c r="Z111" s="112">
        <v>0</v>
      </c>
      <c r="AA111" s="112">
        <v>0</v>
      </c>
      <c r="AB111" s="107" t="s">
        <v>27</v>
      </c>
      <c r="AC111" s="114" t="s">
        <v>4</v>
      </c>
      <c r="AD111" s="115"/>
      <c r="AE111" s="115"/>
      <c r="AF111" s="115"/>
      <c r="AG111" s="178"/>
      <c r="AH111" s="178"/>
      <c r="AI111" s="178"/>
      <c r="AJ111" s="181"/>
      <c r="AK111" s="181"/>
      <c r="AL111" s="181"/>
      <c r="AM111" s="101">
        <f t="shared" si="19"/>
        <v>0</v>
      </c>
      <c r="AN111" s="45"/>
      <c r="AO111" s="46"/>
      <c r="AP111" s="46"/>
      <c r="AQ111" s="46"/>
      <c r="AR111" s="46"/>
      <c r="AS111" s="46"/>
    </row>
    <row r="112" spans="1:45"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2</v>
      </c>
      <c r="V112" s="112">
        <v>1</v>
      </c>
      <c r="W112" s="112">
        <v>1</v>
      </c>
      <c r="X112" s="112">
        <v>0</v>
      </c>
      <c r="Y112" s="112">
        <v>1</v>
      </c>
      <c r="Z112" s="112">
        <v>0</v>
      </c>
      <c r="AA112" s="112">
        <v>1</v>
      </c>
      <c r="AB112" s="103" t="s">
        <v>212</v>
      </c>
      <c r="AC112" s="114" t="s">
        <v>29</v>
      </c>
      <c r="AD112" s="115"/>
      <c r="AE112" s="115"/>
      <c r="AF112" s="115"/>
      <c r="AG112" s="178">
        <v>76.7</v>
      </c>
      <c r="AH112" s="178">
        <v>76.7</v>
      </c>
      <c r="AI112" s="178">
        <v>76.7</v>
      </c>
      <c r="AJ112" s="181">
        <v>76.7</v>
      </c>
      <c r="AK112" s="181">
        <v>76.7</v>
      </c>
      <c r="AL112" s="181">
        <v>76.7</v>
      </c>
      <c r="AM112" s="101">
        <v>76.7</v>
      </c>
      <c r="AN112" s="9"/>
    </row>
    <row r="113" spans="1:40" s="7" customFormat="1" ht="111.75" customHeight="1" x14ac:dyDescent="0.25">
      <c r="A113" s="112">
        <v>8</v>
      </c>
      <c r="B113" s="112">
        <v>0</v>
      </c>
      <c r="C113" s="112">
        <v>2</v>
      </c>
      <c r="D113" s="112">
        <v>0</v>
      </c>
      <c r="E113" s="112">
        <v>4</v>
      </c>
      <c r="F113" s="112">
        <v>0</v>
      </c>
      <c r="G113" s="112">
        <v>9</v>
      </c>
      <c r="H113" s="112">
        <v>0</v>
      </c>
      <c r="I113" s="112">
        <v>5</v>
      </c>
      <c r="J113" s="112">
        <v>2</v>
      </c>
      <c r="K113" s="112">
        <v>0</v>
      </c>
      <c r="L113" s="112">
        <v>1</v>
      </c>
      <c r="M113" s="112">
        <v>1</v>
      </c>
      <c r="N113" s="112">
        <v>0</v>
      </c>
      <c r="O113" s="112">
        <v>5</v>
      </c>
      <c r="P113" s="112">
        <v>2</v>
      </c>
      <c r="Q113" s="112">
        <v>0</v>
      </c>
      <c r="R113" s="112">
        <v>0</v>
      </c>
      <c r="S113" s="112">
        <v>5</v>
      </c>
      <c r="T113" s="112">
        <v>2</v>
      </c>
      <c r="U113" s="112">
        <v>2</v>
      </c>
      <c r="V113" s="112">
        <v>1</v>
      </c>
      <c r="W113" s="112">
        <v>1</v>
      </c>
      <c r="X113" s="112">
        <v>0</v>
      </c>
      <c r="Y113" s="112">
        <v>2</v>
      </c>
      <c r="Z113" s="112">
        <v>0</v>
      </c>
      <c r="AA113" s="112">
        <v>0</v>
      </c>
      <c r="AB113" s="105" t="s">
        <v>109</v>
      </c>
      <c r="AC113" s="114" t="s">
        <v>30</v>
      </c>
      <c r="AD113" s="115"/>
      <c r="AE113" s="115"/>
      <c r="AF113" s="115"/>
      <c r="AG113" s="178">
        <v>8764.2999999999993</v>
      </c>
      <c r="AH113" s="181">
        <v>10094.700000000001</v>
      </c>
      <c r="AI113" s="181">
        <v>10548.9</v>
      </c>
      <c r="AJ113" s="181">
        <v>11013.1</v>
      </c>
      <c r="AK113" s="181">
        <v>0</v>
      </c>
      <c r="AL113" s="181">
        <v>0</v>
      </c>
      <c r="AM113" s="101">
        <f>AG113+AH113+AI113+AJ113+AK113+AL113</f>
        <v>40421</v>
      </c>
      <c r="AN113" s="9"/>
    </row>
    <row r="114" spans="1:40" s="7" customFormat="1" ht="31.5" hidden="1"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3</v>
      </c>
      <c r="Z114" s="112">
        <v>0</v>
      </c>
      <c r="AA114" s="112">
        <v>0</v>
      </c>
      <c r="AB114" s="107" t="s">
        <v>24</v>
      </c>
      <c r="AC114" s="114" t="s">
        <v>4</v>
      </c>
      <c r="AD114" s="115"/>
      <c r="AE114" s="115"/>
      <c r="AF114" s="115"/>
      <c r="AG114" s="181"/>
      <c r="AH114" s="181"/>
      <c r="AI114" s="181"/>
      <c r="AJ114" s="181"/>
      <c r="AK114" s="181"/>
      <c r="AL114" s="181"/>
      <c r="AM114" s="101">
        <f t="shared" si="19"/>
        <v>0</v>
      </c>
      <c r="AN114" s="9"/>
    </row>
    <row r="115" spans="1:40" s="7" customFormat="1" ht="31.5" x14ac:dyDescent="0.25">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2</v>
      </c>
      <c r="V115" s="112">
        <v>1</v>
      </c>
      <c r="W115" s="112">
        <v>1</v>
      </c>
      <c r="X115" s="112">
        <v>0</v>
      </c>
      <c r="Y115" s="112">
        <v>2</v>
      </c>
      <c r="Z115" s="112">
        <v>0</v>
      </c>
      <c r="AA115" s="112">
        <v>0</v>
      </c>
      <c r="AB115" s="107" t="s">
        <v>25</v>
      </c>
      <c r="AC115" s="114" t="s">
        <v>4</v>
      </c>
      <c r="AD115" s="115"/>
      <c r="AE115" s="115"/>
      <c r="AF115" s="115"/>
      <c r="AG115" s="178">
        <v>8764.2999999999993</v>
      </c>
      <c r="AH115" s="181">
        <v>10094.700000000001</v>
      </c>
      <c r="AI115" s="181">
        <v>10548.9</v>
      </c>
      <c r="AJ115" s="181">
        <v>11013.1</v>
      </c>
      <c r="AK115" s="181">
        <v>0</v>
      </c>
      <c r="AL115" s="181">
        <v>0</v>
      </c>
      <c r="AM115" s="101">
        <f t="shared" si="19"/>
        <v>40421</v>
      </c>
      <c r="AN115" s="9"/>
    </row>
    <row r="116" spans="1:40" s="7" customFormat="1" ht="31.5" hidden="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1</v>
      </c>
      <c r="W116" s="112">
        <v>0</v>
      </c>
      <c r="X116" s="112">
        <v>0</v>
      </c>
      <c r="Y116" s="112">
        <v>1</v>
      </c>
      <c r="Z116" s="112">
        <v>0</v>
      </c>
      <c r="AA116" s="112">
        <v>0</v>
      </c>
      <c r="AB116" s="107" t="s">
        <v>26</v>
      </c>
      <c r="AC116" s="114" t="s">
        <v>4</v>
      </c>
      <c r="AD116" s="115"/>
      <c r="AE116" s="115"/>
      <c r="AF116" s="115"/>
      <c r="AG116" s="181"/>
      <c r="AH116" s="181"/>
      <c r="AI116" s="181"/>
      <c r="AJ116" s="181"/>
      <c r="AK116" s="181"/>
      <c r="AL116" s="181"/>
      <c r="AM116" s="101">
        <f t="shared" si="19"/>
        <v>0</v>
      </c>
      <c r="AN116" s="9"/>
    </row>
    <row r="117" spans="1:40" s="7" customFormat="1" ht="31.5" hidden="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1</v>
      </c>
      <c r="W117" s="112">
        <v>0</v>
      </c>
      <c r="X117" s="112">
        <v>0</v>
      </c>
      <c r="Y117" s="112">
        <v>2</v>
      </c>
      <c r="Z117" s="112">
        <v>0</v>
      </c>
      <c r="AA117" s="112">
        <v>0</v>
      </c>
      <c r="AB117" s="107" t="s">
        <v>27</v>
      </c>
      <c r="AC117" s="114" t="s">
        <v>4</v>
      </c>
      <c r="AD117" s="115"/>
      <c r="AE117" s="115"/>
      <c r="AF117" s="115"/>
      <c r="AG117" s="181"/>
      <c r="AH117" s="181"/>
      <c r="AI117" s="181"/>
      <c r="AJ117" s="181"/>
      <c r="AK117" s="181"/>
      <c r="AL117" s="181"/>
      <c r="AM117" s="101">
        <f t="shared" si="19"/>
        <v>0</v>
      </c>
      <c r="AN117" s="9"/>
    </row>
    <row r="118" spans="1:40" s="7" customFormat="1" ht="64.5" customHeight="1"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2</v>
      </c>
      <c r="V118" s="112">
        <v>1</v>
      </c>
      <c r="W118" s="112">
        <v>1</v>
      </c>
      <c r="X118" s="112">
        <v>0</v>
      </c>
      <c r="Y118" s="112">
        <v>2</v>
      </c>
      <c r="Z118" s="112">
        <v>0</v>
      </c>
      <c r="AA118" s="112">
        <v>1</v>
      </c>
      <c r="AB118" s="103" t="s">
        <v>216</v>
      </c>
      <c r="AC118" s="114" t="s">
        <v>29</v>
      </c>
      <c r="AD118" s="115"/>
      <c r="AE118" s="115"/>
      <c r="AF118" s="115"/>
      <c r="AG118" s="181">
        <v>167.5</v>
      </c>
      <c r="AH118" s="181">
        <v>167.5</v>
      </c>
      <c r="AI118" s="181">
        <v>167.5</v>
      </c>
      <c r="AJ118" s="181">
        <v>0</v>
      </c>
      <c r="AK118" s="181">
        <v>0</v>
      </c>
      <c r="AL118" s="181">
        <v>0</v>
      </c>
      <c r="AM118" s="101">
        <v>167.5</v>
      </c>
      <c r="AN118" s="9"/>
    </row>
    <row r="119" spans="1:40" s="7" customFormat="1" ht="56.25" customHeight="1" x14ac:dyDescent="0.25">
      <c r="A119" s="112">
        <v>8</v>
      </c>
      <c r="B119" s="112">
        <v>0</v>
      </c>
      <c r="C119" s="112">
        <v>2</v>
      </c>
      <c r="D119" s="112">
        <v>0</v>
      </c>
      <c r="E119" s="112">
        <v>4</v>
      </c>
      <c r="F119" s="112">
        <v>0</v>
      </c>
      <c r="G119" s="112">
        <v>9</v>
      </c>
      <c r="H119" s="112">
        <v>0</v>
      </c>
      <c r="I119" s="112">
        <v>5</v>
      </c>
      <c r="J119" s="112">
        <v>2</v>
      </c>
      <c r="K119" s="112">
        <v>0</v>
      </c>
      <c r="L119" s="112">
        <v>1</v>
      </c>
      <c r="M119" s="112">
        <v>2</v>
      </c>
      <c r="N119" s="112">
        <v>0</v>
      </c>
      <c r="O119" s="112">
        <v>0</v>
      </c>
      <c r="P119" s="112">
        <v>3</v>
      </c>
      <c r="Q119" s="112">
        <v>0</v>
      </c>
      <c r="R119" s="112">
        <v>0</v>
      </c>
      <c r="S119" s="112">
        <v>5</v>
      </c>
      <c r="T119" s="112">
        <v>2</v>
      </c>
      <c r="U119" s="112">
        <v>2</v>
      </c>
      <c r="V119" s="112">
        <v>1</v>
      </c>
      <c r="W119" s="112">
        <v>1</v>
      </c>
      <c r="X119" s="112">
        <v>0</v>
      </c>
      <c r="Y119" s="112">
        <v>3</v>
      </c>
      <c r="Z119" s="112">
        <v>0</v>
      </c>
      <c r="AA119" s="112">
        <v>0</v>
      </c>
      <c r="AB119" s="119" t="s">
        <v>206</v>
      </c>
      <c r="AC119" s="114" t="s">
        <v>4</v>
      </c>
      <c r="AD119" s="115"/>
      <c r="AE119" s="115"/>
      <c r="AF119" s="115"/>
      <c r="AG119" s="181">
        <v>6528.4</v>
      </c>
      <c r="AH119" s="181">
        <v>2000</v>
      </c>
      <c r="AI119" s="181">
        <v>2000</v>
      </c>
      <c r="AJ119" s="181">
        <v>2000</v>
      </c>
      <c r="AK119" s="181">
        <v>1105.8</v>
      </c>
      <c r="AL119" s="181">
        <v>1105.8</v>
      </c>
      <c r="AM119" s="101">
        <f>AG119+AH119+AI119+AJ119+AK119+AL119</f>
        <v>14739.999999999998</v>
      </c>
      <c r="AN119" s="9"/>
    </row>
    <row r="120" spans="1:40" s="7" customFormat="1" ht="33" customHeight="1" x14ac:dyDescent="0.25">
      <c r="A120" s="112"/>
      <c r="B120" s="112"/>
      <c r="C120" s="112"/>
      <c r="D120" s="112"/>
      <c r="E120" s="112"/>
      <c r="F120" s="112"/>
      <c r="G120" s="112"/>
      <c r="H120" s="112"/>
      <c r="I120" s="112"/>
      <c r="J120" s="112"/>
      <c r="K120" s="112"/>
      <c r="L120" s="112"/>
      <c r="M120" s="112"/>
      <c r="N120" s="112"/>
      <c r="O120" s="112"/>
      <c r="P120" s="112"/>
      <c r="Q120" s="112"/>
      <c r="R120" s="112">
        <v>0</v>
      </c>
      <c r="S120" s="112">
        <v>5</v>
      </c>
      <c r="T120" s="112">
        <v>2</v>
      </c>
      <c r="U120" s="112">
        <v>2</v>
      </c>
      <c r="V120" s="112">
        <v>1</v>
      </c>
      <c r="W120" s="112">
        <v>1</v>
      </c>
      <c r="X120" s="112">
        <v>0</v>
      </c>
      <c r="Y120" s="112">
        <v>3</v>
      </c>
      <c r="Z120" s="112">
        <v>0</v>
      </c>
      <c r="AA120" s="112">
        <v>0</v>
      </c>
      <c r="AB120" s="107" t="s">
        <v>26</v>
      </c>
      <c r="AC120" s="114" t="s">
        <v>4</v>
      </c>
      <c r="AD120" s="115"/>
      <c r="AE120" s="115"/>
      <c r="AF120" s="115"/>
      <c r="AG120" s="181">
        <v>6528.4</v>
      </c>
      <c r="AH120" s="181">
        <v>2000</v>
      </c>
      <c r="AI120" s="181">
        <v>2000</v>
      </c>
      <c r="AJ120" s="181">
        <v>2000</v>
      </c>
      <c r="AK120" s="181">
        <v>1105.8</v>
      </c>
      <c r="AL120" s="181">
        <v>1105.8</v>
      </c>
      <c r="AM120" s="101">
        <f>AG120+AH120+AI120+AJ120+AK120+AL120</f>
        <v>14739.999999999998</v>
      </c>
      <c r="AN120" s="9"/>
    </row>
    <row r="121" spans="1:40" s="7" customFormat="1" ht="35.25" customHeight="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2</v>
      </c>
      <c r="V121" s="112">
        <v>1</v>
      </c>
      <c r="W121" s="112">
        <v>1</v>
      </c>
      <c r="X121" s="112">
        <v>0</v>
      </c>
      <c r="Y121" s="112">
        <v>3</v>
      </c>
      <c r="Z121" s="112">
        <v>0</v>
      </c>
      <c r="AA121" s="112">
        <v>1</v>
      </c>
      <c r="AB121" s="111" t="s">
        <v>205</v>
      </c>
      <c r="AC121" s="114" t="s">
        <v>29</v>
      </c>
      <c r="AD121" s="115"/>
      <c r="AE121" s="115"/>
      <c r="AF121" s="115"/>
      <c r="AG121" s="178">
        <v>0.6</v>
      </c>
      <c r="AH121" s="181">
        <v>0.4</v>
      </c>
      <c r="AI121" s="181">
        <v>0.3</v>
      </c>
      <c r="AJ121" s="181">
        <v>0.3</v>
      </c>
      <c r="AK121" s="181">
        <v>0.3</v>
      </c>
      <c r="AL121" s="181">
        <v>0.3</v>
      </c>
      <c r="AM121" s="101">
        <f>AG121+AH121+AI121+AJ121+AK121+AL121</f>
        <v>2.2000000000000002</v>
      </c>
      <c r="AN121" s="9"/>
    </row>
    <row r="122" spans="1:40" s="7" customFormat="1" ht="78.75" x14ac:dyDescent="0.25">
      <c r="A122" s="112">
        <v>8</v>
      </c>
      <c r="B122" s="112">
        <v>0</v>
      </c>
      <c r="C122" s="112">
        <v>2</v>
      </c>
      <c r="D122" s="112">
        <v>0</v>
      </c>
      <c r="E122" s="112">
        <v>4</v>
      </c>
      <c r="F122" s="112">
        <v>0</v>
      </c>
      <c r="G122" s="112">
        <v>9</v>
      </c>
      <c r="H122" s="112">
        <v>0</v>
      </c>
      <c r="I122" s="112">
        <v>5</v>
      </c>
      <c r="J122" s="112">
        <v>2</v>
      </c>
      <c r="K122" s="112">
        <v>0</v>
      </c>
      <c r="L122" s="112">
        <v>1</v>
      </c>
      <c r="M122" s="112">
        <v>2</v>
      </c>
      <c r="N122" s="112">
        <v>0</v>
      </c>
      <c r="O122" s="112">
        <v>0</v>
      </c>
      <c r="P122" s="112">
        <v>4</v>
      </c>
      <c r="Q122" s="112">
        <v>0</v>
      </c>
      <c r="R122" s="112">
        <v>0</v>
      </c>
      <c r="S122" s="112">
        <v>5</v>
      </c>
      <c r="T122" s="112">
        <v>2</v>
      </c>
      <c r="U122" s="112">
        <v>2</v>
      </c>
      <c r="V122" s="112">
        <v>1</v>
      </c>
      <c r="W122" s="112">
        <v>1</v>
      </c>
      <c r="X122" s="112">
        <v>0</v>
      </c>
      <c r="Y122" s="112">
        <v>4</v>
      </c>
      <c r="Z122" s="112">
        <v>0</v>
      </c>
      <c r="AA122" s="112">
        <v>0</v>
      </c>
      <c r="AB122" s="111" t="s">
        <v>250</v>
      </c>
      <c r="AC122" s="114" t="s">
        <v>4</v>
      </c>
      <c r="AD122" s="115">
        <v>0</v>
      </c>
      <c r="AE122" s="115">
        <v>0</v>
      </c>
      <c r="AF122" s="115">
        <v>0</v>
      </c>
      <c r="AG122" s="178">
        <v>5000</v>
      </c>
      <c r="AH122" s="181">
        <v>4000</v>
      </c>
      <c r="AI122" s="181">
        <v>4000</v>
      </c>
      <c r="AJ122" s="181">
        <v>4000</v>
      </c>
      <c r="AK122" s="181">
        <v>2764.5</v>
      </c>
      <c r="AL122" s="181">
        <v>2764.5</v>
      </c>
      <c r="AM122" s="101">
        <f t="shared" ref="AM122:AM169" si="20">AG122+AH122+AI122+AJ122+AK122+AL122</f>
        <v>22529</v>
      </c>
      <c r="AN122" s="9"/>
    </row>
    <row r="123" spans="1:40" s="7" customFormat="1" ht="18.75" hidden="1" customHeight="1" x14ac:dyDescent="0.25">
      <c r="A123" s="112"/>
      <c r="B123" s="112"/>
      <c r="C123" s="112"/>
      <c r="D123" s="112"/>
      <c r="E123" s="112"/>
      <c r="F123" s="112"/>
      <c r="G123" s="112"/>
      <c r="H123" s="112"/>
      <c r="I123" s="112"/>
      <c r="J123" s="112"/>
      <c r="K123" s="112"/>
      <c r="L123" s="112"/>
      <c r="M123" s="112"/>
      <c r="N123" s="112"/>
      <c r="O123" s="112"/>
      <c r="P123" s="112"/>
      <c r="Q123" s="112"/>
      <c r="R123" s="112">
        <v>0</v>
      </c>
      <c r="S123" s="112">
        <v>5</v>
      </c>
      <c r="T123" s="112">
        <v>2</v>
      </c>
      <c r="U123" s="112">
        <v>0</v>
      </c>
      <c r="V123" s="112">
        <v>1</v>
      </c>
      <c r="W123" s="112">
        <v>0</v>
      </c>
      <c r="X123" s="112">
        <v>0</v>
      </c>
      <c r="Y123" s="112">
        <v>5</v>
      </c>
      <c r="Z123" s="112">
        <v>0</v>
      </c>
      <c r="AA123" s="112">
        <v>0</v>
      </c>
      <c r="AB123" s="107" t="s">
        <v>27</v>
      </c>
      <c r="AC123" s="114" t="s">
        <v>4</v>
      </c>
      <c r="AD123" s="115"/>
      <c r="AE123" s="115"/>
      <c r="AF123" s="115"/>
      <c r="AG123" s="181"/>
      <c r="AH123" s="181"/>
      <c r="AI123" s="181"/>
      <c r="AJ123" s="181"/>
      <c r="AK123" s="181"/>
      <c r="AL123" s="181"/>
      <c r="AM123" s="101">
        <f t="shared" si="20"/>
        <v>0</v>
      </c>
      <c r="AN123" s="9"/>
    </row>
    <row r="124" spans="1:40" s="7" customFormat="1" ht="35.25" customHeight="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2</v>
      </c>
      <c r="V124" s="112">
        <v>1</v>
      </c>
      <c r="W124" s="112">
        <v>1</v>
      </c>
      <c r="X124" s="112">
        <v>0</v>
      </c>
      <c r="Y124" s="112">
        <v>4</v>
      </c>
      <c r="Z124" s="112">
        <v>0</v>
      </c>
      <c r="AA124" s="112">
        <v>0</v>
      </c>
      <c r="AB124" s="107" t="s">
        <v>26</v>
      </c>
      <c r="AC124" s="114" t="s">
        <v>4</v>
      </c>
      <c r="AD124" s="115"/>
      <c r="AE124" s="115"/>
      <c r="AF124" s="115"/>
      <c r="AG124" s="181">
        <v>5000</v>
      </c>
      <c r="AH124" s="181">
        <v>4000</v>
      </c>
      <c r="AI124" s="181">
        <v>4000</v>
      </c>
      <c r="AJ124" s="181">
        <v>4000</v>
      </c>
      <c r="AK124" s="181">
        <v>2764.5</v>
      </c>
      <c r="AL124" s="181">
        <v>2764.5</v>
      </c>
      <c r="AM124" s="101">
        <f>AG124+AH124+AI124+AJ124+AK124+AL124</f>
        <v>22529</v>
      </c>
      <c r="AN124" s="9"/>
    </row>
    <row r="125" spans="1:40" s="7" customFormat="1" ht="57" customHeight="1" x14ac:dyDescent="0.25">
      <c r="A125" s="112"/>
      <c r="B125" s="112"/>
      <c r="C125" s="112"/>
      <c r="D125" s="112"/>
      <c r="E125" s="112"/>
      <c r="F125" s="112"/>
      <c r="G125" s="112"/>
      <c r="H125" s="112"/>
      <c r="I125" s="112"/>
      <c r="J125" s="112"/>
      <c r="K125" s="112"/>
      <c r="L125" s="112"/>
      <c r="M125" s="112"/>
      <c r="N125" s="112"/>
      <c r="O125" s="112"/>
      <c r="P125" s="112"/>
      <c r="Q125" s="112"/>
      <c r="R125" s="112">
        <v>0</v>
      </c>
      <c r="S125" s="112">
        <v>5</v>
      </c>
      <c r="T125" s="112">
        <v>2</v>
      </c>
      <c r="U125" s="112">
        <v>2</v>
      </c>
      <c r="V125" s="112">
        <v>1</v>
      </c>
      <c r="W125" s="112">
        <v>1</v>
      </c>
      <c r="X125" s="112">
        <v>0</v>
      </c>
      <c r="Y125" s="112">
        <v>4</v>
      </c>
      <c r="Z125" s="112">
        <v>0</v>
      </c>
      <c r="AA125" s="112">
        <v>1</v>
      </c>
      <c r="AB125" s="111" t="s">
        <v>207</v>
      </c>
      <c r="AC125" s="114" t="s">
        <v>35</v>
      </c>
      <c r="AD125" s="115"/>
      <c r="AE125" s="115"/>
      <c r="AF125" s="115"/>
      <c r="AG125" s="181">
        <f t="shared" ref="AG125:AL125" si="21">AG122/AG19*100</f>
        <v>4.3231951524877399</v>
      </c>
      <c r="AH125" s="181">
        <f t="shared" si="21"/>
        <v>3.0586792317209501</v>
      </c>
      <c r="AI125" s="181">
        <f t="shared" si="21"/>
        <v>3.19080282992303</v>
      </c>
      <c r="AJ125" s="181">
        <f t="shared" si="21"/>
        <v>3.1550468918844303</v>
      </c>
      <c r="AK125" s="181">
        <f t="shared" si="21"/>
        <v>8.38250544279156</v>
      </c>
      <c r="AL125" s="181">
        <f t="shared" si="21"/>
        <v>8.38250544279156</v>
      </c>
      <c r="AM125" s="101"/>
      <c r="AN125" s="9"/>
    </row>
    <row r="126" spans="1:40" s="7" customFormat="1" ht="57" customHeight="1" x14ac:dyDescent="0.25">
      <c r="A126" s="112"/>
      <c r="B126" s="112"/>
      <c r="C126" s="112"/>
      <c r="D126" s="112"/>
      <c r="E126" s="112"/>
      <c r="F126" s="112"/>
      <c r="G126" s="112"/>
      <c r="H126" s="112"/>
      <c r="I126" s="112"/>
      <c r="J126" s="112"/>
      <c r="K126" s="112"/>
      <c r="L126" s="112"/>
      <c r="M126" s="112"/>
      <c r="N126" s="112"/>
      <c r="O126" s="112"/>
      <c r="P126" s="112"/>
      <c r="Q126" s="112"/>
      <c r="R126" s="112">
        <v>0</v>
      </c>
      <c r="S126" s="112">
        <v>5</v>
      </c>
      <c r="T126" s="112">
        <v>2</v>
      </c>
      <c r="U126" s="112">
        <v>2</v>
      </c>
      <c r="V126" s="112">
        <v>2</v>
      </c>
      <c r="W126" s="112">
        <v>0</v>
      </c>
      <c r="X126" s="112">
        <v>0</v>
      </c>
      <c r="Y126" s="112">
        <v>0</v>
      </c>
      <c r="Z126" s="112">
        <v>0</v>
      </c>
      <c r="AA126" s="112">
        <v>0</v>
      </c>
      <c r="AB126" s="198" t="s">
        <v>214</v>
      </c>
      <c r="AC126" s="114" t="s">
        <v>4</v>
      </c>
      <c r="AD126" s="115"/>
      <c r="AE126" s="115"/>
      <c r="AF126" s="115"/>
      <c r="AG126" s="201">
        <f>AG128+AG130</f>
        <v>34030.699999999997</v>
      </c>
      <c r="AH126" s="201">
        <f>AH128+AH130</f>
        <v>34266.400000000001</v>
      </c>
      <c r="AI126" s="201">
        <f>AI128+AI130</f>
        <v>41148.199999999997</v>
      </c>
      <c r="AJ126" s="201">
        <f>AJ128+AJ130</f>
        <v>41148.199999999997</v>
      </c>
      <c r="AK126" s="201">
        <v>2930.3</v>
      </c>
      <c r="AL126" s="201">
        <v>2930.3</v>
      </c>
      <c r="AM126" s="101">
        <f t="shared" ref="AM126:AM131" si="22">AG126+AH126+AI126+AJ126+AK126+AL126</f>
        <v>156454.09999999998</v>
      </c>
      <c r="AN126" s="9"/>
    </row>
    <row r="127" spans="1:40" s="7" customFormat="1" ht="33.75" customHeight="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2</v>
      </c>
      <c r="V127" s="112">
        <v>2</v>
      </c>
      <c r="W127" s="112">
        <v>0</v>
      </c>
      <c r="X127" s="112">
        <v>0</v>
      </c>
      <c r="Y127" s="112">
        <v>0</v>
      </c>
      <c r="Z127" s="112">
        <v>0</v>
      </c>
      <c r="AA127" s="112">
        <v>1</v>
      </c>
      <c r="AB127" s="111" t="s">
        <v>208</v>
      </c>
      <c r="AC127" s="114" t="s">
        <v>31</v>
      </c>
      <c r="AD127" s="115"/>
      <c r="AE127" s="115"/>
      <c r="AF127" s="115"/>
      <c r="AG127" s="200">
        <v>4</v>
      </c>
      <c r="AH127" s="200">
        <v>3</v>
      </c>
      <c r="AI127" s="200">
        <v>2</v>
      </c>
      <c r="AJ127" s="200">
        <v>2</v>
      </c>
      <c r="AK127" s="200">
        <v>2</v>
      </c>
      <c r="AL127" s="200">
        <v>2</v>
      </c>
      <c r="AM127" s="177">
        <f t="shared" si="22"/>
        <v>15</v>
      </c>
      <c r="AN127" s="9"/>
    </row>
    <row r="128" spans="1:40" s="7" customFormat="1" ht="65.25" customHeight="1" x14ac:dyDescent="0.25">
      <c r="A128" s="112">
        <v>8</v>
      </c>
      <c r="B128" s="112">
        <v>0</v>
      </c>
      <c r="C128" s="112">
        <v>2</v>
      </c>
      <c r="D128" s="112">
        <v>0</v>
      </c>
      <c r="E128" s="112">
        <v>4</v>
      </c>
      <c r="F128" s="112">
        <v>0</v>
      </c>
      <c r="G128" s="112">
        <v>9</v>
      </c>
      <c r="H128" s="112">
        <v>0</v>
      </c>
      <c r="I128" s="112">
        <v>5</v>
      </c>
      <c r="J128" s="112">
        <v>2</v>
      </c>
      <c r="K128" s="112">
        <v>0</v>
      </c>
      <c r="L128" s="112">
        <v>2</v>
      </c>
      <c r="M128" s="112" t="s">
        <v>60</v>
      </c>
      <c r="N128" s="112">
        <v>1</v>
      </c>
      <c r="O128" s="112">
        <v>0</v>
      </c>
      <c r="P128" s="112">
        <v>5</v>
      </c>
      <c r="Q128" s="112">
        <v>0</v>
      </c>
      <c r="R128" s="112">
        <v>0</v>
      </c>
      <c r="S128" s="112">
        <v>5</v>
      </c>
      <c r="T128" s="112">
        <v>2</v>
      </c>
      <c r="U128" s="112">
        <v>2</v>
      </c>
      <c r="V128" s="112">
        <v>2</v>
      </c>
      <c r="W128" s="112">
        <v>2</v>
      </c>
      <c r="X128" s="112">
        <v>0</v>
      </c>
      <c r="Y128" s="112">
        <v>1</v>
      </c>
      <c r="Z128" s="112">
        <v>0</v>
      </c>
      <c r="AA128" s="112">
        <v>0</v>
      </c>
      <c r="AB128" s="111" t="s">
        <v>351</v>
      </c>
      <c r="AC128" s="114" t="s">
        <v>4</v>
      </c>
      <c r="AD128" s="115"/>
      <c r="AE128" s="115"/>
      <c r="AF128" s="115"/>
      <c r="AG128" s="178">
        <v>7674.5</v>
      </c>
      <c r="AH128" s="181">
        <v>6709.5</v>
      </c>
      <c r="AI128" s="181">
        <v>6709.5</v>
      </c>
      <c r="AJ128" s="181">
        <v>6709.5</v>
      </c>
      <c r="AK128" s="181">
        <v>2930.3</v>
      </c>
      <c r="AL128" s="181">
        <v>2930.3</v>
      </c>
      <c r="AM128" s="101">
        <f t="shared" si="22"/>
        <v>33663.599999999999</v>
      </c>
      <c r="AN128" s="9"/>
    </row>
    <row r="129" spans="1:69" s="7" customFormat="1" ht="36" customHeight="1" x14ac:dyDescent="0.25">
      <c r="A129" s="112"/>
      <c r="B129" s="112"/>
      <c r="C129" s="112"/>
      <c r="D129" s="112"/>
      <c r="E129" s="112"/>
      <c r="F129" s="112"/>
      <c r="G129" s="112"/>
      <c r="H129" s="112"/>
      <c r="I129" s="112"/>
      <c r="J129" s="112"/>
      <c r="K129" s="112"/>
      <c r="L129" s="112"/>
      <c r="M129" s="112"/>
      <c r="N129" s="112"/>
      <c r="O129" s="112"/>
      <c r="P129" s="112"/>
      <c r="Q129" s="112"/>
      <c r="R129" s="112">
        <v>0</v>
      </c>
      <c r="S129" s="112">
        <v>5</v>
      </c>
      <c r="T129" s="112">
        <v>2</v>
      </c>
      <c r="U129" s="112">
        <v>2</v>
      </c>
      <c r="V129" s="112">
        <v>2</v>
      </c>
      <c r="W129" s="112">
        <v>2</v>
      </c>
      <c r="X129" s="112">
        <v>0</v>
      </c>
      <c r="Y129" s="112">
        <v>1</v>
      </c>
      <c r="Z129" s="112">
        <v>0</v>
      </c>
      <c r="AA129" s="112">
        <v>1</v>
      </c>
      <c r="AB129" s="111" t="s">
        <v>213</v>
      </c>
      <c r="AC129" s="114" t="s">
        <v>29</v>
      </c>
      <c r="AD129" s="115"/>
      <c r="AE129" s="115"/>
      <c r="AF129" s="115"/>
      <c r="AG129" s="178">
        <v>3</v>
      </c>
      <c r="AH129" s="178">
        <v>2.2999999999999998</v>
      </c>
      <c r="AI129" s="178">
        <v>2</v>
      </c>
      <c r="AJ129" s="181">
        <v>2</v>
      </c>
      <c r="AK129" s="181">
        <v>2</v>
      </c>
      <c r="AL129" s="181">
        <v>2</v>
      </c>
      <c r="AM129" s="101">
        <f t="shared" si="22"/>
        <v>13.3</v>
      </c>
      <c r="AN129" s="9"/>
    </row>
    <row r="130" spans="1:69" s="7" customFormat="1" ht="73.5" customHeight="1" x14ac:dyDescent="0.25">
      <c r="A130" s="112">
        <v>8</v>
      </c>
      <c r="B130" s="112">
        <v>0</v>
      </c>
      <c r="C130" s="112">
        <v>2</v>
      </c>
      <c r="D130" s="112">
        <v>0</v>
      </c>
      <c r="E130" s="112">
        <v>4</v>
      </c>
      <c r="F130" s="112">
        <v>0</v>
      </c>
      <c r="G130" s="112">
        <v>9</v>
      </c>
      <c r="H130" s="112">
        <v>0</v>
      </c>
      <c r="I130" s="112">
        <v>5</v>
      </c>
      <c r="J130" s="112">
        <v>2</v>
      </c>
      <c r="K130" s="112">
        <v>0</v>
      </c>
      <c r="L130" s="112">
        <v>2</v>
      </c>
      <c r="M130" s="112">
        <v>1</v>
      </c>
      <c r="N130" s="112">
        <v>1</v>
      </c>
      <c r="O130" s="112">
        <v>0</v>
      </c>
      <c r="P130" s="112">
        <v>5</v>
      </c>
      <c r="Q130" s="112">
        <v>0</v>
      </c>
      <c r="R130" s="112">
        <v>0</v>
      </c>
      <c r="S130" s="112">
        <v>5</v>
      </c>
      <c r="T130" s="112">
        <v>2</v>
      </c>
      <c r="U130" s="112">
        <v>2</v>
      </c>
      <c r="V130" s="112">
        <v>2</v>
      </c>
      <c r="W130" s="112">
        <v>2</v>
      </c>
      <c r="X130" s="112">
        <v>0</v>
      </c>
      <c r="Y130" s="112">
        <v>2</v>
      </c>
      <c r="Z130" s="112">
        <v>0</v>
      </c>
      <c r="AA130" s="112">
        <v>0</v>
      </c>
      <c r="AB130" s="111" t="s">
        <v>352</v>
      </c>
      <c r="AC130" s="114" t="s">
        <v>4</v>
      </c>
      <c r="AD130" s="115"/>
      <c r="AE130" s="115"/>
      <c r="AF130" s="115"/>
      <c r="AG130" s="178">
        <v>26356.2</v>
      </c>
      <c r="AH130" s="181">
        <v>27556.9</v>
      </c>
      <c r="AI130" s="181">
        <v>34438.699999999997</v>
      </c>
      <c r="AJ130" s="181">
        <v>34438.699999999997</v>
      </c>
      <c r="AK130" s="181">
        <v>0</v>
      </c>
      <c r="AL130" s="181">
        <v>0</v>
      </c>
      <c r="AM130" s="101">
        <f t="shared" si="22"/>
        <v>122790.5</v>
      </c>
      <c r="AN130" s="9"/>
    </row>
    <row r="131" spans="1:69" s="7" customFormat="1" ht="36" customHeight="1" x14ac:dyDescent="0.25">
      <c r="A131" s="112"/>
      <c r="B131" s="112"/>
      <c r="C131" s="112"/>
      <c r="D131" s="112"/>
      <c r="E131" s="112"/>
      <c r="F131" s="112"/>
      <c r="G131" s="112"/>
      <c r="H131" s="112"/>
      <c r="I131" s="112"/>
      <c r="J131" s="112"/>
      <c r="K131" s="112"/>
      <c r="L131" s="112"/>
      <c r="M131" s="112"/>
      <c r="N131" s="112"/>
      <c r="O131" s="112"/>
      <c r="P131" s="112"/>
      <c r="Q131" s="112"/>
      <c r="R131" s="112">
        <v>0</v>
      </c>
      <c r="S131" s="112">
        <v>5</v>
      </c>
      <c r="T131" s="112">
        <v>2</v>
      </c>
      <c r="U131" s="112">
        <v>2</v>
      </c>
      <c r="V131" s="112">
        <v>2</v>
      </c>
      <c r="W131" s="112">
        <v>2</v>
      </c>
      <c r="X131" s="112">
        <v>0</v>
      </c>
      <c r="Y131" s="112">
        <v>2</v>
      </c>
      <c r="Z131" s="112">
        <v>0</v>
      </c>
      <c r="AA131" s="112">
        <v>1</v>
      </c>
      <c r="AB131" s="118" t="s">
        <v>285</v>
      </c>
      <c r="AC131" s="114" t="s">
        <v>29</v>
      </c>
      <c r="AD131" s="115"/>
      <c r="AE131" s="115"/>
      <c r="AF131" s="115"/>
      <c r="AG131" s="181">
        <v>3</v>
      </c>
      <c r="AH131" s="181">
        <v>0</v>
      </c>
      <c r="AI131" s="181">
        <v>0</v>
      </c>
      <c r="AJ131" s="181">
        <v>0</v>
      </c>
      <c r="AK131" s="181">
        <v>0</v>
      </c>
      <c r="AL131" s="181">
        <v>0</v>
      </c>
      <c r="AM131" s="101">
        <f t="shared" si="22"/>
        <v>3</v>
      </c>
      <c r="AN131" s="9"/>
    </row>
    <row r="132" spans="1:69" s="7" customFormat="1" ht="82.5" customHeight="1" x14ac:dyDescent="0.25">
      <c r="A132" s="112"/>
      <c r="B132" s="112"/>
      <c r="C132" s="112"/>
      <c r="D132" s="112"/>
      <c r="E132" s="112"/>
      <c r="F132" s="112"/>
      <c r="G132" s="112"/>
      <c r="H132" s="112"/>
      <c r="I132" s="112"/>
      <c r="J132" s="112"/>
      <c r="K132" s="112"/>
      <c r="L132" s="112"/>
      <c r="M132" s="112"/>
      <c r="N132" s="112"/>
      <c r="O132" s="112"/>
      <c r="P132" s="112"/>
      <c r="Q132" s="112"/>
      <c r="R132" s="112">
        <v>0</v>
      </c>
      <c r="S132" s="112">
        <v>5</v>
      </c>
      <c r="T132" s="112">
        <v>2</v>
      </c>
      <c r="U132" s="112">
        <v>2</v>
      </c>
      <c r="V132" s="112">
        <v>2</v>
      </c>
      <c r="W132" s="112">
        <v>2</v>
      </c>
      <c r="X132" s="112">
        <v>0</v>
      </c>
      <c r="Y132" s="112">
        <v>3</v>
      </c>
      <c r="Z132" s="112">
        <v>0</v>
      </c>
      <c r="AA132" s="112">
        <v>0</v>
      </c>
      <c r="AB132" s="119" t="s">
        <v>286</v>
      </c>
      <c r="AC132" s="100" t="s">
        <v>32</v>
      </c>
      <c r="AD132" s="104"/>
      <c r="AE132" s="104"/>
      <c r="AF132" s="104"/>
      <c r="AG132" s="178" t="s">
        <v>33</v>
      </c>
      <c r="AH132" s="178" t="s">
        <v>33</v>
      </c>
      <c r="AI132" s="178" t="s">
        <v>33</v>
      </c>
      <c r="AJ132" s="178" t="s">
        <v>33</v>
      </c>
      <c r="AK132" s="178" t="s">
        <v>33</v>
      </c>
      <c r="AL132" s="178" t="s">
        <v>33</v>
      </c>
      <c r="AM132" s="101"/>
      <c r="AN132" s="9"/>
    </row>
    <row r="133" spans="1:69" s="7" customFormat="1" ht="31.5"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2</v>
      </c>
      <c r="V133" s="112">
        <v>2</v>
      </c>
      <c r="W133" s="112">
        <v>2</v>
      </c>
      <c r="X133" s="112">
        <v>0</v>
      </c>
      <c r="Y133" s="112">
        <v>3</v>
      </c>
      <c r="Z133" s="112">
        <v>0</v>
      </c>
      <c r="AA133" s="112">
        <v>1</v>
      </c>
      <c r="AB133" s="103" t="s">
        <v>287</v>
      </c>
      <c r="AC133" s="100" t="s">
        <v>31</v>
      </c>
      <c r="AD133" s="104"/>
      <c r="AE133" s="104"/>
      <c r="AF133" s="104"/>
      <c r="AG133" s="200">
        <v>4</v>
      </c>
      <c r="AH133" s="180">
        <v>2</v>
      </c>
      <c r="AI133" s="180">
        <v>2</v>
      </c>
      <c r="AJ133" s="180">
        <v>2</v>
      </c>
      <c r="AK133" s="180">
        <v>2</v>
      </c>
      <c r="AL133" s="180">
        <v>2</v>
      </c>
      <c r="AM133" s="177">
        <f t="shared" ref="AM133:AM138" si="23">AG133+AH133+AI133+AJ133+AK133+AL133</f>
        <v>14</v>
      </c>
      <c r="AN133" s="9"/>
    </row>
    <row r="134" spans="1:69" s="7" customFormat="1" ht="31.5" x14ac:dyDescent="0.25">
      <c r="A134" s="112"/>
      <c r="B134" s="112"/>
      <c r="C134" s="112"/>
      <c r="D134" s="112"/>
      <c r="E134" s="112"/>
      <c r="F134" s="112"/>
      <c r="G134" s="112"/>
      <c r="H134" s="112"/>
      <c r="I134" s="112"/>
      <c r="J134" s="112"/>
      <c r="K134" s="112"/>
      <c r="L134" s="112"/>
      <c r="M134" s="112"/>
      <c r="N134" s="112"/>
      <c r="O134" s="112"/>
      <c r="P134" s="112"/>
      <c r="Q134" s="112"/>
      <c r="R134" s="112">
        <v>0</v>
      </c>
      <c r="S134" s="112">
        <v>5</v>
      </c>
      <c r="T134" s="112">
        <v>2</v>
      </c>
      <c r="U134" s="112">
        <v>2</v>
      </c>
      <c r="V134" s="112">
        <v>3</v>
      </c>
      <c r="W134" s="112">
        <v>0</v>
      </c>
      <c r="X134" s="112">
        <v>0</v>
      </c>
      <c r="Y134" s="112">
        <v>0</v>
      </c>
      <c r="Z134" s="112">
        <v>0</v>
      </c>
      <c r="AA134" s="112">
        <v>0</v>
      </c>
      <c r="AB134" s="196" t="s">
        <v>254</v>
      </c>
      <c r="AC134" s="114" t="s">
        <v>4</v>
      </c>
      <c r="AD134" s="104"/>
      <c r="AE134" s="104"/>
      <c r="AF134" s="104"/>
      <c r="AG134" s="201">
        <f>AG136+AG138</f>
        <v>3175.7</v>
      </c>
      <c r="AH134" s="201">
        <f>AH136+AH138</f>
        <v>3914.5</v>
      </c>
      <c r="AI134" s="201">
        <f>AI136+AI138</f>
        <v>4052.3</v>
      </c>
      <c r="AJ134" s="201">
        <f>AJ136+AJ138</f>
        <v>4196.0999999999995</v>
      </c>
      <c r="AK134" s="201">
        <f t="shared" ref="AK134:AL134" si="24">AK136</f>
        <v>387</v>
      </c>
      <c r="AL134" s="201">
        <f t="shared" si="24"/>
        <v>387</v>
      </c>
      <c r="AM134" s="101">
        <f t="shared" si="23"/>
        <v>16112.599999999999</v>
      </c>
      <c r="AN134" s="9"/>
    </row>
    <row r="135" spans="1:69" s="7" customFormat="1" ht="31.5" x14ac:dyDescent="0.25">
      <c r="A135" s="112"/>
      <c r="B135" s="112"/>
      <c r="C135" s="112"/>
      <c r="D135" s="112"/>
      <c r="E135" s="112"/>
      <c r="F135" s="112"/>
      <c r="G135" s="112"/>
      <c r="H135" s="112"/>
      <c r="I135" s="112"/>
      <c r="J135" s="112"/>
      <c r="K135" s="112"/>
      <c r="L135" s="112"/>
      <c r="M135" s="112"/>
      <c r="N135" s="112"/>
      <c r="O135" s="112"/>
      <c r="P135" s="112"/>
      <c r="Q135" s="112"/>
      <c r="R135" s="112">
        <v>0</v>
      </c>
      <c r="S135" s="112">
        <v>5</v>
      </c>
      <c r="T135" s="112">
        <v>2</v>
      </c>
      <c r="U135" s="112">
        <v>2</v>
      </c>
      <c r="V135" s="112">
        <v>3</v>
      </c>
      <c r="W135" s="112">
        <v>0</v>
      </c>
      <c r="X135" s="112">
        <v>0</v>
      </c>
      <c r="Y135" s="112">
        <v>0</v>
      </c>
      <c r="Z135" s="112">
        <v>0</v>
      </c>
      <c r="AA135" s="112">
        <v>1</v>
      </c>
      <c r="AB135" s="103" t="s">
        <v>253</v>
      </c>
      <c r="AC135" s="100" t="s">
        <v>230</v>
      </c>
      <c r="AD135" s="104"/>
      <c r="AE135" s="104"/>
      <c r="AF135" s="104"/>
      <c r="AG135" s="204">
        <v>2300</v>
      </c>
      <c r="AH135" s="180">
        <v>2000</v>
      </c>
      <c r="AI135" s="180">
        <v>1000</v>
      </c>
      <c r="AJ135" s="180">
        <v>1000</v>
      </c>
      <c r="AK135" s="180">
        <v>1000</v>
      </c>
      <c r="AL135" s="180">
        <v>1000</v>
      </c>
      <c r="AM135" s="177">
        <f t="shared" si="23"/>
        <v>8300</v>
      </c>
      <c r="AN135" s="9"/>
    </row>
    <row r="136" spans="1:69" s="7" customFormat="1" ht="31.5" x14ac:dyDescent="0.25">
      <c r="A136" s="112">
        <v>8</v>
      </c>
      <c r="B136" s="112">
        <v>0</v>
      </c>
      <c r="C136" s="112">
        <v>2</v>
      </c>
      <c r="D136" s="112">
        <v>0</v>
      </c>
      <c r="E136" s="112">
        <v>4</v>
      </c>
      <c r="F136" s="112">
        <v>0</v>
      </c>
      <c r="G136" s="112">
        <v>9</v>
      </c>
      <c r="H136" s="112">
        <v>0</v>
      </c>
      <c r="I136" s="112">
        <v>5</v>
      </c>
      <c r="J136" s="112">
        <v>2</v>
      </c>
      <c r="K136" s="112">
        <v>0</v>
      </c>
      <c r="L136" s="112">
        <v>3</v>
      </c>
      <c r="M136" s="112" t="s">
        <v>60</v>
      </c>
      <c r="N136" s="112">
        <v>1</v>
      </c>
      <c r="O136" s="112">
        <v>0</v>
      </c>
      <c r="P136" s="112">
        <v>2</v>
      </c>
      <c r="Q136" s="112">
        <v>0</v>
      </c>
      <c r="R136" s="112">
        <v>0</v>
      </c>
      <c r="S136" s="112">
        <v>5</v>
      </c>
      <c r="T136" s="112">
        <v>2</v>
      </c>
      <c r="U136" s="112">
        <v>2</v>
      </c>
      <c r="V136" s="112">
        <v>3</v>
      </c>
      <c r="W136" s="112">
        <v>3</v>
      </c>
      <c r="X136" s="112">
        <v>0</v>
      </c>
      <c r="Y136" s="112">
        <v>1</v>
      </c>
      <c r="Z136" s="112">
        <v>0</v>
      </c>
      <c r="AA136" s="112">
        <v>0</v>
      </c>
      <c r="AB136" s="103" t="s">
        <v>280</v>
      </c>
      <c r="AC136" s="114" t="s">
        <v>4</v>
      </c>
      <c r="AD136" s="104"/>
      <c r="AE136" s="104"/>
      <c r="AF136" s="104"/>
      <c r="AG136" s="178">
        <v>635.1</v>
      </c>
      <c r="AH136" s="181">
        <v>782.9</v>
      </c>
      <c r="AI136" s="181">
        <v>782.9</v>
      </c>
      <c r="AJ136" s="181">
        <v>782.9</v>
      </c>
      <c r="AK136" s="178">
        <v>387</v>
      </c>
      <c r="AL136" s="178">
        <v>387</v>
      </c>
      <c r="AM136" s="101">
        <f t="shared" si="23"/>
        <v>3757.8</v>
      </c>
      <c r="AN136" s="9"/>
    </row>
    <row r="137" spans="1:69" s="7" customFormat="1" ht="31.5"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3</v>
      </c>
      <c r="W137" s="112">
        <v>3</v>
      </c>
      <c r="X137" s="112">
        <v>0</v>
      </c>
      <c r="Y137" s="112">
        <v>1</v>
      </c>
      <c r="Z137" s="112">
        <v>0</v>
      </c>
      <c r="AA137" s="112">
        <v>1</v>
      </c>
      <c r="AB137" s="111" t="s">
        <v>283</v>
      </c>
      <c r="AC137" s="100" t="s">
        <v>31</v>
      </c>
      <c r="AD137" s="104"/>
      <c r="AE137" s="104"/>
      <c r="AF137" s="104"/>
      <c r="AG137" s="180">
        <v>2</v>
      </c>
      <c r="AH137" s="180">
        <v>2</v>
      </c>
      <c r="AI137" s="180">
        <v>1</v>
      </c>
      <c r="AJ137" s="180">
        <v>1</v>
      </c>
      <c r="AK137" s="180">
        <v>1</v>
      </c>
      <c r="AL137" s="180">
        <v>1</v>
      </c>
      <c r="AM137" s="177">
        <f t="shared" si="23"/>
        <v>8</v>
      </c>
      <c r="AN137" s="9"/>
    </row>
    <row r="138" spans="1:69" s="7" customFormat="1" ht="31.5" x14ac:dyDescent="0.25">
      <c r="A138" s="112">
        <v>8</v>
      </c>
      <c r="B138" s="112">
        <v>0</v>
      </c>
      <c r="C138" s="112">
        <v>2</v>
      </c>
      <c r="D138" s="112">
        <v>0</v>
      </c>
      <c r="E138" s="112">
        <v>4</v>
      </c>
      <c r="F138" s="112">
        <v>0</v>
      </c>
      <c r="G138" s="112">
        <v>9</v>
      </c>
      <c r="H138" s="112">
        <v>0</v>
      </c>
      <c r="I138" s="112">
        <v>5</v>
      </c>
      <c r="J138" s="112">
        <v>2</v>
      </c>
      <c r="K138" s="112">
        <v>0</v>
      </c>
      <c r="L138" s="112">
        <v>3</v>
      </c>
      <c r="M138" s="112">
        <v>1</v>
      </c>
      <c r="N138" s="112">
        <v>1</v>
      </c>
      <c r="O138" s="112">
        <v>0</v>
      </c>
      <c r="P138" s="112">
        <v>2</v>
      </c>
      <c r="Q138" s="112">
        <v>0</v>
      </c>
      <c r="R138" s="112">
        <v>0</v>
      </c>
      <c r="S138" s="112">
        <v>5</v>
      </c>
      <c r="T138" s="112">
        <v>2</v>
      </c>
      <c r="U138" s="112">
        <v>2</v>
      </c>
      <c r="V138" s="112">
        <v>3</v>
      </c>
      <c r="W138" s="112">
        <v>3</v>
      </c>
      <c r="X138" s="112">
        <v>0</v>
      </c>
      <c r="Y138" s="112">
        <v>2</v>
      </c>
      <c r="Z138" s="112">
        <v>0</v>
      </c>
      <c r="AA138" s="112">
        <v>0</v>
      </c>
      <c r="AB138" s="103" t="s">
        <v>282</v>
      </c>
      <c r="AC138" s="114" t="s">
        <v>4</v>
      </c>
      <c r="AD138" s="104"/>
      <c r="AE138" s="104"/>
      <c r="AF138" s="104"/>
      <c r="AG138" s="178">
        <v>2540.6</v>
      </c>
      <c r="AH138" s="181">
        <v>3131.6</v>
      </c>
      <c r="AI138" s="181">
        <v>3269.4</v>
      </c>
      <c r="AJ138" s="181">
        <v>3413.2</v>
      </c>
      <c r="AK138" s="178">
        <v>0</v>
      </c>
      <c r="AL138" s="178">
        <v>0</v>
      </c>
      <c r="AM138" s="101">
        <f t="shared" si="23"/>
        <v>12354.8</v>
      </c>
      <c r="AN138" s="9"/>
    </row>
    <row r="139" spans="1:69" s="7" customFormat="1" ht="31.5" x14ac:dyDescent="0.25">
      <c r="A139" s="112"/>
      <c r="B139" s="112"/>
      <c r="C139" s="112"/>
      <c r="D139" s="112"/>
      <c r="E139" s="112"/>
      <c r="F139" s="112"/>
      <c r="G139" s="112"/>
      <c r="H139" s="112"/>
      <c r="I139" s="112"/>
      <c r="J139" s="112"/>
      <c r="K139" s="112"/>
      <c r="L139" s="112"/>
      <c r="M139" s="112"/>
      <c r="N139" s="112"/>
      <c r="O139" s="112"/>
      <c r="P139" s="112"/>
      <c r="Q139" s="112"/>
      <c r="R139" s="112">
        <v>0</v>
      </c>
      <c r="S139" s="112">
        <v>5</v>
      </c>
      <c r="T139" s="112">
        <v>2</v>
      </c>
      <c r="U139" s="112">
        <v>2</v>
      </c>
      <c r="V139" s="112">
        <v>3</v>
      </c>
      <c r="W139" s="112">
        <v>3</v>
      </c>
      <c r="X139" s="112">
        <v>0</v>
      </c>
      <c r="Y139" s="112">
        <v>2</v>
      </c>
      <c r="Z139" s="112">
        <v>0</v>
      </c>
      <c r="AA139" s="112">
        <v>1</v>
      </c>
      <c r="AB139" s="118" t="s">
        <v>283</v>
      </c>
      <c r="AC139" s="100" t="s">
        <v>31</v>
      </c>
      <c r="AD139" s="104"/>
      <c r="AE139" s="104"/>
      <c r="AF139" s="104"/>
      <c r="AG139" s="200">
        <v>2</v>
      </c>
      <c r="AH139" s="180">
        <v>0</v>
      </c>
      <c r="AI139" s="180">
        <v>0</v>
      </c>
      <c r="AJ139" s="180">
        <v>0</v>
      </c>
      <c r="AK139" s="180">
        <v>0</v>
      </c>
      <c r="AL139" s="180">
        <v>0</v>
      </c>
      <c r="AM139" s="177">
        <f>AG139+AH139+AI139+AJ139+AK139+AL139</f>
        <v>2</v>
      </c>
      <c r="AN139" s="9"/>
    </row>
    <row r="140" spans="1:69" s="7" customFormat="1" ht="63"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3</v>
      </c>
      <c r="W140" s="112">
        <v>3</v>
      </c>
      <c r="X140" s="112">
        <v>0</v>
      </c>
      <c r="Y140" s="112">
        <v>3</v>
      </c>
      <c r="Z140" s="112">
        <v>0</v>
      </c>
      <c r="AA140" s="112">
        <v>0</v>
      </c>
      <c r="AB140" s="111" t="s">
        <v>281</v>
      </c>
      <c r="AC140" s="100" t="s">
        <v>32</v>
      </c>
      <c r="AD140" s="104"/>
      <c r="AE140" s="104"/>
      <c r="AF140" s="104"/>
      <c r="AG140" s="200" t="s">
        <v>33</v>
      </c>
      <c r="AH140" s="200" t="s">
        <v>33</v>
      </c>
      <c r="AI140" s="200" t="s">
        <v>33</v>
      </c>
      <c r="AJ140" s="200" t="s">
        <v>33</v>
      </c>
      <c r="AK140" s="200" t="s">
        <v>33</v>
      </c>
      <c r="AL140" s="178" t="s">
        <v>33</v>
      </c>
      <c r="AM140" s="101"/>
      <c r="AN140" s="9"/>
    </row>
    <row r="141" spans="1:69" s="7" customFormat="1" ht="31.5"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3</v>
      </c>
      <c r="W141" s="112">
        <v>3</v>
      </c>
      <c r="X141" s="112">
        <v>0</v>
      </c>
      <c r="Y141" s="112">
        <v>3</v>
      </c>
      <c r="Z141" s="112">
        <v>0</v>
      </c>
      <c r="AA141" s="112">
        <v>1</v>
      </c>
      <c r="AB141" s="111" t="s">
        <v>284</v>
      </c>
      <c r="AC141" s="100" t="s">
        <v>31</v>
      </c>
      <c r="AD141" s="104"/>
      <c r="AE141" s="104"/>
      <c r="AF141" s="104"/>
      <c r="AG141" s="200">
        <v>2</v>
      </c>
      <c r="AH141" s="180">
        <v>2</v>
      </c>
      <c r="AI141" s="180">
        <v>1</v>
      </c>
      <c r="AJ141" s="180">
        <v>1</v>
      </c>
      <c r="AK141" s="180">
        <v>1</v>
      </c>
      <c r="AL141" s="180">
        <v>1</v>
      </c>
      <c r="AM141" s="177">
        <f>AG141+AH141+AI141+AJ141+AK141+AL141</f>
        <v>8</v>
      </c>
      <c r="AN141" s="9"/>
    </row>
    <row r="142" spans="1:69" s="7" customFormat="1" ht="38.25" customHeight="1" x14ac:dyDescent="0.25">
      <c r="A142" s="112"/>
      <c r="B142" s="112"/>
      <c r="C142" s="112"/>
      <c r="D142" s="112"/>
      <c r="E142" s="112"/>
      <c r="F142" s="112"/>
      <c r="G142" s="112"/>
      <c r="H142" s="112"/>
      <c r="I142" s="112"/>
      <c r="J142" s="112"/>
      <c r="K142" s="112"/>
      <c r="L142" s="112"/>
      <c r="M142" s="112"/>
      <c r="N142" s="112"/>
      <c r="O142" s="112"/>
      <c r="P142" s="112"/>
      <c r="Q142" s="112"/>
      <c r="R142" s="112">
        <v>0</v>
      </c>
      <c r="S142" s="112">
        <v>5</v>
      </c>
      <c r="T142" s="112">
        <v>2</v>
      </c>
      <c r="U142" s="112">
        <v>2</v>
      </c>
      <c r="V142" s="112">
        <v>4</v>
      </c>
      <c r="W142" s="112">
        <v>0</v>
      </c>
      <c r="X142" s="112">
        <v>0</v>
      </c>
      <c r="Y142" s="112">
        <v>0</v>
      </c>
      <c r="Z142" s="112">
        <v>0</v>
      </c>
      <c r="AA142" s="112">
        <v>0</v>
      </c>
      <c r="AB142" s="196" t="s">
        <v>251</v>
      </c>
      <c r="AC142" s="114" t="s">
        <v>4</v>
      </c>
      <c r="AD142" s="115" t="e">
        <f>AD144+#REF!</f>
        <v>#REF!</v>
      </c>
      <c r="AE142" s="115" t="e">
        <f>AE144+#REF!</f>
        <v>#REF!</v>
      </c>
      <c r="AF142" s="115" t="e">
        <f>AF144+#REF!</f>
        <v>#REF!</v>
      </c>
      <c r="AG142" s="201">
        <f>AG144+AG149+AG154</f>
        <v>8030.4000000000005</v>
      </c>
      <c r="AH142" s="201">
        <f>AH144+AH149</f>
        <v>14087.3</v>
      </c>
      <c r="AI142" s="201">
        <f>AI144+AI149</f>
        <v>14258.5</v>
      </c>
      <c r="AJ142" s="201">
        <f>AJ144+AJ149</f>
        <v>15071.2</v>
      </c>
      <c r="AK142" s="201">
        <f t="shared" ref="AK142:AL142" si="25">AK144</f>
        <v>1733.3</v>
      </c>
      <c r="AL142" s="201">
        <f t="shared" si="25"/>
        <v>1733.3</v>
      </c>
      <c r="AM142" s="101">
        <f>AG142+AH142+AI142+AJ142+AK142+AL142</f>
        <v>54914</v>
      </c>
      <c r="AN142" s="10"/>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row>
    <row r="143" spans="1:69" s="7" customFormat="1" ht="46.5" customHeight="1" x14ac:dyDescent="0.25">
      <c r="A143" s="112"/>
      <c r="B143" s="112"/>
      <c r="C143" s="112"/>
      <c r="D143" s="112"/>
      <c r="E143" s="112"/>
      <c r="F143" s="112"/>
      <c r="G143" s="112"/>
      <c r="H143" s="112"/>
      <c r="I143" s="112"/>
      <c r="J143" s="112"/>
      <c r="K143" s="112"/>
      <c r="L143" s="112"/>
      <c r="M143" s="112"/>
      <c r="N143" s="112"/>
      <c r="O143" s="112"/>
      <c r="P143" s="112"/>
      <c r="Q143" s="112"/>
      <c r="R143" s="112">
        <v>0</v>
      </c>
      <c r="S143" s="112">
        <v>5</v>
      </c>
      <c r="T143" s="112">
        <v>2</v>
      </c>
      <c r="U143" s="112">
        <v>2</v>
      </c>
      <c r="V143" s="112">
        <v>4</v>
      </c>
      <c r="W143" s="112">
        <v>0</v>
      </c>
      <c r="X143" s="112">
        <v>0</v>
      </c>
      <c r="Y143" s="112">
        <v>0</v>
      </c>
      <c r="Z143" s="112">
        <v>0</v>
      </c>
      <c r="AA143" s="112">
        <v>1</v>
      </c>
      <c r="AB143" s="103" t="s">
        <v>266</v>
      </c>
      <c r="AC143" s="114" t="s">
        <v>28</v>
      </c>
      <c r="AD143" s="120"/>
      <c r="AE143" s="120"/>
      <c r="AF143" s="120"/>
      <c r="AG143" s="182">
        <v>80</v>
      </c>
      <c r="AH143" s="179">
        <v>80</v>
      </c>
      <c r="AI143" s="182">
        <v>80</v>
      </c>
      <c r="AJ143" s="182">
        <v>80</v>
      </c>
      <c r="AK143" s="182">
        <v>80</v>
      </c>
      <c r="AL143" s="182">
        <v>80</v>
      </c>
      <c r="AM143" s="101"/>
      <c r="AN143" s="10"/>
      <c r="AO143" s="6"/>
      <c r="AP143" s="6"/>
      <c r="AQ143" s="6"/>
      <c r="AR143" s="6"/>
      <c r="AS143" s="6"/>
      <c r="AT143" s="6"/>
      <c r="AU143" s="6"/>
      <c r="AV143" s="6"/>
      <c r="AW143" s="6"/>
      <c r="AX143" s="6"/>
      <c r="AY143" s="6"/>
      <c r="AZ143" s="6"/>
      <c r="BA143" s="6"/>
      <c r="BB143" s="6"/>
      <c r="BC143" s="6"/>
      <c r="BD143" s="6"/>
      <c r="BE143" s="6"/>
      <c r="BF143" s="6"/>
      <c r="BG143" s="6"/>
      <c r="BH143" s="6"/>
      <c r="BI143" s="6"/>
      <c r="BJ143" s="6"/>
      <c r="BK143" s="6"/>
      <c r="BL143" s="6"/>
      <c r="BM143" s="6"/>
      <c r="BN143" s="6"/>
      <c r="BO143" s="6"/>
      <c r="BP143" s="6"/>
    </row>
    <row r="144" spans="1:69" s="28" customFormat="1" ht="53.25" customHeight="1" x14ac:dyDescent="0.25">
      <c r="A144" s="102">
        <v>8</v>
      </c>
      <c r="B144" s="102">
        <v>0</v>
      </c>
      <c r="C144" s="102">
        <v>2</v>
      </c>
      <c r="D144" s="102">
        <v>0</v>
      </c>
      <c r="E144" s="102">
        <v>4</v>
      </c>
      <c r="F144" s="102">
        <v>0</v>
      </c>
      <c r="G144" s="102">
        <v>8</v>
      </c>
      <c r="H144" s="102">
        <v>0</v>
      </c>
      <c r="I144" s="102">
        <v>5</v>
      </c>
      <c r="J144" s="102">
        <v>2</v>
      </c>
      <c r="K144" s="102">
        <v>0</v>
      </c>
      <c r="L144" s="102">
        <v>4</v>
      </c>
      <c r="M144" s="102" t="s">
        <v>60</v>
      </c>
      <c r="N144" s="102">
        <v>0</v>
      </c>
      <c r="O144" s="102">
        <v>3</v>
      </c>
      <c r="P144" s="102">
        <v>0</v>
      </c>
      <c r="Q144" s="102">
        <v>0</v>
      </c>
      <c r="R144" s="102">
        <v>0</v>
      </c>
      <c r="S144" s="102">
        <v>5</v>
      </c>
      <c r="T144" s="102">
        <v>2</v>
      </c>
      <c r="U144" s="102">
        <v>2</v>
      </c>
      <c r="V144" s="102">
        <v>4</v>
      </c>
      <c r="W144" s="102">
        <v>4</v>
      </c>
      <c r="X144" s="102">
        <v>0</v>
      </c>
      <c r="Y144" s="102">
        <v>1</v>
      </c>
      <c r="Z144" s="102">
        <v>0</v>
      </c>
      <c r="AA144" s="102">
        <v>0</v>
      </c>
      <c r="AB144" s="105" t="s">
        <v>267</v>
      </c>
      <c r="AC144" s="100" t="s">
        <v>4</v>
      </c>
      <c r="AD144" s="104"/>
      <c r="AE144" s="104"/>
      <c r="AF144" s="104"/>
      <c r="AG144" s="181">
        <v>1965.4</v>
      </c>
      <c r="AH144" s="181">
        <v>2817.5</v>
      </c>
      <c r="AI144" s="181">
        <v>2817.5</v>
      </c>
      <c r="AJ144" s="181">
        <v>2817.5</v>
      </c>
      <c r="AK144" s="181">
        <v>1733.3</v>
      </c>
      <c r="AL144" s="181">
        <v>1733.3</v>
      </c>
      <c r="AM144" s="178">
        <f>AG144+AH144+AI144+AJ144+AK144+AL144</f>
        <v>13884.499999999998</v>
      </c>
      <c r="AN144" s="10"/>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27"/>
    </row>
    <row r="145" spans="1:69" s="28" customFormat="1" ht="15.75" hidden="1" customHeight="1" x14ac:dyDescent="0.25">
      <c r="A145" s="102">
        <v>6</v>
      </c>
      <c r="B145" s="102">
        <v>0</v>
      </c>
      <c r="C145" s="102">
        <v>2</v>
      </c>
      <c r="D145" s="102">
        <v>0</v>
      </c>
      <c r="E145" s="102">
        <v>4</v>
      </c>
      <c r="F145" s="102">
        <v>0</v>
      </c>
      <c r="G145" s="102">
        <v>8</v>
      </c>
      <c r="H145" s="102">
        <v>0</v>
      </c>
      <c r="I145" s="102">
        <v>5</v>
      </c>
      <c r="J145" s="102">
        <v>2</v>
      </c>
      <c r="K145" s="102">
        <v>4</v>
      </c>
      <c r="L145" s="102">
        <v>0</v>
      </c>
      <c r="M145" s="102">
        <v>0</v>
      </c>
      <c r="N145" s="102"/>
      <c r="O145" s="102"/>
      <c r="P145" s="102"/>
      <c r="Q145" s="102">
        <v>2</v>
      </c>
      <c r="R145" s="102">
        <v>0</v>
      </c>
      <c r="S145" s="102">
        <v>5</v>
      </c>
      <c r="T145" s="102">
        <v>2</v>
      </c>
      <c r="U145" s="102">
        <v>0</v>
      </c>
      <c r="V145" s="102">
        <v>2</v>
      </c>
      <c r="W145" s="102">
        <v>0</v>
      </c>
      <c r="X145" s="102">
        <v>0</v>
      </c>
      <c r="Y145" s="102">
        <v>1</v>
      </c>
      <c r="Z145" s="102">
        <v>0</v>
      </c>
      <c r="AA145" s="102">
        <v>0</v>
      </c>
      <c r="AB145" s="107" t="s">
        <v>24</v>
      </c>
      <c r="AC145" s="100" t="s">
        <v>4</v>
      </c>
      <c r="AD145" s="104"/>
      <c r="AE145" s="104"/>
      <c r="AF145" s="104"/>
      <c r="AG145" s="181"/>
      <c r="AH145" s="181"/>
      <c r="AI145" s="181"/>
      <c r="AJ145" s="181"/>
      <c r="AK145" s="178"/>
      <c r="AL145" s="178"/>
      <c r="AM145" s="101">
        <f t="shared" si="20"/>
        <v>0</v>
      </c>
      <c r="AN145" s="10"/>
      <c r="AO145" s="6"/>
      <c r="AP145" s="6"/>
      <c r="AQ145" s="6"/>
      <c r="AR145" s="6"/>
      <c r="AS145" s="6"/>
      <c r="AT145" s="6"/>
      <c r="AU145" s="6"/>
      <c r="AV145" s="6"/>
      <c r="AW145" s="6"/>
      <c r="AX145" s="6"/>
      <c r="AY145" s="6"/>
      <c r="AZ145" s="6"/>
      <c r="BA145" s="6"/>
      <c r="BB145" s="6"/>
      <c r="BC145" s="6"/>
      <c r="BD145" s="6"/>
      <c r="BE145" s="6"/>
      <c r="BF145" s="6"/>
      <c r="BG145" s="6"/>
      <c r="BH145" s="6"/>
      <c r="BI145" s="6"/>
      <c r="BJ145" s="6"/>
      <c r="BK145" s="6"/>
      <c r="BL145" s="6"/>
      <c r="BM145" s="6"/>
      <c r="BN145" s="6"/>
      <c r="BO145" s="6"/>
      <c r="BP145" s="6"/>
      <c r="BQ145" s="27"/>
    </row>
    <row r="146" spans="1:69" s="28" customFormat="1" ht="15" hidden="1" customHeight="1" x14ac:dyDescent="0.25">
      <c r="A146" s="102">
        <v>6</v>
      </c>
      <c r="B146" s="102">
        <v>0</v>
      </c>
      <c r="C146" s="102">
        <v>2</v>
      </c>
      <c r="D146" s="102">
        <v>0</v>
      </c>
      <c r="E146" s="102">
        <v>4</v>
      </c>
      <c r="F146" s="102">
        <v>0</v>
      </c>
      <c r="G146" s="102">
        <v>8</v>
      </c>
      <c r="H146" s="102">
        <v>0</v>
      </c>
      <c r="I146" s="102">
        <v>5</v>
      </c>
      <c r="J146" s="102">
        <v>2</v>
      </c>
      <c r="K146" s="102">
        <v>4</v>
      </c>
      <c r="L146" s="102">
        <v>0</v>
      </c>
      <c r="M146" s="102">
        <v>0</v>
      </c>
      <c r="N146" s="102"/>
      <c r="O146" s="102"/>
      <c r="P146" s="102"/>
      <c r="Q146" s="102">
        <v>2</v>
      </c>
      <c r="R146" s="102">
        <v>0</v>
      </c>
      <c r="S146" s="102">
        <v>5</v>
      </c>
      <c r="T146" s="102">
        <v>2</v>
      </c>
      <c r="U146" s="102">
        <v>0</v>
      </c>
      <c r="V146" s="102">
        <v>2</v>
      </c>
      <c r="W146" s="102">
        <v>0</v>
      </c>
      <c r="X146" s="102">
        <v>0</v>
      </c>
      <c r="Y146" s="102">
        <v>1</v>
      </c>
      <c r="Z146" s="102">
        <v>0</v>
      </c>
      <c r="AA146" s="102">
        <v>0</v>
      </c>
      <c r="AB146" s="107" t="s">
        <v>25</v>
      </c>
      <c r="AC146" s="100" t="s">
        <v>4</v>
      </c>
      <c r="AD146" s="104"/>
      <c r="AE146" s="104"/>
      <c r="AF146" s="104"/>
      <c r="AG146" s="181"/>
      <c r="AH146" s="181"/>
      <c r="AI146" s="181"/>
      <c r="AJ146" s="181"/>
      <c r="AK146" s="178"/>
      <c r="AL146" s="178"/>
      <c r="AM146" s="101">
        <f t="shared" si="20"/>
        <v>0</v>
      </c>
      <c r="AN146" s="10"/>
      <c r="AO146" s="6"/>
      <c r="AP146" s="6"/>
      <c r="AQ146" s="6"/>
      <c r="AR146" s="6"/>
      <c r="AS146" s="6"/>
      <c r="AT146" s="6"/>
      <c r="AU146" s="6"/>
      <c r="AV146" s="6"/>
      <c r="AW146" s="6"/>
      <c r="AX146" s="6"/>
      <c r="AY146" s="6"/>
      <c r="AZ146" s="6"/>
      <c r="BA146" s="6"/>
      <c r="BB146" s="6"/>
      <c r="BC146" s="6"/>
      <c r="BD146" s="6"/>
      <c r="BE146" s="6"/>
      <c r="BF146" s="6"/>
      <c r="BG146" s="6"/>
      <c r="BH146" s="6"/>
      <c r="BI146" s="6"/>
      <c r="BJ146" s="6"/>
      <c r="BK146" s="6"/>
      <c r="BL146" s="6"/>
      <c r="BM146" s="6"/>
      <c r="BN146" s="6"/>
      <c r="BO146" s="6"/>
      <c r="BP146" s="6"/>
      <c r="BQ146" s="27"/>
    </row>
    <row r="147" spans="1:69" s="28" customFormat="1" ht="31.5" customHeight="1" x14ac:dyDescent="0.25">
      <c r="A147" s="102"/>
      <c r="B147" s="102"/>
      <c r="C147" s="102"/>
      <c r="D147" s="102"/>
      <c r="E147" s="102"/>
      <c r="F147" s="102"/>
      <c r="G147" s="102"/>
      <c r="H147" s="102"/>
      <c r="I147" s="102"/>
      <c r="J147" s="102"/>
      <c r="K147" s="102"/>
      <c r="L147" s="102"/>
      <c r="M147" s="102"/>
      <c r="N147" s="102"/>
      <c r="O147" s="102"/>
      <c r="P147" s="102"/>
      <c r="Q147" s="102"/>
      <c r="R147" s="102">
        <v>0</v>
      </c>
      <c r="S147" s="102">
        <v>5</v>
      </c>
      <c r="T147" s="102">
        <v>2</v>
      </c>
      <c r="U147" s="102">
        <v>2</v>
      </c>
      <c r="V147" s="102">
        <v>4</v>
      </c>
      <c r="W147" s="102">
        <v>4</v>
      </c>
      <c r="X147" s="102">
        <v>0</v>
      </c>
      <c r="Y147" s="102">
        <v>1</v>
      </c>
      <c r="Z147" s="102">
        <v>0</v>
      </c>
      <c r="AA147" s="102">
        <v>0</v>
      </c>
      <c r="AB147" s="107" t="s">
        <v>26</v>
      </c>
      <c r="AC147" s="100" t="s">
        <v>4</v>
      </c>
      <c r="AD147" s="104"/>
      <c r="AE147" s="104"/>
      <c r="AF147" s="104"/>
      <c r="AG147" s="181">
        <v>1965.4</v>
      </c>
      <c r="AH147" s="181">
        <v>2817.5</v>
      </c>
      <c r="AI147" s="181">
        <v>2817.5</v>
      </c>
      <c r="AJ147" s="181">
        <v>2817.5</v>
      </c>
      <c r="AK147" s="181">
        <v>1733.3</v>
      </c>
      <c r="AL147" s="181">
        <v>1733.3</v>
      </c>
      <c r="AM147" s="101">
        <f>AG147+AH147+AI147+AJ147+AK147+AL147</f>
        <v>13884.499999999998</v>
      </c>
      <c r="AN147" s="10"/>
      <c r="AO147" s="6"/>
      <c r="AP147" s="6"/>
      <c r="AQ147" s="6"/>
      <c r="AR147" s="6"/>
      <c r="AS147" s="6"/>
      <c r="AT147" s="6"/>
      <c r="AU147" s="6"/>
      <c r="AV147" s="6"/>
      <c r="AW147" s="6"/>
      <c r="AX147" s="6"/>
      <c r="AY147" s="6"/>
      <c r="AZ147" s="6"/>
      <c r="BA147" s="6"/>
      <c r="BB147" s="6"/>
      <c r="BC147" s="6"/>
      <c r="BD147" s="6"/>
      <c r="BE147" s="6"/>
      <c r="BF147" s="6"/>
      <c r="BG147" s="6"/>
      <c r="BH147" s="6"/>
      <c r="BI147" s="6"/>
      <c r="BJ147" s="6"/>
      <c r="BK147" s="6"/>
      <c r="BL147" s="6"/>
      <c r="BM147" s="6"/>
      <c r="BN147" s="6"/>
      <c r="BO147" s="6"/>
      <c r="BP147" s="6"/>
      <c r="BQ147" s="27"/>
    </row>
    <row r="148" spans="1:69"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2</v>
      </c>
      <c r="U148" s="102">
        <v>2</v>
      </c>
      <c r="V148" s="102">
        <v>4</v>
      </c>
      <c r="W148" s="102">
        <v>4</v>
      </c>
      <c r="X148" s="102">
        <v>0</v>
      </c>
      <c r="Y148" s="102">
        <v>1</v>
      </c>
      <c r="Z148" s="102">
        <v>0</v>
      </c>
      <c r="AA148" s="102">
        <v>1</v>
      </c>
      <c r="AB148" s="103" t="s">
        <v>252</v>
      </c>
      <c r="AC148" s="100" t="s">
        <v>31</v>
      </c>
      <c r="AD148" s="104"/>
      <c r="AE148" s="104"/>
      <c r="AF148" s="104"/>
      <c r="AG148" s="180">
        <v>9</v>
      </c>
      <c r="AH148" s="200">
        <v>9</v>
      </c>
      <c r="AI148" s="200">
        <v>9</v>
      </c>
      <c r="AJ148" s="200">
        <v>9</v>
      </c>
      <c r="AK148" s="180">
        <v>9</v>
      </c>
      <c r="AL148" s="180">
        <v>9</v>
      </c>
      <c r="AM148" s="177">
        <v>9</v>
      </c>
    </row>
    <row r="149" spans="1:69" s="26" customFormat="1" ht="63" x14ac:dyDescent="0.25">
      <c r="A149" s="102">
        <v>8</v>
      </c>
      <c r="B149" s="102">
        <v>0</v>
      </c>
      <c r="C149" s="102">
        <v>2</v>
      </c>
      <c r="D149" s="102">
        <v>0</v>
      </c>
      <c r="E149" s="102">
        <v>4</v>
      </c>
      <c r="F149" s="102">
        <v>0</v>
      </c>
      <c r="G149" s="102">
        <v>8</v>
      </c>
      <c r="H149" s="102">
        <v>0</v>
      </c>
      <c r="I149" s="102">
        <v>5</v>
      </c>
      <c r="J149" s="102">
        <v>2</v>
      </c>
      <c r="K149" s="102">
        <v>0</v>
      </c>
      <c r="L149" s="102">
        <v>4</v>
      </c>
      <c r="M149" s="102">
        <v>1</v>
      </c>
      <c r="N149" s="102">
        <v>0</v>
      </c>
      <c r="O149" s="102">
        <v>3</v>
      </c>
      <c r="P149" s="102">
        <v>0</v>
      </c>
      <c r="Q149" s="102">
        <v>0</v>
      </c>
      <c r="R149" s="102">
        <v>0</v>
      </c>
      <c r="S149" s="102">
        <v>5</v>
      </c>
      <c r="T149" s="102">
        <v>2</v>
      </c>
      <c r="U149" s="102">
        <v>2</v>
      </c>
      <c r="V149" s="102">
        <v>4</v>
      </c>
      <c r="W149" s="102">
        <v>4</v>
      </c>
      <c r="X149" s="102">
        <v>0</v>
      </c>
      <c r="Y149" s="102">
        <v>2</v>
      </c>
      <c r="Z149" s="102">
        <v>0</v>
      </c>
      <c r="AA149" s="102">
        <v>0</v>
      </c>
      <c r="AB149" s="105" t="s">
        <v>306</v>
      </c>
      <c r="AC149" s="100" t="s">
        <v>4</v>
      </c>
      <c r="AD149" s="104"/>
      <c r="AE149" s="104"/>
      <c r="AF149" s="104"/>
      <c r="AG149" s="178">
        <v>1965.4</v>
      </c>
      <c r="AH149" s="181">
        <v>11269.8</v>
      </c>
      <c r="AI149" s="181">
        <v>11441</v>
      </c>
      <c r="AJ149" s="181">
        <v>12253.7</v>
      </c>
      <c r="AK149" s="180">
        <v>0</v>
      </c>
      <c r="AL149" s="180">
        <v>0</v>
      </c>
      <c r="AM149" s="101">
        <f>AG149+AH149+AI149+AJ149+AK149+AL149</f>
        <v>36929.899999999994</v>
      </c>
    </row>
    <row r="150" spans="1:69" s="26" customFormat="1" ht="31.5"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2</v>
      </c>
      <c r="U150" s="102">
        <v>2</v>
      </c>
      <c r="V150" s="102">
        <v>4</v>
      </c>
      <c r="W150" s="102">
        <v>4</v>
      </c>
      <c r="X150" s="102">
        <v>0</v>
      </c>
      <c r="Y150" s="102">
        <v>2</v>
      </c>
      <c r="Z150" s="102">
        <v>0</v>
      </c>
      <c r="AA150" s="102">
        <v>0</v>
      </c>
      <c r="AB150" s="107" t="s">
        <v>310</v>
      </c>
      <c r="AC150" s="100" t="s">
        <v>4</v>
      </c>
      <c r="AD150" s="104"/>
      <c r="AE150" s="104"/>
      <c r="AF150" s="104"/>
      <c r="AG150" s="178">
        <v>1965.4</v>
      </c>
      <c r="AH150" s="181">
        <v>11269.8</v>
      </c>
      <c r="AI150" s="181">
        <v>11441</v>
      </c>
      <c r="AJ150" s="181">
        <v>12253.7</v>
      </c>
      <c r="AK150" s="180">
        <v>0</v>
      </c>
      <c r="AL150" s="180">
        <v>0</v>
      </c>
      <c r="AM150" s="101">
        <f>AG150+AH150+AI150+AJ150+AK150+AL150</f>
        <v>36929.899999999994</v>
      </c>
    </row>
    <row r="151" spans="1:69" s="26" customFormat="1" ht="31.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2</v>
      </c>
      <c r="U151" s="102">
        <v>2</v>
      </c>
      <c r="V151" s="102">
        <v>4</v>
      </c>
      <c r="W151" s="102">
        <v>4</v>
      </c>
      <c r="X151" s="102">
        <v>0</v>
      </c>
      <c r="Y151" s="102">
        <v>2</v>
      </c>
      <c r="Z151" s="102">
        <v>0</v>
      </c>
      <c r="AA151" s="102">
        <v>1</v>
      </c>
      <c r="AB151" s="103" t="s">
        <v>309</v>
      </c>
      <c r="AC151" s="100" t="s">
        <v>31</v>
      </c>
      <c r="AD151" s="104"/>
      <c r="AE151" s="104"/>
      <c r="AF151" s="104"/>
      <c r="AG151" s="180">
        <v>9</v>
      </c>
      <c r="AH151" s="180">
        <v>9</v>
      </c>
      <c r="AI151" s="180">
        <v>9</v>
      </c>
      <c r="AJ151" s="180">
        <v>9</v>
      </c>
      <c r="AK151" s="180">
        <v>9</v>
      </c>
      <c r="AL151" s="180">
        <v>9</v>
      </c>
      <c r="AM151" s="177">
        <v>9</v>
      </c>
    </row>
    <row r="152" spans="1:69" s="26" customFormat="1" ht="63"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2</v>
      </c>
      <c r="U152" s="102">
        <v>2</v>
      </c>
      <c r="V152" s="102">
        <v>4</v>
      </c>
      <c r="W152" s="102">
        <v>4</v>
      </c>
      <c r="X152" s="102">
        <v>0</v>
      </c>
      <c r="Y152" s="102">
        <v>3</v>
      </c>
      <c r="Z152" s="102">
        <v>0</v>
      </c>
      <c r="AA152" s="102">
        <v>0</v>
      </c>
      <c r="AB152" s="156" t="s">
        <v>307</v>
      </c>
      <c r="AC152" s="100" t="s">
        <v>32</v>
      </c>
      <c r="AD152" s="104"/>
      <c r="AE152" s="104"/>
      <c r="AF152" s="104"/>
      <c r="AG152" s="180" t="s">
        <v>33</v>
      </c>
      <c r="AH152" s="180" t="s">
        <v>33</v>
      </c>
      <c r="AI152" s="180" t="s">
        <v>33</v>
      </c>
      <c r="AJ152" s="180" t="s">
        <v>33</v>
      </c>
      <c r="AK152" s="180" t="s">
        <v>33</v>
      </c>
      <c r="AL152" s="178" t="s">
        <v>33</v>
      </c>
      <c r="AM152" s="177"/>
    </row>
    <row r="153" spans="1:69" s="26" customFormat="1" ht="34.5"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2</v>
      </c>
      <c r="U153" s="102">
        <v>2</v>
      </c>
      <c r="V153" s="102">
        <v>4</v>
      </c>
      <c r="W153" s="102">
        <v>4</v>
      </c>
      <c r="X153" s="102">
        <v>0</v>
      </c>
      <c r="Y153" s="102">
        <v>3</v>
      </c>
      <c r="Z153" s="102">
        <v>0</v>
      </c>
      <c r="AA153" s="102">
        <v>1</v>
      </c>
      <c r="AB153" s="103" t="s">
        <v>308</v>
      </c>
      <c r="AC153" s="100" t="s">
        <v>31</v>
      </c>
      <c r="AD153" s="104"/>
      <c r="AE153" s="104"/>
      <c r="AF153" s="104"/>
      <c r="AG153" s="180">
        <v>2</v>
      </c>
      <c r="AH153" s="180">
        <v>2</v>
      </c>
      <c r="AI153" s="180">
        <v>2</v>
      </c>
      <c r="AJ153" s="180">
        <v>2</v>
      </c>
      <c r="AK153" s="180">
        <v>2</v>
      </c>
      <c r="AL153" s="180">
        <v>2</v>
      </c>
      <c r="AM153" s="177">
        <f>AG153+AH153+AI153+AK153+AL153</f>
        <v>10</v>
      </c>
    </row>
    <row r="154" spans="1:69" s="26" customFormat="1" ht="64.5" customHeight="1" x14ac:dyDescent="0.25">
      <c r="A154" s="102">
        <v>8</v>
      </c>
      <c r="B154" s="102">
        <v>0</v>
      </c>
      <c r="C154" s="102">
        <v>2</v>
      </c>
      <c r="D154" s="102">
        <v>0</v>
      </c>
      <c r="E154" s="102">
        <v>4</v>
      </c>
      <c r="F154" s="102">
        <v>0</v>
      </c>
      <c r="G154" s="102">
        <v>8</v>
      </c>
      <c r="H154" s="102">
        <v>0</v>
      </c>
      <c r="I154" s="102">
        <v>5</v>
      </c>
      <c r="J154" s="102">
        <v>2</v>
      </c>
      <c r="K154" s="102">
        <v>0</v>
      </c>
      <c r="L154" s="102">
        <v>4</v>
      </c>
      <c r="M154" s="102">
        <v>2</v>
      </c>
      <c r="N154" s="102">
        <v>0</v>
      </c>
      <c r="O154" s="102">
        <v>6</v>
      </c>
      <c r="P154" s="102">
        <v>6</v>
      </c>
      <c r="Q154" s="102">
        <v>0</v>
      </c>
      <c r="R154" s="102">
        <v>0</v>
      </c>
      <c r="S154" s="102">
        <v>5</v>
      </c>
      <c r="T154" s="102">
        <v>2</v>
      </c>
      <c r="U154" s="102">
        <v>2</v>
      </c>
      <c r="V154" s="102">
        <v>4</v>
      </c>
      <c r="W154" s="102">
        <v>4</v>
      </c>
      <c r="X154" s="102">
        <v>0</v>
      </c>
      <c r="Y154" s="102">
        <v>4</v>
      </c>
      <c r="Z154" s="102">
        <v>0</v>
      </c>
      <c r="AA154" s="102">
        <v>0</v>
      </c>
      <c r="AB154" s="105" t="s">
        <v>327</v>
      </c>
      <c r="AC154" s="100" t="s">
        <v>4</v>
      </c>
      <c r="AD154" s="104"/>
      <c r="AE154" s="104"/>
      <c r="AF154" s="104"/>
      <c r="AG154" s="178">
        <v>4099.6000000000004</v>
      </c>
      <c r="AH154" s="180">
        <v>0</v>
      </c>
      <c r="AI154" s="180">
        <v>0</v>
      </c>
      <c r="AJ154" s="180">
        <v>0</v>
      </c>
      <c r="AK154" s="180">
        <v>0</v>
      </c>
      <c r="AL154" s="180">
        <v>0</v>
      </c>
      <c r="AM154" s="101">
        <f>AG154+AH154+AI154+AJ154+AK154+AL154</f>
        <v>4099.6000000000004</v>
      </c>
    </row>
    <row r="155" spans="1:69" s="26" customFormat="1" ht="34.5"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2</v>
      </c>
      <c r="U155" s="102">
        <v>2</v>
      </c>
      <c r="V155" s="102">
        <v>4</v>
      </c>
      <c r="W155" s="102">
        <v>4</v>
      </c>
      <c r="X155" s="102">
        <v>0</v>
      </c>
      <c r="Y155" s="102">
        <v>4</v>
      </c>
      <c r="Z155" s="102">
        <v>0</v>
      </c>
      <c r="AA155" s="102">
        <v>1</v>
      </c>
      <c r="AB155" s="103" t="s">
        <v>326</v>
      </c>
      <c r="AC155" s="100" t="s">
        <v>31</v>
      </c>
      <c r="AD155" s="104"/>
      <c r="AE155" s="104"/>
      <c r="AF155" s="104"/>
      <c r="AG155" s="180">
        <v>9</v>
      </c>
      <c r="AH155" s="180">
        <v>9</v>
      </c>
      <c r="AI155" s="180">
        <v>9</v>
      </c>
      <c r="AJ155" s="180">
        <v>9</v>
      </c>
      <c r="AK155" s="180">
        <v>9</v>
      </c>
      <c r="AL155" s="180">
        <v>9</v>
      </c>
      <c r="AM155" s="177">
        <v>9</v>
      </c>
    </row>
    <row r="156" spans="1:69" s="26" customFormat="1" ht="31.5"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3</v>
      </c>
      <c r="U156" s="102">
        <v>3</v>
      </c>
      <c r="V156" s="102">
        <v>0</v>
      </c>
      <c r="W156" s="102">
        <v>0</v>
      </c>
      <c r="X156" s="102">
        <v>0</v>
      </c>
      <c r="Y156" s="102">
        <v>0</v>
      </c>
      <c r="Z156" s="102">
        <v>0</v>
      </c>
      <c r="AA156" s="102">
        <v>0</v>
      </c>
      <c r="AB156" s="191" t="s">
        <v>116</v>
      </c>
      <c r="AC156" s="100" t="s">
        <v>30</v>
      </c>
      <c r="AD156" s="106" t="e">
        <f>AD157+#REF!</f>
        <v>#REF!</v>
      </c>
      <c r="AE156" s="106" t="e">
        <f>AE157+#REF!</f>
        <v>#REF!</v>
      </c>
      <c r="AF156" s="106" t="e">
        <f>AF157+#REF!</f>
        <v>#REF!</v>
      </c>
      <c r="AG156" s="203">
        <f>AG157+AG169+AG175</f>
        <v>3255</v>
      </c>
      <c r="AH156" s="203">
        <f>AH157+AH169+AH175</f>
        <v>3319.5</v>
      </c>
      <c r="AI156" s="203">
        <f>AI157+AI169+AI175</f>
        <v>3319.5</v>
      </c>
      <c r="AJ156" s="203">
        <f>AJ157+AJ169+AJ175</f>
        <v>3319.5</v>
      </c>
      <c r="AK156" s="203">
        <f t="shared" ref="AK156:AL156" si="26">AK157+AK169</f>
        <v>10.899999999999999</v>
      </c>
      <c r="AL156" s="203">
        <f t="shared" si="26"/>
        <v>10.899999999999999</v>
      </c>
      <c r="AM156" s="101">
        <f t="shared" si="20"/>
        <v>13235.3</v>
      </c>
      <c r="AO156" s="62"/>
    </row>
    <row r="157" spans="1:69" s="26" customFormat="1" ht="56.2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2</v>
      </c>
      <c r="U157" s="102">
        <v>3</v>
      </c>
      <c r="V157" s="102">
        <v>1</v>
      </c>
      <c r="W157" s="102">
        <v>0</v>
      </c>
      <c r="X157" s="102">
        <v>0</v>
      </c>
      <c r="Y157" s="102">
        <v>0</v>
      </c>
      <c r="Z157" s="102">
        <v>0</v>
      </c>
      <c r="AA157" s="102">
        <v>0</v>
      </c>
      <c r="AB157" s="196" t="s">
        <v>237</v>
      </c>
      <c r="AC157" s="100" t="s">
        <v>30</v>
      </c>
      <c r="AD157" s="104" t="e">
        <f>#REF!+AD159+#REF!+AD164</f>
        <v>#REF!</v>
      </c>
      <c r="AE157" s="104" t="e">
        <f>#REF!+AE159+#REF!+AE164</f>
        <v>#REF!</v>
      </c>
      <c r="AF157" s="104" t="e">
        <f>#REF!+AF159+#REF!+AF164</f>
        <v>#REF!</v>
      </c>
      <c r="AG157" s="201">
        <v>0</v>
      </c>
      <c r="AH157" s="201">
        <v>0</v>
      </c>
      <c r="AI157" s="201">
        <v>0</v>
      </c>
      <c r="AJ157" s="201">
        <v>0</v>
      </c>
      <c r="AK157" s="201">
        <v>0</v>
      </c>
      <c r="AL157" s="201">
        <v>0</v>
      </c>
      <c r="AM157" s="101">
        <f t="shared" si="20"/>
        <v>0</v>
      </c>
    </row>
    <row r="158" spans="1:69" s="26" customFormat="1" ht="39" customHeight="1" x14ac:dyDescent="0.25">
      <c r="A158" s="102"/>
      <c r="B158" s="102"/>
      <c r="C158" s="102"/>
      <c r="D158" s="102"/>
      <c r="E158" s="102"/>
      <c r="F158" s="102"/>
      <c r="G158" s="102"/>
      <c r="H158" s="102"/>
      <c r="I158" s="102"/>
      <c r="J158" s="102"/>
      <c r="K158" s="102"/>
      <c r="L158" s="102"/>
      <c r="M158" s="102"/>
      <c r="N158" s="102"/>
      <c r="O158" s="102"/>
      <c r="P158" s="102"/>
      <c r="Q158" s="102"/>
      <c r="R158" s="102">
        <v>0</v>
      </c>
      <c r="S158" s="102">
        <v>5</v>
      </c>
      <c r="T158" s="102">
        <v>3</v>
      </c>
      <c r="U158" s="102">
        <v>3</v>
      </c>
      <c r="V158" s="102">
        <v>1</v>
      </c>
      <c r="W158" s="102">
        <v>0</v>
      </c>
      <c r="X158" s="102">
        <v>0</v>
      </c>
      <c r="Y158" s="102">
        <v>0</v>
      </c>
      <c r="Z158" s="102">
        <v>0</v>
      </c>
      <c r="AA158" s="102">
        <v>1</v>
      </c>
      <c r="AB158" s="103" t="s">
        <v>238</v>
      </c>
      <c r="AC158" s="100" t="s">
        <v>28</v>
      </c>
      <c r="AD158" s="104"/>
      <c r="AE158" s="104"/>
      <c r="AF158" s="104"/>
      <c r="AG158" s="178">
        <v>100</v>
      </c>
      <c r="AH158" s="178">
        <v>100</v>
      </c>
      <c r="AI158" s="178">
        <v>100</v>
      </c>
      <c r="AJ158" s="178">
        <v>100</v>
      </c>
      <c r="AK158" s="178">
        <v>100</v>
      </c>
      <c r="AL158" s="178">
        <v>100</v>
      </c>
      <c r="AM158" s="101"/>
    </row>
    <row r="159" spans="1:69" s="26" customFormat="1" ht="80.2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3</v>
      </c>
      <c r="U159" s="102">
        <v>3</v>
      </c>
      <c r="V159" s="102">
        <v>1</v>
      </c>
      <c r="W159" s="102">
        <v>1</v>
      </c>
      <c r="X159" s="102">
        <v>0</v>
      </c>
      <c r="Y159" s="102">
        <v>1</v>
      </c>
      <c r="Z159" s="102">
        <v>0</v>
      </c>
      <c r="AA159" s="102">
        <v>0</v>
      </c>
      <c r="AB159" s="105" t="s">
        <v>274</v>
      </c>
      <c r="AC159" s="100" t="s">
        <v>32</v>
      </c>
      <c r="AD159" s="121" t="e">
        <f>AD160+AD161+#REF!+AD162</f>
        <v>#REF!</v>
      </c>
      <c r="AE159" s="121" t="e">
        <f>AE160+AE161+#REF!+AE162</f>
        <v>#REF!</v>
      </c>
      <c r="AF159" s="121" t="e">
        <f>AF160+AF161+#REF!+AF162</f>
        <v>#REF!</v>
      </c>
      <c r="AG159" s="180">
        <v>1</v>
      </c>
      <c r="AH159" s="180">
        <v>1</v>
      </c>
      <c r="AI159" s="180">
        <v>1</v>
      </c>
      <c r="AJ159" s="180">
        <v>1</v>
      </c>
      <c r="AK159" s="180">
        <v>1</v>
      </c>
      <c r="AL159" s="180">
        <v>1</v>
      </c>
      <c r="AM159" s="177">
        <f>AG159+AH159+AI159+AJ159+AK159+AL159</f>
        <v>6</v>
      </c>
    </row>
    <row r="160" spans="1:69" s="26" customFormat="1" ht="31.5" hidden="1" x14ac:dyDescent="0.25">
      <c r="A160" s="102"/>
      <c r="B160" s="102"/>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7" t="s">
        <v>24</v>
      </c>
      <c r="AC160" s="100" t="s">
        <v>4</v>
      </c>
      <c r="AD160" s="104"/>
      <c r="AE160" s="104"/>
      <c r="AF160" s="104"/>
      <c r="AG160" s="178"/>
      <c r="AH160" s="178"/>
      <c r="AI160" s="178"/>
      <c r="AJ160" s="178"/>
      <c r="AK160" s="178"/>
      <c r="AL160" s="178"/>
      <c r="AM160" s="101">
        <f t="shared" si="20"/>
        <v>0</v>
      </c>
    </row>
    <row r="161" spans="1:39" s="26" customFormat="1" ht="31.5" hidden="1" x14ac:dyDescent="0.25">
      <c r="A161" s="102"/>
      <c r="B161" s="102"/>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7" t="s">
        <v>25</v>
      </c>
      <c r="AC161" s="100" t="s">
        <v>4</v>
      </c>
      <c r="AD161" s="104"/>
      <c r="AE161" s="104"/>
      <c r="AF161" s="104"/>
      <c r="AG161" s="178"/>
      <c r="AH161" s="178"/>
      <c r="AI161" s="178"/>
      <c r="AJ161" s="178"/>
      <c r="AK161" s="178"/>
      <c r="AL161" s="178"/>
      <c r="AM161" s="101">
        <f t="shared" si="20"/>
        <v>0</v>
      </c>
    </row>
    <row r="162" spans="1:39" s="26" customFormat="1" ht="31.5" hidden="1" x14ac:dyDescent="0.25">
      <c r="A162" s="102"/>
      <c r="B162" s="102"/>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2"/>
      <c r="Z162" s="102"/>
      <c r="AA162" s="102"/>
      <c r="AB162" s="107" t="s">
        <v>27</v>
      </c>
      <c r="AC162" s="100" t="s">
        <v>4</v>
      </c>
      <c r="AD162" s="104"/>
      <c r="AE162" s="104"/>
      <c r="AF162" s="104"/>
      <c r="AG162" s="178"/>
      <c r="AH162" s="178"/>
      <c r="AI162" s="178"/>
      <c r="AJ162" s="178"/>
      <c r="AK162" s="178"/>
      <c r="AL162" s="178"/>
      <c r="AM162" s="101">
        <f t="shared" si="20"/>
        <v>0</v>
      </c>
    </row>
    <row r="163" spans="1:39" s="26" customFormat="1" ht="31.5"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3</v>
      </c>
      <c r="U163" s="102">
        <v>3</v>
      </c>
      <c r="V163" s="102">
        <v>1</v>
      </c>
      <c r="W163" s="102">
        <v>1</v>
      </c>
      <c r="X163" s="102">
        <v>0</v>
      </c>
      <c r="Y163" s="102">
        <v>1</v>
      </c>
      <c r="Z163" s="102">
        <v>0</v>
      </c>
      <c r="AA163" s="112">
        <v>1</v>
      </c>
      <c r="AB163" s="103" t="s">
        <v>239</v>
      </c>
      <c r="AC163" s="100" t="s">
        <v>31</v>
      </c>
      <c r="AD163" s="104"/>
      <c r="AE163" s="104"/>
      <c r="AF163" s="104"/>
      <c r="AG163" s="180">
        <v>3</v>
      </c>
      <c r="AH163" s="180">
        <v>3</v>
      </c>
      <c r="AI163" s="180">
        <v>3</v>
      </c>
      <c r="AJ163" s="180">
        <v>3</v>
      </c>
      <c r="AK163" s="180">
        <v>3</v>
      </c>
      <c r="AL163" s="180">
        <v>3</v>
      </c>
      <c r="AM163" s="177">
        <f>AG163+AH163+AI163+AJ163+AK163+AL163</f>
        <v>18</v>
      </c>
    </row>
    <row r="164" spans="1:39" s="26" customFormat="1" ht="48.75" customHeight="1" x14ac:dyDescent="0.25">
      <c r="A164" s="102"/>
      <c r="B164" s="102"/>
      <c r="C164" s="102"/>
      <c r="D164" s="102"/>
      <c r="E164" s="102"/>
      <c r="F164" s="102"/>
      <c r="G164" s="102"/>
      <c r="H164" s="102"/>
      <c r="I164" s="102"/>
      <c r="J164" s="102"/>
      <c r="K164" s="102"/>
      <c r="L164" s="102"/>
      <c r="M164" s="102"/>
      <c r="N164" s="102"/>
      <c r="O164" s="102"/>
      <c r="P164" s="102"/>
      <c r="Q164" s="102"/>
      <c r="R164" s="102">
        <v>0</v>
      </c>
      <c r="S164" s="102">
        <v>5</v>
      </c>
      <c r="T164" s="102">
        <v>3</v>
      </c>
      <c r="U164" s="102">
        <v>3</v>
      </c>
      <c r="V164" s="102">
        <v>1</v>
      </c>
      <c r="W164" s="102">
        <v>1</v>
      </c>
      <c r="X164" s="102">
        <v>0</v>
      </c>
      <c r="Y164" s="102">
        <v>2</v>
      </c>
      <c r="Z164" s="102">
        <v>0</v>
      </c>
      <c r="AA164" s="102">
        <v>0</v>
      </c>
      <c r="AB164" s="105" t="s">
        <v>240</v>
      </c>
      <c r="AC164" s="100" t="s">
        <v>32</v>
      </c>
      <c r="AD164" s="121" t="e">
        <f>AD165+AD166+#REF!+AD167</f>
        <v>#REF!</v>
      </c>
      <c r="AE164" s="121" t="e">
        <f>AE165+AE166+#REF!+AE167</f>
        <v>#REF!</v>
      </c>
      <c r="AF164" s="121" t="e">
        <f>AF165+AF166+#REF!+AF167</f>
        <v>#REF!</v>
      </c>
      <c r="AG164" s="180">
        <v>1</v>
      </c>
      <c r="AH164" s="180">
        <v>1</v>
      </c>
      <c r="AI164" s="180">
        <v>1</v>
      </c>
      <c r="AJ164" s="180">
        <v>1</v>
      </c>
      <c r="AK164" s="180">
        <v>1</v>
      </c>
      <c r="AL164" s="180">
        <v>1</v>
      </c>
      <c r="AM164" s="177">
        <f>AG164+AH164+AI164+AJ164+AK164+AL164</f>
        <v>6</v>
      </c>
    </row>
    <row r="165" spans="1:39" s="26" customFormat="1" ht="31.5" hidden="1" x14ac:dyDescent="0.25">
      <c r="A165" s="102"/>
      <c r="B165" s="102"/>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7" t="s">
        <v>24</v>
      </c>
      <c r="AC165" s="100" t="s">
        <v>4</v>
      </c>
      <c r="AD165" s="104"/>
      <c r="AE165" s="104"/>
      <c r="AF165" s="104"/>
      <c r="AG165" s="178"/>
      <c r="AH165" s="178"/>
      <c r="AI165" s="178"/>
      <c r="AJ165" s="178"/>
      <c r="AK165" s="178"/>
      <c r="AL165" s="178"/>
      <c r="AM165" s="101">
        <f t="shared" si="20"/>
        <v>0</v>
      </c>
    </row>
    <row r="166" spans="1:39" s="26" customFormat="1" ht="31.5" hidden="1" x14ac:dyDescent="0.25">
      <c r="A166" s="102"/>
      <c r="B166" s="102"/>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2"/>
      <c r="Z166" s="102"/>
      <c r="AA166" s="102"/>
      <c r="AB166" s="107" t="s">
        <v>25</v>
      </c>
      <c r="AC166" s="100" t="s">
        <v>4</v>
      </c>
      <c r="AD166" s="104"/>
      <c r="AE166" s="104"/>
      <c r="AF166" s="104"/>
      <c r="AG166" s="178"/>
      <c r="AH166" s="178"/>
      <c r="AI166" s="178"/>
      <c r="AJ166" s="178"/>
      <c r="AK166" s="178"/>
      <c r="AL166" s="178"/>
      <c r="AM166" s="101">
        <f t="shared" si="20"/>
        <v>0</v>
      </c>
    </row>
    <row r="167" spans="1:39" s="26" customFormat="1" ht="31.5" hidden="1" x14ac:dyDescent="0.25">
      <c r="A167" s="102"/>
      <c r="B167" s="102"/>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2"/>
      <c r="Z167" s="102"/>
      <c r="AA167" s="102"/>
      <c r="AB167" s="107" t="s">
        <v>27</v>
      </c>
      <c r="AC167" s="100" t="s">
        <v>4</v>
      </c>
      <c r="AD167" s="104"/>
      <c r="AE167" s="104"/>
      <c r="AF167" s="104"/>
      <c r="AG167" s="178"/>
      <c r="AH167" s="178"/>
      <c r="AI167" s="178"/>
      <c r="AJ167" s="178"/>
      <c r="AK167" s="178"/>
      <c r="AL167" s="178"/>
      <c r="AM167" s="101">
        <f t="shared" si="20"/>
        <v>0</v>
      </c>
    </row>
    <row r="168" spans="1:39" s="26" customFormat="1" ht="33" customHeight="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3</v>
      </c>
      <c r="U168" s="102">
        <v>3</v>
      </c>
      <c r="V168" s="102">
        <v>1</v>
      </c>
      <c r="W168" s="102">
        <v>1</v>
      </c>
      <c r="X168" s="102">
        <v>0</v>
      </c>
      <c r="Y168" s="102">
        <v>2</v>
      </c>
      <c r="Z168" s="102">
        <v>0</v>
      </c>
      <c r="AA168" s="112">
        <v>1</v>
      </c>
      <c r="AB168" s="103" t="s">
        <v>241</v>
      </c>
      <c r="AC168" s="100" t="s">
        <v>31</v>
      </c>
      <c r="AD168" s="104"/>
      <c r="AE168" s="104"/>
      <c r="AF168" s="104"/>
      <c r="AG168" s="180">
        <v>2</v>
      </c>
      <c r="AH168" s="180">
        <v>2</v>
      </c>
      <c r="AI168" s="180">
        <v>2</v>
      </c>
      <c r="AJ168" s="180">
        <v>2</v>
      </c>
      <c r="AK168" s="180">
        <v>2</v>
      </c>
      <c r="AL168" s="180">
        <v>2</v>
      </c>
      <c r="AM168" s="177">
        <f t="shared" si="20"/>
        <v>12</v>
      </c>
    </row>
    <row r="169" spans="1:39" s="26" customFormat="1" ht="54.75" customHeight="1"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3</v>
      </c>
      <c r="U169" s="102">
        <v>3</v>
      </c>
      <c r="V169" s="102">
        <v>2</v>
      </c>
      <c r="W169" s="102">
        <v>0</v>
      </c>
      <c r="X169" s="102">
        <v>0</v>
      </c>
      <c r="Y169" s="102">
        <v>0</v>
      </c>
      <c r="Z169" s="102">
        <v>0</v>
      </c>
      <c r="AA169" s="102">
        <v>0</v>
      </c>
      <c r="AB169" s="196" t="s">
        <v>242</v>
      </c>
      <c r="AC169" s="100" t="s">
        <v>30</v>
      </c>
      <c r="AD169" s="104"/>
      <c r="AE169" s="104"/>
      <c r="AF169" s="104"/>
      <c r="AG169" s="201">
        <f>AG171+AG173</f>
        <v>0</v>
      </c>
      <c r="AH169" s="201">
        <f t="shared" ref="AH169:AL169" si="27">AH171+AH173</f>
        <v>0</v>
      </c>
      <c r="AI169" s="201">
        <f t="shared" si="27"/>
        <v>0</v>
      </c>
      <c r="AJ169" s="201">
        <f t="shared" si="27"/>
        <v>0</v>
      </c>
      <c r="AK169" s="201">
        <f t="shared" si="27"/>
        <v>10.899999999999999</v>
      </c>
      <c r="AL169" s="201">
        <f t="shared" si="27"/>
        <v>10.899999999999999</v>
      </c>
      <c r="AM169" s="101">
        <f t="shared" si="20"/>
        <v>21.799999999999997</v>
      </c>
    </row>
    <row r="170" spans="1:39" s="26" customFormat="1" ht="49.5" customHeight="1" x14ac:dyDescent="0.25">
      <c r="A170" s="102"/>
      <c r="B170" s="102"/>
      <c r="C170" s="102"/>
      <c r="D170" s="102"/>
      <c r="E170" s="102"/>
      <c r="F170" s="102"/>
      <c r="G170" s="102"/>
      <c r="H170" s="102"/>
      <c r="I170" s="102"/>
      <c r="J170" s="102"/>
      <c r="K170" s="102"/>
      <c r="L170" s="102"/>
      <c r="M170" s="102"/>
      <c r="N170" s="102"/>
      <c r="O170" s="102"/>
      <c r="P170" s="102"/>
      <c r="Q170" s="102"/>
      <c r="R170" s="102">
        <v>0</v>
      </c>
      <c r="S170" s="102">
        <v>5</v>
      </c>
      <c r="T170" s="102">
        <v>3</v>
      </c>
      <c r="U170" s="102">
        <v>3</v>
      </c>
      <c r="V170" s="102">
        <v>2</v>
      </c>
      <c r="W170" s="102">
        <v>0</v>
      </c>
      <c r="X170" s="102">
        <v>0</v>
      </c>
      <c r="Y170" s="102">
        <v>0</v>
      </c>
      <c r="Z170" s="102">
        <v>0</v>
      </c>
      <c r="AA170" s="102">
        <v>1</v>
      </c>
      <c r="AB170" s="103" t="s">
        <v>243</v>
      </c>
      <c r="AC170" s="100" t="s">
        <v>28</v>
      </c>
      <c r="AD170" s="104"/>
      <c r="AE170" s="104"/>
      <c r="AF170" s="104"/>
      <c r="AG170" s="178">
        <v>0</v>
      </c>
      <c r="AH170" s="178">
        <v>100</v>
      </c>
      <c r="AI170" s="178">
        <v>100</v>
      </c>
      <c r="AJ170" s="178">
        <v>100</v>
      </c>
      <c r="AK170" s="178">
        <v>100</v>
      </c>
      <c r="AL170" s="178">
        <v>100</v>
      </c>
      <c r="AM170" s="101"/>
    </row>
    <row r="171" spans="1:39" s="26" customFormat="1" ht="54" customHeight="1" x14ac:dyDescent="0.25">
      <c r="A171" s="122">
        <v>8</v>
      </c>
      <c r="B171" s="122">
        <v>0</v>
      </c>
      <c r="C171" s="122">
        <v>2</v>
      </c>
      <c r="D171" s="122">
        <v>0</v>
      </c>
      <c r="E171" s="122">
        <v>4</v>
      </c>
      <c r="F171" s="122">
        <v>0</v>
      </c>
      <c r="G171" s="122">
        <v>9</v>
      </c>
      <c r="H171" s="122">
        <v>0</v>
      </c>
      <c r="I171" s="122">
        <v>5</v>
      </c>
      <c r="J171" s="122">
        <v>3</v>
      </c>
      <c r="K171" s="122">
        <v>0</v>
      </c>
      <c r="L171" s="122">
        <v>2</v>
      </c>
      <c r="M171" s="122">
        <v>2</v>
      </c>
      <c r="N171" s="122">
        <v>0</v>
      </c>
      <c r="O171" s="122">
        <v>0</v>
      </c>
      <c r="P171" s="122">
        <v>1</v>
      </c>
      <c r="Q171" s="122">
        <v>0</v>
      </c>
      <c r="R171" s="122">
        <v>0</v>
      </c>
      <c r="S171" s="122">
        <v>5</v>
      </c>
      <c r="T171" s="122">
        <v>3</v>
      </c>
      <c r="U171" s="122">
        <v>3</v>
      </c>
      <c r="V171" s="122">
        <v>2</v>
      </c>
      <c r="W171" s="122">
        <v>2</v>
      </c>
      <c r="X171" s="122">
        <v>0</v>
      </c>
      <c r="Y171" s="122">
        <v>1</v>
      </c>
      <c r="Z171" s="122">
        <v>0</v>
      </c>
      <c r="AA171" s="122">
        <v>0</v>
      </c>
      <c r="AB171" s="113" t="s">
        <v>246</v>
      </c>
      <c r="AC171" s="114" t="s">
        <v>4</v>
      </c>
      <c r="AD171" s="210" t="e">
        <f>AD172+#REF!+#REF!+#REF!</f>
        <v>#REF!</v>
      </c>
      <c r="AE171" s="210" t="e">
        <f>AE172+#REF!+#REF!+#REF!</f>
        <v>#REF!</v>
      </c>
      <c r="AF171" s="210" t="e">
        <f>AF172+#REF!+#REF!+#REF!</f>
        <v>#REF!</v>
      </c>
      <c r="AG171" s="181">
        <v>0</v>
      </c>
      <c r="AH171" s="181">
        <v>0</v>
      </c>
      <c r="AI171" s="181">
        <v>0</v>
      </c>
      <c r="AJ171" s="181">
        <v>0</v>
      </c>
      <c r="AK171" s="178">
        <v>8.1999999999999993</v>
      </c>
      <c r="AL171" s="178">
        <v>8.1999999999999993</v>
      </c>
      <c r="AM171" s="101">
        <f t="shared" ref="AM171:AM253" si="28">AG171+AH171+AI171+AJ171+AK171+AL171</f>
        <v>16.399999999999999</v>
      </c>
    </row>
    <row r="172" spans="1:39" s="26" customFormat="1" ht="31.5" x14ac:dyDescent="0.25">
      <c r="A172" s="122"/>
      <c r="B172" s="122"/>
      <c r="C172" s="122"/>
      <c r="D172" s="122"/>
      <c r="E172" s="122"/>
      <c r="F172" s="122"/>
      <c r="G172" s="122"/>
      <c r="H172" s="122"/>
      <c r="I172" s="122"/>
      <c r="J172" s="122"/>
      <c r="K172" s="122"/>
      <c r="L172" s="122"/>
      <c r="M172" s="122"/>
      <c r="N172" s="122"/>
      <c r="O172" s="122"/>
      <c r="P172" s="122"/>
      <c r="Q172" s="122"/>
      <c r="R172" s="122">
        <v>0</v>
      </c>
      <c r="S172" s="122">
        <v>5</v>
      </c>
      <c r="T172" s="122">
        <v>3</v>
      </c>
      <c r="U172" s="122">
        <v>3</v>
      </c>
      <c r="V172" s="122">
        <v>2</v>
      </c>
      <c r="W172" s="122">
        <v>2</v>
      </c>
      <c r="X172" s="122">
        <v>0</v>
      </c>
      <c r="Y172" s="122">
        <v>1</v>
      </c>
      <c r="Z172" s="122">
        <v>0</v>
      </c>
      <c r="AA172" s="122">
        <v>1</v>
      </c>
      <c r="AB172" s="103" t="s">
        <v>245</v>
      </c>
      <c r="AC172" s="100" t="s">
        <v>31</v>
      </c>
      <c r="AD172" s="104"/>
      <c r="AE172" s="104"/>
      <c r="AF172" s="104"/>
      <c r="AG172" s="200">
        <v>0</v>
      </c>
      <c r="AH172" s="180">
        <v>0</v>
      </c>
      <c r="AI172" s="180">
        <v>0</v>
      </c>
      <c r="AJ172" s="180">
        <v>0</v>
      </c>
      <c r="AK172" s="180">
        <v>1</v>
      </c>
      <c r="AL172" s="180">
        <v>1</v>
      </c>
      <c r="AM172" s="177">
        <f>AG172+AH172+AI172+AJ172+AK172+AL172</f>
        <v>2</v>
      </c>
    </row>
    <row r="173" spans="1:39" s="26" customFormat="1" ht="66.75" customHeight="1" x14ac:dyDescent="0.25">
      <c r="A173" s="122">
        <v>8</v>
      </c>
      <c r="B173" s="122">
        <v>0</v>
      </c>
      <c r="C173" s="122">
        <v>2</v>
      </c>
      <c r="D173" s="122">
        <v>0</v>
      </c>
      <c r="E173" s="122">
        <v>4</v>
      </c>
      <c r="F173" s="122">
        <v>0</v>
      </c>
      <c r="G173" s="122">
        <v>9</v>
      </c>
      <c r="H173" s="122">
        <v>0</v>
      </c>
      <c r="I173" s="122">
        <v>5</v>
      </c>
      <c r="J173" s="122">
        <v>3</v>
      </c>
      <c r="K173" s="122">
        <v>0</v>
      </c>
      <c r="L173" s="122">
        <v>2</v>
      </c>
      <c r="M173" s="122">
        <v>2</v>
      </c>
      <c r="N173" s="122">
        <v>0</v>
      </c>
      <c r="O173" s="122">
        <v>0</v>
      </c>
      <c r="P173" s="122">
        <v>2</v>
      </c>
      <c r="Q173" s="122">
        <v>0</v>
      </c>
      <c r="R173" s="122">
        <v>0</v>
      </c>
      <c r="S173" s="122">
        <v>5</v>
      </c>
      <c r="T173" s="122">
        <v>3</v>
      </c>
      <c r="U173" s="122">
        <v>3</v>
      </c>
      <c r="V173" s="122">
        <v>2</v>
      </c>
      <c r="W173" s="122">
        <v>2</v>
      </c>
      <c r="X173" s="122">
        <v>0</v>
      </c>
      <c r="Y173" s="122">
        <v>2</v>
      </c>
      <c r="Z173" s="122">
        <v>0</v>
      </c>
      <c r="AA173" s="122">
        <v>0</v>
      </c>
      <c r="AB173" s="113" t="s">
        <v>271</v>
      </c>
      <c r="AC173" s="114" t="s">
        <v>4</v>
      </c>
      <c r="AD173" s="115"/>
      <c r="AE173" s="115"/>
      <c r="AF173" s="115"/>
      <c r="AG173" s="181">
        <v>0</v>
      </c>
      <c r="AH173" s="181">
        <v>0</v>
      </c>
      <c r="AI173" s="181">
        <v>0</v>
      </c>
      <c r="AJ173" s="181">
        <v>0</v>
      </c>
      <c r="AK173" s="178">
        <v>2.7</v>
      </c>
      <c r="AL173" s="178">
        <v>2.7</v>
      </c>
      <c r="AM173" s="101">
        <f t="shared" si="28"/>
        <v>5.4</v>
      </c>
    </row>
    <row r="174" spans="1:39" s="26" customFormat="1" ht="31.5" x14ac:dyDescent="0.25">
      <c r="A174" s="122"/>
      <c r="B174" s="122"/>
      <c r="C174" s="122"/>
      <c r="D174" s="122"/>
      <c r="E174" s="122"/>
      <c r="F174" s="122"/>
      <c r="G174" s="122"/>
      <c r="H174" s="122"/>
      <c r="I174" s="122"/>
      <c r="J174" s="122"/>
      <c r="K174" s="122"/>
      <c r="L174" s="122"/>
      <c r="M174" s="122"/>
      <c r="N174" s="122"/>
      <c r="O174" s="122"/>
      <c r="P174" s="122"/>
      <c r="Q174" s="122"/>
      <c r="R174" s="122">
        <v>0</v>
      </c>
      <c r="S174" s="122">
        <v>5</v>
      </c>
      <c r="T174" s="122">
        <v>3</v>
      </c>
      <c r="U174" s="122">
        <v>3</v>
      </c>
      <c r="V174" s="122">
        <v>2</v>
      </c>
      <c r="W174" s="122">
        <v>2</v>
      </c>
      <c r="X174" s="122">
        <v>0</v>
      </c>
      <c r="Y174" s="122">
        <v>2</v>
      </c>
      <c r="Z174" s="122">
        <v>0</v>
      </c>
      <c r="AA174" s="122">
        <v>1</v>
      </c>
      <c r="AB174" s="103" t="s">
        <v>244</v>
      </c>
      <c r="AC174" s="100" t="s">
        <v>31</v>
      </c>
      <c r="AD174" s="104"/>
      <c r="AE174" s="104"/>
      <c r="AF174" s="104"/>
      <c r="AG174" s="200">
        <v>0</v>
      </c>
      <c r="AH174" s="180">
        <v>0</v>
      </c>
      <c r="AI174" s="180">
        <v>0</v>
      </c>
      <c r="AJ174" s="180">
        <v>0</v>
      </c>
      <c r="AK174" s="180">
        <v>30</v>
      </c>
      <c r="AL174" s="180">
        <v>30</v>
      </c>
      <c r="AM174" s="177">
        <f t="shared" ref="AM174:AM181" si="29">AG174+AH174+AI174+AJ174+AK174+AL174</f>
        <v>60</v>
      </c>
    </row>
    <row r="175" spans="1:39" s="26" customFormat="1" ht="47.25" x14ac:dyDescent="0.25">
      <c r="A175" s="122"/>
      <c r="B175" s="122"/>
      <c r="C175" s="122"/>
      <c r="D175" s="122"/>
      <c r="E175" s="122"/>
      <c r="F175" s="122"/>
      <c r="G175" s="122"/>
      <c r="H175" s="122"/>
      <c r="I175" s="122"/>
      <c r="J175" s="122"/>
      <c r="K175" s="122"/>
      <c r="L175" s="122"/>
      <c r="M175" s="122"/>
      <c r="N175" s="122"/>
      <c r="O175" s="122"/>
      <c r="P175" s="122"/>
      <c r="Q175" s="122"/>
      <c r="R175" s="122">
        <v>0</v>
      </c>
      <c r="S175" s="122">
        <v>5</v>
      </c>
      <c r="T175" s="122">
        <v>3</v>
      </c>
      <c r="U175" s="122">
        <v>3</v>
      </c>
      <c r="V175" s="122">
        <v>3</v>
      </c>
      <c r="W175" s="122">
        <v>0</v>
      </c>
      <c r="X175" s="122">
        <v>0</v>
      </c>
      <c r="Y175" s="122">
        <v>0</v>
      </c>
      <c r="Z175" s="122">
        <v>0</v>
      </c>
      <c r="AA175" s="122">
        <v>0</v>
      </c>
      <c r="AB175" s="192" t="s">
        <v>319</v>
      </c>
      <c r="AC175" s="100" t="s">
        <v>4</v>
      </c>
      <c r="AD175" s="104"/>
      <c r="AE175" s="104"/>
      <c r="AF175" s="104"/>
      <c r="AG175" s="201">
        <f t="shared" ref="AG175:AL175" si="30">AG177+AG179</f>
        <v>3255</v>
      </c>
      <c r="AH175" s="201">
        <f t="shared" si="30"/>
        <v>3319.5</v>
      </c>
      <c r="AI175" s="201">
        <f t="shared" si="30"/>
        <v>3319.5</v>
      </c>
      <c r="AJ175" s="201">
        <f t="shared" si="30"/>
        <v>3319.5</v>
      </c>
      <c r="AK175" s="208">
        <f t="shared" si="30"/>
        <v>0</v>
      </c>
      <c r="AL175" s="208">
        <f t="shared" si="30"/>
        <v>0</v>
      </c>
      <c r="AM175" s="101">
        <f>AG175+AH175+AI175+AJ175+AK175+AL175</f>
        <v>13213.5</v>
      </c>
    </row>
    <row r="176" spans="1:39" s="26" customFormat="1" ht="31.5" x14ac:dyDescent="0.25">
      <c r="A176" s="122"/>
      <c r="B176" s="122"/>
      <c r="C176" s="122"/>
      <c r="D176" s="122"/>
      <c r="E176" s="122"/>
      <c r="F176" s="122"/>
      <c r="G176" s="122"/>
      <c r="H176" s="122"/>
      <c r="I176" s="122"/>
      <c r="J176" s="122"/>
      <c r="K176" s="122"/>
      <c r="L176" s="122"/>
      <c r="M176" s="122"/>
      <c r="N176" s="122"/>
      <c r="O176" s="122"/>
      <c r="P176" s="122"/>
      <c r="Q176" s="122"/>
      <c r="R176" s="122">
        <v>0</v>
      </c>
      <c r="S176" s="122">
        <v>5</v>
      </c>
      <c r="T176" s="122">
        <v>3</v>
      </c>
      <c r="U176" s="122">
        <v>3</v>
      </c>
      <c r="V176" s="122">
        <v>3</v>
      </c>
      <c r="W176" s="122">
        <v>0</v>
      </c>
      <c r="X176" s="122">
        <v>0</v>
      </c>
      <c r="Y176" s="122">
        <v>0</v>
      </c>
      <c r="Z176" s="122">
        <v>0</v>
      </c>
      <c r="AA176" s="122">
        <v>1</v>
      </c>
      <c r="AB176" s="117" t="s">
        <v>325</v>
      </c>
      <c r="AC176" s="100" t="s">
        <v>28</v>
      </c>
      <c r="AD176" s="104"/>
      <c r="AE176" s="104"/>
      <c r="AF176" s="104"/>
      <c r="AG176" s="200">
        <v>100</v>
      </c>
      <c r="AH176" s="180">
        <v>100</v>
      </c>
      <c r="AI176" s="180">
        <v>100</v>
      </c>
      <c r="AJ176" s="180">
        <v>100</v>
      </c>
      <c r="AK176" s="180">
        <v>100</v>
      </c>
      <c r="AL176" s="180">
        <v>100</v>
      </c>
      <c r="AM176" s="177">
        <v>100</v>
      </c>
    </row>
    <row r="177" spans="1:39" s="26" customFormat="1" ht="63" x14ac:dyDescent="0.25">
      <c r="A177" s="122">
        <v>8</v>
      </c>
      <c r="B177" s="122">
        <v>0</v>
      </c>
      <c r="C177" s="122">
        <v>2</v>
      </c>
      <c r="D177" s="122">
        <v>0</v>
      </c>
      <c r="E177" s="122">
        <v>4</v>
      </c>
      <c r="F177" s="122">
        <v>0</v>
      </c>
      <c r="G177" s="122">
        <v>9</v>
      </c>
      <c r="H177" s="122">
        <v>0</v>
      </c>
      <c r="I177" s="122">
        <v>5</v>
      </c>
      <c r="J177" s="122">
        <v>3</v>
      </c>
      <c r="K177" s="122" t="s">
        <v>324</v>
      </c>
      <c r="L177" s="122">
        <v>3</v>
      </c>
      <c r="M177" s="122" t="s">
        <v>60</v>
      </c>
      <c r="N177" s="122">
        <v>1</v>
      </c>
      <c r="O177" s="122">
        <v>0</v>
      </c>
      <c r="P177" s="122">
        <v>9</v>
      </c>
      <c r="Q177" s="122">
        <v>0</v>
      </c>
      <c r="R177" s="122">
        <v>0</v>
      </c>
      <c r="S177" s="122">
        <v>5</v>
      </c>
      <c r="T177" s="122">
        <v>3</v>
      </c>
      <c r="U177" s="122">
        <v>3</v>
      </c>
      <c r="V177" s="122">
        <v>3</v>
      </c>
      <c r="W177" s="122">
        <v>3</v>
      </c>
      <c r="X177" s="122">
        <v>0</v>
      </c>
      <c r="Y177" s="122">
        <v>1</v>
      </c>
      <c r="Z177" s="122">
        <v>0</v>
      </c>
      <c r="AA177" s="122">
        <v>0</v>
      </c>
      <c r="AB177" s="113" t="s">
        <v>320</v>
      </c>
      <c r="AC177" s="100" t="s">
        <v>4</v>
      </c>
      <c r="AD177" s="104"/>
      <c r="AE177" s="104"/>
      <c r="AF177" s="104"/>
      <c r="AG177" s="181">
        <v>651</v>
      </c>
      <c r="AH177" s="181">
        <v>656.8</v>
      </c>
      <c r="AI177" s="181">
        <v>656.8</v>
      </c>
      <c r="AJ177" s="181">
        <v>656.8</v>
      </c>
      <c r="AK177" s="178">
        <v>0</v>
      </c>
      <c r="AL177" s="178">
        <v>0</v>
      </c>
      <c r="AM177" s="101">
        <f t="shared" si="29"/>
        <v>2621.3999999999996</v>
      </c>
    </row>
    <row r="178" spans="1:39" s="26" customFormat="1" ht="31.5" x14ac:dyDescent="0.25">
      <c r="A178" s="122"/>
      <c r="B178" s="122"/>
      <c r="C178" s="122"/>
      <c r="D178" s="122"/>
      <c r="E178" s="122"/>
      <c r="F178" s="122"/>
      <c r="G178" s="122"/>
      <c r="H178" s="122"/>
      <c r="I178" s="122"/>
      <c r="J178" s="122"/>
      <c r="K178" s="122"/>
      <c r="L178" s="122"/>
      <c r="M178" s="122"/>
      <c r="N178" s="122"/>
      <c r="O178" s="122"/>
      <c r="P178" s="122"/>
      <c r="Q178" s="122"/>
      <c r="R178" s="122">
        <v>0</v>
      </c>
      <c r="S178" s="122">
        <v>5</v>
      </c>
      <c r="T178" s="122">
        <v>3</v>
      </c>
      <c r="U178" s="122">
        <v>3</v>
      </c>
      <c r="V178" s="122">
        <v>3</v>
      </c>
      <c r="W178" s="122">
        <v>3</v>
      </c>
      <c r="X178" s="122">
        <v>0</v>
      </c>
      <c r="Y178" s="122">
        <v>1</v>
      </c>
      <c r="Z178" s="122">
        <v>0</v>
      </c>
      <c r="AA178" s="122">
        <v>1</v>
      </c>
      <c r="AB178" s="117" t="s">
        <v>321</v>
      </c>
      <c r="AC178" s="100" t="s">
        <v>31</v>
      </c>
      <c r="AD178" s="104"/>
      <c r="AE178" s="104"/>
      <c r="AF178" s="104"/>
      <c r="AG178" s="180">
        <v>3</v>
      </c>
      <c r="AH178" s="200">
        <v>2</v>
      </c>
      <c r="AI178" s="200">
        <v>2</v>
      </c>
      <c r="AJ178" s="200">
        <v>2</v>
      </c>
      <c r="AK178" s="180">
        <v>0</v>
      </c>
      <c r="AL178" s="180">
        <v>0</v>
      </c>
      <c r="AM178" s="177">
        <f t="shared" si="29"/>
        <v>9</v>
      </c>
    </row>
    <row r="179" spans="1:39" s="26" customFormat="1" ht="63" x14ac:dyDescent="0.25">
      <c r="A179" s="122">
        <v>8</v>
      </c>
      <c r="B179" s="122">
        <v>0</v>
      </c>
      <c r="C179" s="122">
        <v>2</v>
      </c>
      <c r="D179" s="122">
        <v>0</v>
      </c>
      <c r="E179" s="122">
        <v>4</v>
      </c>
      <c r="F179" s="122">
        <v>0</v>
      </c>
      <c r="G179" s="122">
        <v>9</v>
      </c>
      <c r="H179" s="122">
        <v>0</v>
      </c>
      <c r="I179" s="122">
        <v>5</v>
      </c>
      <c r="J179" s="122">
        <v>3</v>
      </c>
      <c r="K179" s="122" t="s">
        <v>324</v>
      </c>
      <c r="L179" s="122">
        <v>3</v>
      </c>
      <c r="M179" s="122">
        <v>1</v>
      </c>
      <c r="N179" s="122">
        <v>1</v>
      </c>
      <c r="O179" s="122">
        <v>0</v>
      </c>
      <c r="P179" s="122">
        <v>9</v>
      </c>
      <c r="Q179" s="122">
        <v>0</v>
      </c>
      <c r="R179" s="122">
        <v>0</v>
      </c>
      <c r="S179" s="122">
        <v>5</v>
      </c>
      <c r="T179" s="122">
        <v>3</v>
      </c>
      <c r="U179" s="122">
        <v>3</v>
      </c>
      <c r="V179" s="122">
        <v>3</v>
      </c>
      <c r="W179" s="122">
        <v>3</v>
      </c>
      <c r="X179" s="122">
        <v>0</v>
      </c>
      <c r="Y179" s="122">
        <v>2</v>
      </c>
      <c r="Z179" s="122">
        <v>0</v>
      </c>
      <c r="AA179" s="122">
        <v>0</v>
      </c>
      <c r="AB179" s="113" t="s">
        <v>322</v>
      </c>
      <c r="AC179" s="100" t="s">
        <v>4</v>
      </c>
      <c r="AD179" s="104"/>
      <c r="AE179" s="104"/>
      <c r="AF179" s="104"/>
      <c r="AG179" s="181">
        <v>2604</v>
      </c>
      <c r="AH179" s="181">
        <v>2662.7</v>
      </c>
      <c r="AI179" s="181">
        <v>2662.7</v>
      </c>
      <c r="AJ179" s="181">
        <v>2662.7</v>
      </c>
      <c r="AK179" s="178">
        <v>0</v>
      </c>
      <c r="AL179" s="178">
        <v>0</v>
      </c>
      <c r="AM179" s="101">
        <f t="shared" si="29"/>
        <v>10592.099999999999</v>
      </c>
    </row>
    <row r="180" spans="1:39" s="26" customFormat="1" ht="31.5" x14ac:dyDescent="0.25">
      <c r="A180" s="122"/>
      <c r="B180" s="122"/>
      <c r="C180" s="122"/>
      <c r="D180" s="122"/>
      <c r="E180" s="122"/>
      <c r="F180" s="122"/>
      <c r="G180" s="122"/>
      <c r="H180" s="122"/>
      <c r="I180" s="122"/>
      <c r="J180" s="122"/>
      <c r="K180" s="122"/>
      <c r="L180" s="122"/>
      <c r="M180" s="122"/>
      <c r="N180" s="122"/>
      <c r="O180" s="122"/>
      <c r="P180" s="122"/>
      <c r="Q180" s="122"/>
      <c r="R180" s="122">
        <v>0</v>
      </c>
      <c r="S180" s="122">
        <v>5</v>
      </c>
      <c r="T180" s="122">
        <v>3</v>
      </c>
      <c r="U180" s="122">
        <v>3</v>
      </c>
      <c r="V180" s="122">
        <v>3</v>
      </c>
      <c r="W180" s="122">
        <v>3</v>
      </c>
      <c r="X180" s="122">
        <v>0</v>
      </c>
      <c r="Y180" s="122">
        <v>2</v>
      </c>
      <c r="Z180" s="122">
        <v>0</v>
      </c>
      <c r="AA180" s="122">
        <v>1</v>
      </c>
      <c r="AB180" s="117" t="s">
        <v>323</v>
      </c>
      <c r="AC180" s="100" t="s">
        <v>31</v>
      </c>
      <c r="AD180" s="104"/>
      <c r="AE180" s="104"/>
      <c r="AF180" s="104"/>
      <c r="AG180" s="180">
        <v>3</v>
      </c>
      <c r="AH180" s="180">
        <v>2</v>
      </c>
      <c r="AI180" s="180">
        <v>2</v>
      </c>
      <c r="AJ180" s="180">
        <v>2</v>
      </c>
      <c r="AK180" s="180">
        <v>0</v>
      </c>
      <c r="AL180" s="180">
        <v>0</v>
      </c>
      <c r="AM180" s="177">
        <f t="shared" si="29"/>
        <v>9</v>
      </c>
    </row>
    <row r="181" spans="1:39" s="26" customFormat="1" ht="31.5" x14ac:dyDescent="0.25">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4</v>
      </c>
      <c r="V181" s="102">
        <v>0</v>
      </c>
      <c r="W181" s="102">
        <v>0</v>
      </c>
      <c r="X181" s="102">
        <v>0</v>
      </c>
      <c r="Y181" s="102">
        <v>0</v>
      </c>
      <c r="Z181" s="102">
        <v>0</v>
      </c>
      <c r="AA181" s="102">
        <v>0</v>
      </c>
      <c r="AB181" s="199" t="s">
        <v>218</v>
      </c>
      <c r="AC181" s="100" t="s">
        <v>4</v>
      </c>
      <c r="AD181" s="106">
        <f t="shared" ref="AD181:AF181" si="31">AD196</f>
        <v>1420</v>
      </c>
      <c r="AE181" s="106">
        <f t="shared" si="31"/>
        <v>1420</v>
      </c>
      <c r="AF181" s="106">
        <f t="shared" si="31"/>
        <v>1420</v>
      </c>
      <c r="AG181" s="202">
        <f t="shared" ref="AG181:AL181" si="32">AG182+AG196+AG307</f>
        <v>19186.7</v>
      </c>
      <c r="AH181" s="202">
        <f t="shared" si="32"/>
        <v>20874.169999999998</v>
      </c>
      <c r="AI181" s="202">
        <f t="shared" si="32"/>
        <v>17750</v>
      </c>
      <c r="AJ181" s="202">
        <f t="shared" si="32"/>
        <v>17750</v>
      </c>
      <c r="AK181" s="202">
        <f t="shared" si="32"/>
        <v>8843.4</v>
      </c>
      <c r="AL181" s="202">
        <f t="shared" si="32"/>
        <v>8843.4</v>
      </c>
      <c r="AM181" s="101">
        <f t="shared" si="29"/>
        <v>93247.669999999984</v>
      </c>
    </row>
    <row r="182" spans="1:39" s="26" customFormat="1" ht="35.25" customHeight="1" x14ac:dyDescent="0.25">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4</v>
      </c>
      <c r="V182" s="102">
        <v>1</v>
      </c>
      <c r="W182" s="102">
        <v>0</v>
      </c>
      <c r="X182" s="102">
        <v>0</v>
      </c>
      <c r="Y182" s="102">
        <v>0</v>
      </c>
      <c r="Z182" s="102">
        <v>0</v>
      </c>
      <c r="AA182" s="102">
        <v>0</v>
      </c>
      <c r="AB182" s="196" t="s">
        <v>256</v>
      </c>
      <c r="AC182" s="100" t="s">
        <v>4</v>
      </c>
      <c r="AD182" s="104">
        <v>0</v>
      </c>
      <c r="AE182" s="104">
        <v>0</v>
      </c>
      <c r="AF182" s="104">
        <v>0</v>
      </c>
      <c r="AG182" s="201">
        <f>AG184+AG187+AG190+AG193</f>
        <v>10065</v>
      </c>
      <c r="AH182" s="201">
        <f>AH184+AH187+AH190+AH193</f>
        <v>10700</v>
      </c>
      <c r="AI182" s="201">
        <f>AI184+AI187+AI190+AI193</f>
        <v>10000</v>
      </c>
      <c r="AJ182" s="201">
        <f>AJ184+AJ187+AJ190+AJ193</f>
        <v>10000</v>
      </c>
      <c r="AK182" s="201">
        <f>AK184+AK187++AK190+AK193</f>
        <v>5528.7999999999993</v>
      </c>
      <c r="AL182" s="201">
        <f>AL184+AL187+AL190+AL193</f>
        <v>5528.7999999999993</v>
      </c>
      <c r="AM182" s="101">
        <f t="shared" si="28"/>
        <v>51822.600000000006</v>
      </c>
    </row>
    <row r="183" spans="1:39" s="26" customFormat="1" ht="38.25" customHeight="1" x14ac:dyDescent="0.25">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4</v>
      </c>
      <c r="V183" s="102">
        <v>1</v>
      </c>
      <c r="W183" s="102">
        <v>1</v>
      </c>
      <c r="X183" s="102">
        <v>0</v>
      </c>
      <c r="Y183" s="102">
        <v>0</v>
      </c>
      <c r="Z183" s="102">
        <v>0</v>
      </c>
      <c r="AA183" s="102">
        <v>1</v>
      </c>
      <c r="AB183" s="103" t="s">
        <v>269</v>
      </c>
      <c r="AC183" s="100" t="s">
        <v>31</v>
      </c>
      <c r="AD183" s="104"/>
      <c r="AE183" s="104"/>
      <c r="AF183" s="104"/>
      <c r="AG183" s="180">
        <v>3000</v>
      </c>
      <c r="AH183" s="180">
        <v>3000</v>
      </c>
      <c r="AI183" s="180">
        <v>3000</v>
      </c>
      <c r="AJ183" s="180">
        <v>3000</v>
      </c>
      <c r="AK183" s="180">
        <v>3000</v>
      </c>
      <c r="AL183" s="180">
        <v>3000</v>
      </c>
      <c r="AM183" s="180">
        <v>3000</v>
      </c>
    </row>
    <row r="184" spans="1:39" s="26" customFormat="1" ht="47.25" x14ac:dyDescent="0.25">
      <c r="A184" s="102">
        <v>8</v>
      </c>
      <c r="B184" s="102">
        <v>0</v>
      </c>
      <c r="C184" s="102">
        <v>2</v>
      </c>
      <c r="D184" s="102">
        <v>0</v>
      </c>
      <c r="E184" s="102">
        <v>5</v>
      </c>
      <c r="F184" s="102">
        <v>0</v>
      </c>
      <c r="G184" s="102">
        <v>3</v>
      </c>
      <c r="H184" s="102">
        <v>0</v>
      </c>
      <c r="I184" s="102">
        <v>5</v>
      </c>
      <c r="J184" s="102">
        <v>4</v>
      </c>
      <c r="K184" s="102">
        <v>0</v>
      </c>
      <c r="L184" s="102">
        <v>1</v>
      </c>
      <c r="M184" s="102">
        <v>2</v>
      </c>
      <c r="N184" s="102">
        <v>0</v>
      </c>
      <c r="O184" s="102">
        <v>0</v>
      </c>
      <c r="P184" s="102">
        <v>1</v>
      </c>
      <c r="Q184" s="102">
        <v>0</v>
      </c>
      <c r="R184" s="102">
        <v>0</v>
      </c>
      <c r="S184" s="102">
        <v>5</v>
      </c>
      <c r="T184" s="102">
        <v>4</v>
      </c>
      <c r="U184" s="102">
        <v>4</v>
      </c>
      <c r="V184" s="102">
        <v>1</v>
      </c>
      <c r="W184" s="102">
        <v>1</v>
      </c>
      <c r="X184" s="102">
        <v>0</v>
      </c>
      <c r="Y184" s="102">
        <v>1</v>
      </c>
      <c r="Z184" s="102">
        <v>0</v>
      </c>
      <c r="AA184" s="102">
        <v>0</v>
      </c>
      <c r="AB184" s="105" t="s">
        <v>328</v>
      </c>
      <c r="AC184" s="100" t="s">
        <v>4</v>
      </c>
      <c r="AD184" s="121" t="s">
        <v>33</v>
      </c>
      <c r="AE184" s="121" t="s">
        <v>33</v>
      </c>
      <c r="AF184" s="121" t="s">
        <v>33</v>
      </c>
      <c r="AG184" s="181">
        <v>8400</v>
      </c>
      <c r="AH184" s="181">
        <v>8400</v>
      </c>
      <c r="AI184" s="181">
        <v>8400</v>
      </c>
      <c r="AJ184" s="181">
        <v>8400</v>
      </c>
      <c r="AK184" s="178">
        <v>3317.4</v>
      </c>
      <c r="AL184" s="178">
        <v>3317.4</v>
      </c>
      <c r="AM184" s="101">
        <f t="shared" si="28"/>
        <v>40234.800000000003</v>
      </c>
    </row>
    <row r="185" spans="1:39" s="26" customFormat="1" ht="31.5" x14ac:dyDescent="0.25">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4</v>
      </c>
      <c r="V185" s="102">
        <v>1</v>
      </c>
      <c r="W185" s="102">
        <v>1</v>
      </c>
      <c r="X185" s="102">
        <v>0</v>
      </c>
      <c r="Y185" s="102">
        <v>1</v>
      </c>
      <c r="Z185" s="102">
        <v>0</v>
      </c>
      <c r="AA185" s="102">
        <v>0</v>
      </c>
      <c r="AB185" s="107" t="s">
        <v>26</v>
      </c>
      <c r="AC185" s="100" t="s">
        <v>4</v>
      </c>
      <c r="AD185" s="121"/>
      <c r="AE185" s="121"/>
      <c r="AF185" s="121"/>
      <c r="AG185" s="181">
        <v>8400</v>
      </c>
      <c r="AH185" s="181">
        <v>8400</v>
      </c>
      <c r="AI185" s="181">
        <v>8400</v>
      </c>
      <c r="AJ185" s="181">
        <v>8400</v>
      </c>
      <c r="AK185" s="178">
        <v>3317.4</v>
      </c>
      <c r="AL185" s="178">
        <v>3317.4</v>
      </c>
      <c r="AM185" s="101">
        <f>AG185+AH185+AI185+AJ185+AK185+AL185</f>
        <v>40234.800000000003</v>
      </c>
    </row>
    <row r="186" spans="1:39" s="26" customFormat="1" ht="47.25" x14ac:dyDescent="0.25">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4</v>
      </c>
      <c r="V186" s="102">
        <v>1</v>
      </c>
      <c r="W186" s="102">
        <v>1</v>
      </c>
      <c r="X186" s="102">
        <v>0</v>
      </c>
      <c r="Y186" s="102">
        <v>1</v>
      </c>
      <c r="Z186" s="102">
        <v>0</v>
      </c>
      <c r="AA186" s="102">
        <v>1</v>
      </c>
      <c r="AB186" s="103" t="s">
        <v>219</v>
      </c>
      <c r="AC186" s="100" t="s">
        <v>28</v>
      </c>
      <c r="AD186" s="104"/>
      <c r="AE186" s="104"/>
      <c r="AF186" s="104"/>
      <c r="AG186" s="200">
        <f t="shared" ref="AG186:AL186" si="33">AG185/AG19*100</f>
        <v>7.2629678561794027</v>
      </c>
      <c r="AH186" s="180">
        <f t="shared" si="33"/>
        <v>6.4232263866139965</v>
      </c>
      <c r="AI186" s="180">
        <f t="shared" si="33"/>
        <v>6.7006859428383638</v>
      </c>
      <c r="AJ186" s="180">
        <f t="shared" si="33"/>
        <v>6.6255984729573045</v>
      </c>
      <c r="AK186" s="180">
        <f t="shared" si="33"/>
        <v>10.059006531349873</v>
      </c>
      <c r="AL186" s="180">
        <f t="shared" si="33"/>
        <v>10.059006531349873</v>
      </c>
      <c r="AM186" s="101"/>
    </row>
    <row r="187" spans="1:39" s="26" customFormat="1" ht="42" customHeight="1" x14ac:dyDescent="0.25">
      <c r="A187" s="102">
        <v>8</v>
      </c>
      <c r="B187" s="102">
        <v>0</v>
      </c>
      <c r="C187" s="102">
        <v>2</v>
      </c>
      <c r="D187" s="102">
        <v>0</v>
      </c>
      <c r="E187" s="102">
        <v>5</v>
      </c>
      <c r="F187" s="102">
        <v>0</v>
      </c>
      <c r="G187" s="102">
        <v>3</v>
      </c>
      <c r="H187" s="102">
        <v>0</v>
      </c>
      <c r="I187" s="102">
        <v>5</v>
      </c>
      <c r="J187" s="102">
        <v>4</v>
      </c>
      <c r="K187" s="102">
        <v>0</v>
      </c>
      <c r="L187" s="102">
        <v>1</v>
      </c>
      <c r="M187" s="102">
        <v>2</v>
      </c>
      <c r="N187" s="102">
        <v>0</v>
      </c>
      <c r="O187" s="102">
        <v>0</v>
      </c>
      <c r="P187" s="102">
        <v>2</v>
      </c>
      <c r="Q187" s="102">
        <v>0</v>
      </c>
      <c r="R187" s="102">
        <v>0</v>
      </c>
      <c r="S187" s="102">
        <v>5</v>
      </c>
      <c r="T187" s="102">
        <v>4</v>
      </c>
      <c r="U187" s="102">
        <v>4</v>
      </c>
      <c r="V187" s="102">
        <v>1</v>
      </c>
      <c r="W187" s="102">
        <v>1</v>
      </c>
      <c r="X187" s="102">
        <v>0</v>
      </c>
      <c r="Y187" s="102">
        <v>2</v>
      </c>
      <c r="Z187" s="102">
        <v>0</v>
      </c>
      <c r="AA187" s="102">
        <v>0</v>
      </c>
      <c r="AB187" s="103" t="s">
        <v>255</v>
      </c>
      <c r="AC187" s="100" t="s">
        <v>4</v>
      </c>
      <c r="AD187" s="121" t="s">
        <v>33</v>
      </c>
      <c r="AE187" s="121" t="s">
        <v>33</v>
      </c>
      <c r="AF187" s="121" t="s">
        <v>33</v>
      </c>
      <c r="AG187" s="181">
        <v>1165</v>
      </c>
      <c r="AH187" s="181">
        <v>1100</v>
      </c>
      <c r="AI187" s="181">
        <v>1100</v>
      </c>
      <c r="AJ187" s="181">
        <v>1100</v>
      </c>
      <c r="AK187" s="178">
        <v>608.1</v>
      </c>
      <c r="AL187" s="178">
        <v>608.1</v>
      </c>
      <c r="AM187" s="101">
        <f t="shared" si="28"/>
        <v>5681.2000000000007</v>
      </c>
    </row>
    <row r="188" spans="1:39" s="26" customFormat="1" ht="39" customHeight="1" x14ac:dyDescent="0.25">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4</v>
      </c>
      <c r="V188" s="102">
        <v>1</v>
      </c>
      <c r="W188" s="102">
        <v>1</v>
      </c>
      <c r="X188" s="102">
        <v>0</v>
      </c>
      <c r="Y188" s="102">
        <v>2</v>
      </c>
      <c r="Z188" s="102">
        <v>0</v>
      </c>
      <c r="AA188" s="102">
        <v>0</v>
      </c>
      <c r="AB188" s="107" t="s">
        <v>26</v>
      </c>
      <c r="AC188" s="100" t="s">
        <v>4</v>
      </c>
      <c r="AD188" s="121"/>
      <c r="AE188" s="121"/>
      <c r="AF188" s="121"/>
      <c r="AG188" s="181">
        <v>1165</v>
      </c>
      <c r="AH188" s="181">
        <v>1100</v>
      </c>
      <c r="AI188" s="181">
        <v>1100</v>
      </c>
      <c r="AJ188" s="181">
        <v>1100</v>
      </c>
      <c r="AK188" s="178">
        <v>608.1</v>
      </c>
      <c r="AL188" s="178">
        <v>608.1</v>
      </c>
      <c r="AM188" s="101">
        <f>AG188+AH188+AI188+AJ188+AK188+AL188</f>
        <v>5681.2000000000007</v>
      </c>
    </row>
    <row r="189" spans="1:39" s="26" customFormat="1" ht="47.25" x14ac:dyDescent="0.25">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4</v>
      </c>
      <c r="V189" s="102">
        <v>1</v>
      </c>
      <c r="W189" s="102">
        <v>1</v>
      </c>
      <c r="X189" s="102">
        <v>0</v>
      </c>
      <c r="Y189" s="102">
        <v>2</v>
      </c>
      <c r="Z189" s="102">
        <v>0</v>
      </c>
      <c r="AA189" s="102">
        <v>1</v>
      </c>
      <c r="AB189" s="103" t="s">
        <v>220</v>
      </c>
      <c r="AC189" s="100" t="s">
        <v>28</v>
      </c>
      <c r="AD189" s="104"/>
      <c r="AE189" s="104"/>
      <c r="AF189" s="104"/>
      <c r="AG189" s="200">
        <f t="shared" ref="AG189:AL189" si="34">AG188/AG19*100</f>
        <v>1.0073044705296434</v>
      </c>
      <c r="AH189" s="180">
        <f t="shared" si="34"/>
        <v>0.84113678872326136</v>
      </c>
      <c r="AI189" s="180">
        <f t="shared" si="34"/>
        <v>0.87747077822883324</v>
      </c>
      <c r="AJ189" s="180">
        <f t="shared" si="34"/>
        <v>0.86763789526821855</v>
      </c>
      <c r="AK189" s="180">
        <f t="shared" si="34"/>
        <v>1.8438782997871397</v>
      </c>
      <c r="AL189" s="180">
        <f t="shared" si="34"/>
        <v>1.8438782997871397</v>
      </c>
      <c r="AM189" s="101"/>
    </row>
    <row r="190" spans="1:39" s="26" customFormat="1" ht="63" x14ac:dyDescent="0.25">
      <c r="A190" s="102">
        <v>8</v>
      </c>
      <c r="B190" s="102">
        <v>0</v>
      </c>
      <c r="C190" s="102">
        <v>2</v>
      </c>
      <c r="D190" s="102">
        <v>0</v>
      </c>
      <c r="E190" s="102">
        <v>5</v>
      </c>
      <c r="F190" s="102">
        <v>0</v>
      </c>
      <c r="G190" s="102">
        <v>3</v>
      </c>
      <c r="H190" s="102">
        <v>0</v>
      </c>
      <c r="I190" s="102">
        <v>5</v>
      </c>
      <c r="J190" s="102">
        <v>4</v>
      </c>
      <c r="K190" s="102">
        <v>0</v>
      </c>
      <c r="L190" s="102">
        <v>1</v>
      </c>
      <c r="M190" s="102">
        <v>2</v>
      </c>
      <c r="N190" s="102">
        <v>0</v>
      </c>
      <c r="O190" s="102">
        <v>0</v>
      </c>
      <c r="P190" s="102">
        <v>3</v>
      </c>
      <c r="Q190" s="102">
        <v>0</v>
      </c>
      <c r="R190" s="102">
        <v>0</v>
      </c>
      <c r="S190" s="102">
        <v>5</v>
      </c>
      <c r="T190" s="102">
        <v>4</v>
      </c>
      <c r="U190" s="102">
        <v>4</v>
      </c>
      <c r="V190" s="102">
        <v>1</v>
      </c>
      <c r="W190" s="102">
        <v>1</v>
      </c>
      <c r="X190" s="102">
        <v>0</v>
      </c>
      <c r="Y190" s="102">
        <v>3</v>
      </c>
      <c r="Z190" s="102">
        <v>0</v>
      </c>
      <c r="AA190" s="102">
        <v>0</v>
      </c>
      <c r="AB190" s="105" t="s">
        <v>221</v>
      </c>
      <c r="AC190" s="100" t="s">
        <v>4</v>
      </c>
      <c r="AD190" s="104"/>
      <c r="AE190" s="104"/>
      <c r="AF190" s="104"/>
      <c r="AG190" s="181">
        <v>500</v>
      </c>
      <c r="AH190" s="181">
        <v>1200</v>
      </c>
      <c r="AI190" s="181">
        <v>500</v>
      </c>
      <c r="AJ190" s="181">
        <v>500</v>
      </c>
      <c r="AK190" s="178">
        <v>276.39999999999998</v>
      </c>
      <c r="AL190" s="178">
        <v>276.39999999999998</v>
      </c>
      <c r="AM190" s="101">
        <f>AG190+AH190+AI190+AJ190+AK190+AL190</f>
        <v>3252.8</v>
      </c>
    </row>
    <row r="191" spans="1:39" s="26" customFormat="1" ht="31.5" x14ac:dyDescent="0.25">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4</v>
      </c>
      <c r="V191" s="102">
        <v>1</v>
      </c>
      <c r="W191" s="102">
        <v>1</v>
      </c>
      <c r="X191" s="102">
        <v>0</v>
      </c>
      <c r="Y191" s="102">
        <v>3</v>
      </c>
      <c r="Z191" s="102">
        <v>0</v>
      </c>
      <c r="AA191" s="102">
        <v>0</v>
      </c>
      <c r="AB191" s="107" t="s">
        <v>26</v>
      </c>
      <c r="AC191" s="100" t="s">
        <v>4</v>
      </c>
      <c r="AD191" s="104"/>
      <c r="AE191" s="104"/>
      <c r="AF191" s="104"/>
      <c r="AG191" s="181">
        <v>500</v>
      </c>
      <c r="AH191" s="181">
        <v>1200</v>
      </c>
      <c r="AI191" s="181">
        <v>500</v>
      </c>
      <c r="AJ191" s="181">
        <v>500</v>
      </c>
      <c r="AK191" s="178">
        <v>276.39999999999998</v>
      </c>
      <c r="AL191" s="178">
        <v>276.39999999999998</v>
      </c>
      <c r="AM191" s="101">
        <f>AG191+AH191+AI191+AJ191+AK191+AL191</f>
        <v>3252.8</v>
      </c>
    </row>
    <row r="192" spans="1:39" s="26" customFormat="1" ht="47.25" x14ac:dyDescent="0.25">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4</v>
      </c>
      <c r="V192" s="102">
        <v>1</v>
      </c>
      <c r="W192" s="102">
        <v>1</v>
      </c>
      <c r="X192" s="102">
        <v>0</v>
      </c>
      <c r="Y192" s="102">
        <v>3</v>
      </c>
      <c r="Z192" s="102">
        <v>0</v>
      </c>
      <c r="AA192" s="102">
        <v>1</v>
      </c>
      <c r="AB192" s="103" t="s">
        <v>222</v>
      </c>
      <c r="AC192" s="100" t="s">
        <v>28</v>
      </c>
      <c r="AD192" s="104"/>
      <c r="AE192" s="104"/>
      <c r="AF192" s="104"/>
      <c r="AG192" s="180">
        <f t="shared" ref="AG192:AL192" si="35">AG191/AG19*100</f>
        <v>0.43231951524877404</v>
      </c>
      <c r="AH192" s="180">
        <f t="shared" si="35"/>
        <v>0.91760376951628508</v>
      </c>
      <c r="AI192" s="180">
        <f t="shared" si="35"/>
        <v>0.39885035374037875</v>
      </c>
      <c r="AJ192" s="180">
        <f t="shared" si="35"/>
        <v>0.39438086148555379</v>
      </c>
      <c r="AK192" s="180">
        <f t="shared" si="35"/>
        <v>0.83809893448637629</v>
      </c>
      <c r="AL192" s="180">
        <f t="shared" si="35"/>
        <v>0.83809893448637629</v>
      </c>
      <c r="AM192" s="101"/>
    </row>
    <row r="193" spans="1:39" s="26" customFormat="1" ht="63" x14ac:dyDescent="0.25">
      <c r="A193" s="102">
        <v>8</v>
      </c>
      <c r="B193" s="102">
        <v>0</v>
      </c>
      <c r="C193" s="102">
        <v>2</v>
      </c>
      <c r="D193" s="102">
        <v>0</v>
      </c>
      <c r="E193" s="102">
        <v>5</v>
      </c>
      <c r="F193" s="102">
        <v>0</v>
      </c>
      <c r="G193" s="102">
        <v>3</v>
      </c>
      <c r="H193" s="102">
        <v>0</v>
      </c>
      <c r="I193" s="102">
        <v>5</v>
      </c>
      <c r="J193" s="102">
        <v>4</v>
      </c>
      <c r="K193" s="102">
        <v>0</v>
      </c>
      <c r="L193" s="102">
        <v>1</v>
      </c>
      <c r="M193" s="102">
        <v>2</v>
      </c>
      <c r="N193" s="102">
        <v>0</v>
      </c>
      <c r="O193" s="102">
        <v>0</v>
      </c>
      <c r="P193" s="102">
        <v>4</v>
      </c>
      <c r="Q193" s="102">
        <v>0</v>
      </c>
      <c r="R193" s="102">
        <v>0</v>
      </c>
      <c r="S193" s="102">
        <v>5</v>
      </c>
      <c r="T193" s="102">
        <v>4</v>
      </c>
      <c r="U193" s="102">
        <v>4</v>
      </c>
      <c r="V193" s="102">
        <v>1</v>
      </c>
      <c r="W193" s="102">
        <v>1</v>
      </c>
      <c r="X193" s="102">
        <v>0</v>
      </c>
      <c r="Y193" s="102">
        <v>4</v>
      </c>
      <c r="Z193" s="102">
        <v>0</v>
      </c>
      <c r="AA193" s="102">
        <v>0</v>
      </c>
      <c r="AB193" s="105" t="s">
        <v>272</v>
      </c>
      <c r="AC193" s="100" t="s">
        <v>4</v>
      </c>
      <c r="AD193" s="104"/>
      <c r="AE193" s="104"/>
      <c r="AF193" s="104"/>
      <c r="AG193" s="178">
        <v>0</v>
      </c>
      <c r="AH193" s="181">
        <v>0</v>
      </c>
      <c r="AI193" s="181">
        <v>0</v>
      </c>
      <c r="AJ193" s="181">
        <v>0</v>
      </c>
      <c r="AK193" s="178">
        <v>1326.9</v>
      </c>
      <c r="AL193" s="178">
        <v>1326.9</v>
      </c>
      <c r="AM193" s="101">
        <f>AG193+AH193+AI193+AJ193+AK193+AL193</f>
        <v>2653.8</v>
      </c>
    </row>
    <row r="194" spans="1:39" s="26" customFormat="1" ht="31.5" x14ac:dyDescent="0.25">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4</v>
      </c>
      <c r="V194" s="102">
        <v>1</v>
      </c>
      <c r="W194" s="102">
        <v>1</v>
      </c>
      <c r="X194" s="102">
        <v>0</v>
      </c>
      <c r="Y194" s="102">
        <v>4</v>
      </c>
      <c r="Z194" s="102">
        <v>0</v>
      </c>
      <c r="AA194" s="102">
        <v>0</v>
      </c>
      <c r="AB194" s="107" t="s">
        <v>26</v>
      </c>
      <c r="AC194" s="100" t="s">
        <v>4</v>
      </c>
      <c r="AD194" s="104"/>
      <c r="AE194" s="104"/>
      <c r="AF194" s="104"/>
      <c r="AG194" s="178">
        <v>0</v>
      </c>
      <c r="AH194" s="181">
        <v>0</v>
      </c>
      <c r="AI194" s="181">
        <v>0</v>
      </c>
      <c r="AJ194" s="181">
        <v>0</v>
      </c>
      <c r="AK194" s="178">
        <v>1326.9</v>
      </c>
      <c r="AL194" s="178">
        <v>1326.9</v>
      </c>
      <c r="AM194" s="101">
        <f>AG194+AH194+AI194+AJ194+AK194+AL194</f>
        <v>2653.8</v>
      </c>
    </row>
    <row r="195" spans="1:39" s="26" customFormat="1" ht="48" customHeight="1" x14ac:dyDescent="0.25">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4</v>
      </c>
      <c r="V195" s="102">
        <v>1</v>
      </c>
      <c r="W195" s="102">
        <v>1</v>
      </c>
      <c r="X195" s="102">
        <v>0</v>
      </c>
      <c r="Y195" s="102">
        <v>4</v>
      </c>
      <c r="Z195" s="102">
        <v>0</v>
      </c>
      <c r="AA195" s="102">
        <v>1</v>
      </c>
      <c r="AB195" s="111" t="s">
        <v>223</v>
      </c>
      <c r="AC195" s="100" t="s">
        <v>28</v>
      </c>
      <c r="AD195" s="104"/>
      <c r="AE195" s="104"/>
      <c r="AF195" s="104"/>
      <c r="AG195" s="180">
        <f t="shared" ref="AG195:AL195" si="36">AG194/AG19*100</f>
        <v>0</v>
      </c>
      <c r="AH195" s="180">
        <f t="shared" si="36"/>
        <v>0</v>
      </c>
      <c r="AI195" s="180">
        <f t="shared" si="36"/>
        <v>0</v>
      </c>
      <c r="AJ195" s="180">
        <f t="shared" si="36"/>
        <v>0</v>
      </c>
      <c r="AK195" s="180">
        <f t="shared" si="36"/>
        <v>4.0234206807886137</v>
      </c>
      <c r="AL195" s="180">
        <f t="shared" si="36"/>
        <v>4.0234206807886137</v>
      </c>
      <c r="AM195" s="101"/>
    </row>
    <row r="196" spans="1:39" s="26" customFormat="1" ht="31.5" x14ac:dyDescent="0.25">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4</v>
      </c>
      <c r="V196" s="102">
        <v>2</v>
      </c>
      <c r="W196" s="102">
        <v>0</v>
      </c>
      <c r="X196" s="102">
        <v>0</v>
      </c>
      <c r="Y196" s="102">
        <v>0</v>
      </c>
      <c r="Z196" s="102">
        <v>0</v>
      </c>
      <c r="AA196" s="112">
        <v>0</v>
      </c>
      <c r="AB196" s="192" t="s">
        <v>228</v>
      </c>
      <c r="AC196" s="100" t="s">
        <v>4</v>
      </c>
      <c r="AD196" s="104">
        <f>AD198+AD213+AD204+AD219</f>
        <v>1420</v>
      </c>
      <c r="AE196" s="104">
        <f>AE198+AE213+AE204+AE219</f>
        <v>1420</v>
      </c>
      <c r="AF196" s="104">
        <f>AF198+AF213+AF204+AF219</f>
        <v>1420</v>
      </c>
      <c r="AG196" s="201">
        <f>AG198+AG204+AG210+AG213+AG219+AG296+AG299+AG302</f>
        <v>6528.4</v>
      </c>
      <c r="AH196" s="201">
        <f>AH198+AH204+AH210+AH213+AH219+AH296+AH299+AH302+AH304</f>
        <v>7330</v>
      </c>
      <c r="AI196" s="201">
        <f t="shared" ref="AI196:AL196" si="37">AI198+AI204+AI210+AI213+AI219+AI296+AI299</f>
        <v>6550</v>
      </c>
      <c r="AJ196" s="201">
        <f t="shared" si="37"/>
        <v>6550</v>
      </c>
      <c r="AK196" s="201">
        <f t="shared" si="37"/>
        <v>3314.6000000000004</v>
      </c>
      <c r="AL196" s="201">
        <f t="shared" si="37"/>
        <v>3314.6000000000004</v>
      </c>
      <c r="AM196" s="101">
        <f t="shared" si="28"/>
        <v>33587.599999999999</v>
      </c>
    </row>
    <row r="197" spans="1:39" s="26" customFormat="1" ht="33.75" customHeight="1" x14ac:dyDescent="0.25">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4</v>
      </c>
      <c r="V197" s="102">
        <v>2</v>
      </c>
      <c r="W197" s="102">
        <v>0</v>
      </c>
      <c r="X197" s="102">
        <v>0</v>
      </c>
      <c r="Y197" s="102">
        <v>0</v>
      </c>
      <c r="Z197" s="102">
        <v>0</v>
      </c>
      <c r="AA197" s="102">
        <v>1</v>
      </c>
      <c r="AB197" s="103" t="s">
        <v>224</v>
      </c>
      <c r="AC197" s="100" t="s">
        <v>28</v>
      </c>
      <c r="AD197" s="104"/>
      <c r="AE197" s="104"/>
      <c r="AF197" s="104"/>
      <c r="AG197" s="180">
        <v>100</v>
      </c>
      <c r="AH197" s="180">
        <v>100</v>
      </c>
      <c r="AI197" s="180">
        <v>100</v>
      </c>
      <c r="AJ197" s="180">
        <v>100</v>
      </c>
      <c r="AK197" s="180">
        <v>100</v>
      </c>
      <c r="AL197" s="180">
        <v>100</v>
      </c>
      <c r="AM197" s="177"/>
    </row>
    <row r="198" spans="1:39" s="26" customFormat="1" ht="118.5" customHeight="1" x14ac:dyDescent="0.25">
      <c r="A198" s="102">
        <v>8</v>
      </c>
      <c r="B198" s="102">
        <v>0</v>
      </c>
      <c r="C198" s="102">
        <v>2</v>
      </c>
      <c r="D198" s="102">
        <v>0</v>
      </c>
      <c r="E198" s="102">
        <v>4</v>
      </c>
      <c r="F198" s="102">
        <v>0</v>
      </c>
      <c r="G198" s="102">
        <v>5</v>
      </c>
      <c r="H198" s="102">
        <v>0</v>
      </c>
      <c r="I198" s="102">
        <v>5</v>
      </c>
      <c r="J198" s="102">
        <v>4</v>
      </c>
      <c r="K198" s="102">
        <v>0</v>
      </c>
      <c r="L198" s="102">
        <v>2</v>
      </c>
      <c r="M198" s="102">
        <v>1</v>
      </c>
      <c r="N198" s="102">
        <v>0</v>
      </c>
      <c r="O198" s="102">
        <v>5</v>
      </c>
      <c r="P198" s="102">
        <v>5</v>
      </c>
      <c r="Q198" s="102">
        <v>0</v>
      </c>
      <c r="R198" s="102">
        <v>0</v>
      </c>
      <c r="S198" s="102">
        <v>5</v>
      </c>
      <c r="T198" s="102">
        <v>4</v>
      </c>
      <c r="U198" s="102">
        <v>4</v>
      </c>
      <c r="V198" s="102">
        <v>2</v>
      </c>
      <c r="W198" s="102">
        <v>2</v>
      </c>
      <c r="X198" s="102">
        <v>0</v>
      </c>
      <c r="Y198" s="102">
        <v>1</v>
      </c>
      <c r="Z198" s="102">
        <v>0</v>
      </c>
      <c r="AA198" s="102">
        <v>0</v>
      </c>
      <c r="AB198" s="103" t="s">
        <v>268</v>
      </c>
      <c r="AC198" s="100" t="s">
        <v>34</v>
      </c>
      <c r="AD198" s="104">
        <f t="shared" ref="AD198:AF198" si="38">AD199+AD200+AD201+AD202</f>
        <v>100</v>
      </c>
      <c r="AE198" s="104">
        <f t="shared" si="38"/>
        <v>100</v>
      </c>
      <c r="AF198" s="104">
        <f t="shared" si="38"/>
        <v>100</v>
      </c>
      <c r="AG198" s="178">
        <v>159.69999999999999</v>
      </c>
      <c r="AH198" s="181">
        <v>0</v>
      </c>
      <c r="AI198" s="181">
        <v>0</v>
      </c>
      <c r="AJ198" s="181">
        <v>0</v>
      </c>
      <c r="AK198" s="181">
        <v>0</v>
      </c>
      <c r="AL198" s="181">
        <v>0</v>
      </c>
      <c r="AM198" s="101">
        <f>AG198+AH198+AI198+AJ198+AK198+AL198</f>
        <v>159.69999999999999</v>
      </c>
    </row>
    <row r="199" spans="1:39" s="26" customFormat="1" ht="18" hidden="1" customHeight="1" x14ac:dyDescent="0.25">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1</v>
      </c>
      <c r="Z199" s="102">
        <v>0</v>
      </c>
      <c r="AA199" s="102">
        <v>0</v>
      </c>
      <c r="AB199" s="107" t="s">
        <v>24</v>
      </c>
      <c r="AC199" s="100" t="s">
        <v>4</v>
      </c>
      <c r="AD199" s="104"/>
      <c r="AE199" s="104"/>
      <c r="AF199" s="104"/>
      <c r="AG199" s="178"/>
      <c r="AH199" s="181"/>
      <c r="AI199" s="181"/>
      <c r="AJ199" s="181"/>
      <c r="AK199" s="178"/>
      <c r="AL199" s="178"/>
      <c r="AM199" s="101">
        <f t="shared" si="28"/>
        <v>0</v>
      </c>
    </row>
    <row r="200" spans="1:39" s="26" customFormat="1" ht="24.75" hidden="1" customHeight="1" x14ac:dyDescent="0.25">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1</v>
      </c>
      <c r="Z200" s="102">
        <v>0</v>
      </c>
      <c r="AA200" s="102">
        <v>0</v>
      </c>
      <c r="AB200" s="107" t="s">
        <v>25</v>
      </c>
      <c r="AC200" s="100" t="s">
        <v>4</v>
      </c>
      <c r="AD200" s="104"/>
      <c r="AE200" s="104"/>
      <c r="AF200" s="104"/>
      <c r="AG200" s="178"/>
      <c r="AH200" s="181"/>
      <c r="AI200" s="181"/>
      <c r="AJ200" s="181"/>
      <c r="AK200" s="178"/>
      <c r="AL200" s="178"/>
      <c r="AM200" s="101">
        <f t="shared" si="28"/>
        <v>0</v>
      </c>
    </row>
    <row r="201" spans="1:39" s="26" customFormat="1" ht="30" customHeight="1" x14ac:dyDescent="0.25">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4</v>
      </c>
      <c r="V201" s="102">
        <v>2</v>
      </c>
      <c r="W201" s="102">
        <v>2</v>
      </c>
      <c r="X201" s="102">
        <v>0</v>
      </c>
      <c r="Y201" s="102">
        <v>1</v>
      </c>
      <c r="Z201" s="102">
        <v>0</v>
      </c>
      <c r="AA201" s="102">
        <v>0</v>
      </c>
      <c r="AB201" s="107" t="s">
        <v>225</v>
      </c>
      <c r="AC201" s="100" t="s">
        <v>4</v>
      </c>
      <c r="AD201" s="104">
        <v>100</v>
      </c>
      <c r="AE201" s="104">
        <v>100</v>
      </c>
      <c r="AF201" s="104">
        <v>100</v>
      </c>
      <c r="AG201" s="178">
        <v>159.69999999999999</v>
      </c>
      <c r="AH201" s="181">
        <v>0</v>
      </c>
      <c r="AI201" s="181">
        <v>0</v>
      </c>
      <c r="AJ201" s="181">
        <v>0</v>
      </c>
      <c r="AK201" s="181">
        <v>0</v>
      </c>
      <c r="AL201" s="181">
        <v>0</v>
      </c>
      <c r="AM201" s="101">
        <f>AG201+AH201+AI201+AJ201+AK201+AL201</f>
        <v>159.69999999999999</v>
      </c>
    </row>
    <row r="202" spans="1:39" s="26" customFormat="1" ht="19.5" hidden="1" customHeight="1" x14ac:dyDescent="0.25">
      <c r="A202" s="102"/>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c r="AA202" s="102"/>
      <c r="AB202" s="107" t="s">
        <v>27</v>
      </c>
      <c r="AC202" s="100" t="s">
        <v>4</v>
      </c>
      <c r="AD202" s="104"/>
      <c r="AE202" s="104"/>
      <c r="AF202" s="104"/>
      <c r="AG202" s="178"/>
      <c r="AH202" s="178"/>
      <c r="AI202" s="178"/>
      <c r="AJ202" s="178"/>
      <c r="AK202" s="178"/>
      <c r="AL202" s="178"/>
      <c r="AM202" s="101">
        <f t="shared" si="28"/>
        <v>0</v>
      </c>
    </row>
    <row r="203" spans="1:39" s="26" customFormat="1" ht="32.25" customHeight="1" x14ac:dyDescent="0.25">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4</v>
      </c>
      <c r="V203" s="102">
        <v>2</v>
      </c>
      <c r="W203" s="102">
        <v>2</v>
      </c>
      <c r="X203" s="102">
        <v>0</v>
      </c>
      <c r="Y203" s="102">
        <v>1</v>
      </c>
      <c r="Z203" s="102">
        <v>0</v>
      </c>
      <c r="AA203" s="102">
        <v>1</v>
      </c>
      <c r="AB203" s="103" t="s">
        <v>226</v>
      </c>
      <c r="AC203" s="100" t="s">
        <v>31</v>
      </c>
      <c r="AD203" s="104"/>
      <c r="AE203" s="104"/>
      <c r="AF203" s="104"/>
      <c r="AG203" s="180">
        <v>1</v>
      </c>
      <c r="AH203" s="180">
        <v>1</v>
      </c>
      <c r="AI203" s="180">
        <v>1</v>
      </c>
      <c r="AJ203" s="180">
        <v>1</v>
      </c>
      <c r="AK203" s="180">
        <v>0</v>
      </c>
      <c r="AL203" s="180">
        <v>0</v>
      </c>
      <c r="AM203" s="177">
        <v>4</v>
      </c>
    </row>
    <row r="204" spans="1:39" s="26" customFormat="1" ht="38.25" customHeight="1" x14ac:dyDescent="0.25">
      <c r="A204" s="123">
        <v>8</v>
      </c>
      <c r="B204" s="123">
        <v>0</v>
      </c>
      <c r="C204" s="123">
        <v>2</v>
      </c>
      <c r="D204" s="123">
        <v>0</v>
      </c>
      <c r="E204" s="123">
        <v>5</v>
      </c>
      <c r="F204" s="123">
        <v>0</v>
      </c>
      <c r="G204" s="123">
        <v>3</v>
      </c>
      <c r="H204" s="123">
        <v>0</v>
      </c>
      <c r="I204" s="123">
        <v>5</v>
      </c>
      <c r="J204" s="123">
        <v>4</v>
      </c>
      <c r="K204" s="123">
        <v>0</v>
      </c>
      <c r="L204" s="123">
        <v>2</v>
      </c>
      <c r="M204" s="123">
        <v>2</v>
      </c>
      <c r="N204" s="123">
        <v>0</v>
      </c>
      <c r="O204" s="123">
        <v>0</v>
      </c>
      <c r="P204" s="123">
        <v>6</v>
      </c>
      <c r="Q204" s="123">
        <v>0</v>
      </c>
      <c r="R204" s="102">
        <v>0</v>
      </c>
      <c r="S204" s="102">
        <v>5</v>
      </c>
      <c r="T204" s="102">
        <v>4</v>
      </c>
      <c r="U204" s="102">
        <v>4</v>
      </c>
      <c r="V204" s="102">
        <v>2</v>
      </c>
      <c r="W204" s="102">
        <v>2</v>
      </c>
      <c r="X204" s="102">
        <v>0</v>
      </c>
      <c r="Y204" s="102">
        <v>2</v>
      </c>
      <c r="Z204" s="102">
        <v>0</v>
      </c>
      <c r="AA204" s="102">
        <v>0</v>
      </c>
      <c r="AB204" s="103" t="s">
        <v>273</v>
      </c>
      <c r="AC204" s="100" t="s">
        <v>34</v>
      </c>
      <c r="AD204" s="104">
        <f t="shared" ref="AD204:AF204" si="39">AD205+AD206+AD207+AD208</f>
        <v>200</v>
      </c>
      <c r="AE204" s="104">
        <f t="shared" si="39"/>
        <v>200</v>
      </c>
      <c r="AF204" s="104">
        <f t="shared" si="39"/>
        <v>200</v>
      </c>
      <c r="AG204" s="178">
        <v>4535</v>
      </c>
      <c r="AH204" s="181">
        <v>5030</v>
      </c>
      <c r="AI204" s="181">
        <v>4600</v>
      </c>
      <c r="AJ204" s="181">
        <v>4600</v>
      </c>
      <c r="AK204" s="178">
        <v>2543.3000000000002</v>
      </c>
      <c r="AL204" s="178">
        <v>2543.3000000000002</v>
      </c>
      <c r="AM204" s="101">
        <f>AG204+AH204+AI204+AJ204+AK204+AL204</f>
        <v>23851.599999999999</v>
      </c>
    </row>
    <row r="205" spans="1:39" s="26" customFormat="1" ht="19.5" hidden="1" customHeight="1" x14ac:dyDescent="0.25">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2</v>
      </c>
      <c r="Z205" s="102">
        <v>0</v>
      </c>
      <c r="AA205" s="102">
        <v>0</v>
      </c>
      <c r="AB205" s="107" t="s">
        <v>24</v>
      </c>
      <c r="AC205" s="100" t="s">
        <v>4</v>
      </c>
      <c r="AD205" s="104"/>
      <c r="AE205" s="104"/>
      <c r="AF205" s="104"/>
      <c r="AG205" s="178"/>
      <c r="AH205" s="181"/>
      <c r="AI205" s="181"/>
      <c r="AJ205" s="181"/>
      <c r="AK205" s="178"/>
      <c r="AL205" s="178"/>
      <c r="AM205" s="101">
        <f t="shared" si="28"/>
        <v>0</v>
      </c>
    </row>
    <row r="206" spans="1:39" s="26" customFormat="1" ht="19.5" hidden="1" customHeight="1" x14ac:dyDescent="0.25">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2</v>
      </c>
      <c r="Z206" s="102">
        <v>0</v>
      </c>
      <c r="AA206" s="102">
        <v>0</v>
      </c>
      <c r="AB206" s="107" t="s">
        <v>25</v>
      </c>
      <c r="AC206" s="100" t="s">
        <v>4</v>
      </c>
      <c r="AD206" s="104"/>
      <c r="AE206" s="104"/>
      <c r="AF206" s="104"/>
      <c r="AG206" s="178"/>
      <c r="AH206" s="181"/>
      <c r="AI206" s="181"/>
      <c r="AJ206" s="181"/>
      <c r="AK206" s="178"/>
      <c r="AL206" s="178"/>
      <c r="AM206" s="101">
        <f t="shared" si="28"/>
        <v>0</v>
      </c>
    </row>
    <row r="207" spans="1:39" s="26" customFormat="1" ht="33" customHeight="1" x14ac:dyDescent="0.25">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4</v>
      </c>
      <c r="V207" s="102">
        <v>2</v>
      </c>
      <c r="W207" s="102">
        <v>2</v>
      </c>
      <c r="X207" s="102">
        <v>0</v>
      </c>
      <c r="Y207" s="102">
        <v>2</v>
      </c>
      <c r="Z207" s="102">
        <v>0</v>
      </c>
      <c r="AA207" s="102">
        <v>0</v>
      </c>
      <c r="AB207" s="107" t="s">
        <v>26</v>
      </c>
      <c r="AC207" s="100" t="s">
        <v>4</v>
      </c>
      <c r="AD207" s="104">
        <v>200</v>
      </c>
      <c r="AE207" s="104">
        <v>200</v>
      </c>
      <c r="AF207" s="104">
        <v>200</v>
      </c>
      <c r="AG207" s="178">
        <v>4535</v>
      </c>
      <c r="AH207" s="181">
        <v>5030</v>
      </c>
      <c r="AI207" s="181">
        <v>4600</v>
      </c>
      <c r="AJ207" s="181">
        <v>4600</v>
      </c>
      <c r="AK207" s="178">
        <v>2543.3000000000002</v>
      </c>
      <c r="AL207" s="178">
        <v>2543.3000000000002</v>
      </c>
      <c r="AM207" s="101">
        <f>AG207+AH207+AI207+AJ207+AK207+AL207</f>
        <v>23851.599999999999</v>
      </c>
    </row>
    <row r="208" spans="1:39" s="26" customFormat="1" ht="19.5" hidden="1" customHeight="1" x14ac:dyDescent="0.25">
      <c r="A208" s="102"/>
      <c r="B208" s="102"/>
      <c r="C208" s="102"/>
      <c r="D208" s="102"/>
      <c r="E208" s="102"/>
      <c r="F208" s="102"/>
      <c r="G208" s="102"/>
      <c r="H208" s="102"/>
      <c r="I208" s="102"/>
      <c r="J208" s="102"/>
      <c r="K208" s="102"/>
      <c r="L208" s="102"/>
      <c r="M208" s="102"/>
      <c r="N208" s="102"/>
      <c r="O208" s="102"/>
      <c r="P208" s="102"/>
      <c r="Q208" s="102"/>
      <c r="R208" s="102"/>
      <c r="S208" s="102"/>
      <c r="T208" s="102"/>
      <c r="U208" s="102"/>
      <c r="V208" s="102"/>
      <c r="W208" s="102"/>
      <c r="X208" s="102"/>
      <c r="Y208" s="102"/>
      <c r="Z208" s="102"/>
      <c r="AA208" s="102"/>
      <c r="AB208" s="107" t="s">
        <v>27</v>
      </c>
      <c r="AC208" s="100" t="s">
        <v>4</v>
      </c>
      <c r="AD208" s="104"/>
      <c r="AE208" s="104"/>
      <c r="AF208" s="104"/>
      <c r="AG208" s="178"/>
      <c r="AH208" s="178"/>
      <c r="AI208" s="178"/>
      <c r="AJ208" s="178"/>
      <c r="AK208" s="178"/>
      <c r="AL208" s="178"/>
      <c r="AM208" s="101">
        <f t="shared" si="28"/>
        <v>0</v>
      </c>
    </row>
    <row r="209" spans="1:46" s="26" customFormat="1" ht="48.75" customHeight="1" x14ac:dyDescent="0.25">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4</v>
      </c>
      <c r="V209" s="102">
        <v>2</v>
      </c>
      <c r="W209" s="102">
        <v>2</v>
      </c>
      <c r="X209" s="102">
        <v>0</v>
      </c>
      <c r="Y209" s="102">
        <v>2</v>
      </c>
      <c r="Z209" s="102">
        <v>0</v>
      </c>
      <c r="AA209" s="102">
        <v>1</v>
      </c>
      <c r="AB209" s="103" t="s">
        <v>227</v>
      </c>
      <c r="AC209" s="100" t="s">
        <v>28</v>
      </c>
      <c r="AD209" s="104"/>
      <c r="AE209" s="104"/>
      <c r="AF209" s="104"/>
      <c r="AG209" s="180">
        <f t="shared" ref="AG209:AL209" si="40">AG207/AG19*100</f>
        <v>3.9211380033063805</v>
      </c>
      <c r="AH209" s="180">
        <f t="shared" si="40"/>
        <v>3.846289133889095</v>
      </c>
      <c r="AI209" s="180">
        <f t="shared" si="40"/>
        <v>3.6694232544114844</v>
      </c>
      <c r="AJ209" s="180">
        <f t="shared" si="40"/>
        <v>3.6283039256670953</v>
      </c>
      <c r="AK209" s="180">
        <f t="shared" si="40"/>
        <v>7.7117837195340124</v>
      </c>
      <c r="AL209" s="180">
        <f t="shared" si="40"/>
        <v>7.7117837195340124</v>
      </c>
      <c r="AM209" s="101"/>
    </row>
    <row r="210" spans="1:46" s="26" customFormat="1" ht="56.25" customHeight="1" x14ac:dyDescent="0.25">
      <c r="A210" s="123">
        <v>8</v>
      </c>
      <c r="B210" s="123">
        <v>0</v>
      </c>
      <c r="C210" s="123">
        <v>2</v>
      </c>
      <c r="D210" s="123">
        <v>0</v>
      </c>
      <c r="E210" s="123">
        <v>5</v>
      </c>
      <c r="F210" s="123">
        <v>0</v>
      </c>
      <c r="G210" s="123">
        <v>3</v>
      </c>
      <c r="H210" s="123">
        <v>0</v>
      </c>
      <c r="I210" s="123">
        <v>5</v>
      </c>
      <c r="J210" s="123">
        <v>4</v>
      </c>
      <c r="K210" s="123">
        <v>0</v>
      </c>
      <c r="L210" s="123">
        <v>2</v>
      </c>
      <c r="M210" s="123">
        <v>2</v>
      </c>
      <c r="N210" s="123">
        <v>0</v>
      </c>
      <c r="O210" s="123">
        <v>0</v>
      </c>
      <c r="P210" s="123">
        <v>7</v>
      </c>
      <c r="Q210" s="123">
        <v>0</v>
      </c>
      <c r="R210" s="102">
        <v>0</v>
      </c>
      <c r="S210" s="102">
        <v>5</v>
      </c>
      <c r="T210" s="102">
        <v>4</v>
      </c>
      <c r="U210" s="102">
        <v>4</v>
      </c>
      <c r="V210" s="102">
        <v>2</v>
      </c>
      <c r="W210" s="102">
        <v>2</v>
      </c>
      <c r="X210" s="102">
        <v>0</v>
      </c>
      <c r="Y210" s="112">
        <v>3</v>
      </c>
      <c r="Z210" s="102">
        <v>0</v>
      </c>
      <c r="AA210" s="102">
        <v>0</v>
      </c>
      <c r="AB210" s="103" t="s">
        <v>257</v>
      </c>
      <c r="AC210" s="100" t="s">
        <v>34</v>
      </c>
      <c r="AD210" s="104">
        <f>AD211+AD212+AD213+AD214</f>
        <v>1220</v>
      </c>
      <c r="AE210" s="104">
        <f>AE211+AE212+AE213+AE214</f>
        <v>1220</v>
      </c>
      <c r="AF210" s="104">
        <f>AF211+AF212+AF213+AF214</f>
        <v>1220</v>
      </c>
      <c r="AG210" s="178">
        <v>200</v>
      </c>
      <c r="AH210" s="181">
        <v>300</v>
      </c>
      <c r="AI210" s="181">
        <v>300</v>
      </c>
      <c r="AJ210" s="181">
        <v>300</v>
      </c>
      <c r="AK210" s="181">
        <v>110.5</v>
      </c>
      <c r="AL210" s="181">
        <v>110.5</v>
      </c>
      <c r="AM210" s="101">
        <f>AG210+AH210+AI210+AJ210+AK210+AL210</f>
        <v>1321</v>
      </c>
    </row>
    <row r="211" spans="1:46" s="26" customFormat="1" ht="38.25" customHeight="1" x14ac:dyDescent="0.25">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4</v>
      </c>
      <c r="V211" s="102">
        <v>2</v>
      </c>
      <c r="W211" s="102">
        <v>2</v>
      </c>
      <c r="X211" s="102">
        <v>0</v>
      </c>
      <c r="Y211" s="112">
        <v>3</v>
      </c>
      <c r="Z211" s="102">
        <v>0</v>
      </c>
      <c r="AA211" s="102">
        <v>0</v>
      </c>
      <c r="AB211" s="107" t="s">
        <v>26</v>
      </c>
      <c r="AC211" s="100" t="s">
        <v>4</v>
      </c>
      <c r="AD211" s="104">
        <v>200</v>
      </c>
      <c r="AE211" s="104">
        <v>200</v>
      </c>
      <c r="AF211" s="104">
        <v>200</v>
      </c>
      <c r="AG211" s="178">
        <v>200</v>
      </c>
      <c r="AH211" s="181">
        <v>300</v>
      </c>
      <c r="AI211" s="181">
        <v>300</v>
      </c>
      <c r="AJ211" s="181">
        <v>300</v>
      </c>
      <c r="AK211" s="181">
        <v>110.5</v>
      </c>
      <c r="AL211" s="181">
        <v>110.5</v>
      </c>
      <c r="AM211" s="101">
        <f>AG211+AH211+AI211+AJ211+AK211+AL211</f>
        <v>1321</v>
      </c>
    </row>
    <row r="212" spans="1:46" s="26" customFormat="1" ht="38.25" customHeight="1" x14ac:dyDescent="0.25">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4</v>
      </c>
      <c r="V212" s="102">
        <v>2</v>
      </c>
      <c r="W212" s="102">
        <v>2</v>
      </c>
      <c r="X212" s="102">
        <v>0</v>
      </c>
      <c r="Y212" s="112">
        <v>3</v>
      </c>
      <c r="Z212" s="102">
        <v>0</v>
      </c>
      <c r="AA212" s="102">
        <v>1</v>
      </c>
      <c r="AB212" s="103" t="s">
        <v>258</v>
      </c>
      <c r="AC212" s="100" t="s">
        <v>31</v>
      </c>
      <c r="AD212" s="104"/>
      <c r="AE212" s="104"/>
      <c r="AF212" s="104"/>
      <c r="AG212" s="180">
        <v>2</v>
      </c>
      <c r="AH212" s="180">
        <v>1</v>
      </c>
      <c r="AI212" s="180">
        <v>1</v>
      </c>
      <c r="AJ212" s="180">
        <v>1</v>
      </c>
      <c r="AK212" s="180">
        <v>1</v>
      </c>
      <c r="AL212" s="180">
        <v>1</v>
      </c>
      <c r="AM212" s="177">
        <f>AG212+AH212+AI212+AJ212+AK212+AL212</f>
        <v>7</v>
      </c>
    </row>
    <row r="213" spans="1:46" s="44" customFormat="1" ht="75" customHeight="1" x14ac:dyDescent="0.25">
      <c r="A213" s="123">
        <v>8</v>
      </c>
      <c r="B213" s="123">
        <v>0</v>
      </c>
      <c r="C213" s="123">
        <v>2</v>
      </c>
      <c r="D213" s="123">
        <v>0</v>
      </c>
      <c r="E213" s="123">
        <v>5</v>
      </c>
      <c r="F213" s="123">
        <v>0</v>
      </c>
      <c r="G213" s="123">
        <v>3</v>
      </c>
      <c r="H213" s="123">
        <v>0</v>
      </c>
      <c r="I213" s="123">
        <v>5</v>
      </c>
      <c r="J213" s="123">
        <v>4</v>
      </c>
      <c r="K213" s="123">
        <v>0</v>
      </c>
      <c r="L213" s="123">
        <v>2</v>
      </c>
      <c r="M213" s="123">
        <v>2</v>
      </c>
      <c r="N213" s="123">
        <v>0</v>
      </c>
      <c r="O213" s="123">
        <v>0</v>
      </c>
      <c r="P213" s="123">
        <v>8</v>
      </c>
      <c r="Q213" s="123">
        <v>0</v>
      </c>
      <c r="R213" s="102">
        <v>0</v>
      </c>
      <c r="S213" s="102">
        <v>5</v>
      </c>
      <c r="T213" s="102">
        <v>4</v>
      </c>
      <c r="U213" s="102">
        <v>4</v>
      </c>
      <c r="V213" s="102">
        <v>2</v>
      </c>
      <c r="W213" s="102">
        <v>2</v>
      </c>
      <c r="X213" s="102">
        <v>0</v>
      </c>
      <c r="Y213" s="112">
        <v>4</v>
      </c>
      <c r="Z213" s="102">
        <v>0</v>
      </c>
      <c r="AA213" s="102">
        <v>0</v>
      </c>
      <c r="AB213" s="103" t="s">
        <v>259</v>
      </c>
      <c r="AC213" s="100" t="s">
        <v>4</v>
      </c>
      <c r="AD213" s="104">
        <f t="shared" ref="AD213:AF213" si="41">AD214+AD215+AD216+AD217</f>
        <v>1020</v>
      </c>
      <c r="AE213" s="104">
        <f t="shared" si="41"/>
        <v>1020</v>
      </c>
      <c r="AF213" s="104">
        <f t="shared" si="41"/>
        <v>1020</v>
      </c>
      <c r="AG213" s="178">
        <v>200</v>
      </c>
      <c r="AH213" s="181">
        <v>250</v>
      </c>
      <c r="AI213" s="181">
        <v>250</v>
      </c>
      <c r="AJ213" s="181">
        <v>250</v>
      </c>
      <c r="AK213" s="181">
        <v>110.5</v>
      </c>
      <c r="AL213" s="181">
        <v>110.5</v>
      </c>
      <c r="AM213" s="101">
        <f>AG213+AH213+AI213+AJ213+AK213+AL213</f>
        <v>1171</v>
      </c>
      <c r="AN213" s="47"/>
      <c r="AO213" s="47"/>
      <c r="AP213" s="47"/>
      <c r="AQ213" s="47"/>
      <c r="AR213" s="47"/>
      <c r="AS213" s="47"/>
      <c r="AT213" s="47"/>
    </row>
    <row r="214" spans="1:46" s="26" customFormat="1" ht="25.5" hidden="1" customHeight="1"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12">
        <v>3</v>
      </c>
      <c r="Z214" s="102">
        <v>0</v>
      </c>
      <c r="AA214" s="102">
        <v>0</v>
      </c>
      <c r="AB214" s="107" t="s">
        <v>24</v>
      </c>
      <c r="AC214" s="100" t="s">
        <v>4</v>
      </c>
      <c r="AD214" s="104"/>
      <c r="AE214" s="104"/>
      <c r="AF214" s="104"/>
      <c r="AG214" s="178"/>
      <c r="AH214" s="181"/>
      <c r="AI214" s="181"/>
      <c r="AJ214" s="181"/>
      <c r="AK214" s="178"/>
      <c r="AL214" s="178"/>
      <c r="AM214" s="101">
        <f t="shared" si="28"/>
        <v>0</v>
      </c>
    </row>
    <row r="215" spans="1:46" s="26" customFormat="1" ht="31.5" hidden="1" x14ac:dyDescent="0.25">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12">
        <v>3</v>
      </c>
      <c r="Z215" s="102">
        <v>0</v>
      </c>
      <c r="AA215" s="102">
        <v>0</v>
      </c>
      <c r="AB215" s="107" t="s">
        <v>25</v>
      </c>
      <c r="AC215" s="100" t="s">
        <v>4</v>
      </c>
      <c r="AD215" s="104"/>
      <c r="AE215" s="104"/>
      <c r="AF215" s="104"/>
      <c r="AG215" s="178"/>
      <c r="AH215" s="181"/>
      <c r="AI215" s="181"/>
      <c r="AJ215" s="181"/>
      <c r="AK215" s="178"/>
      <c r="AL215" s="178"/>
      <c r="AM215" s="101">
        <f t="shared" si="28"/>
        <v>0</v>
      </c>
    </row>
    <row r="216" spans="1:46" s="26" customFormat="1" ht="31.5" x14ac:dyDescent="0.25">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4</v>
      </c>
      <c r="V216" s="102">
        <v>2</v>
      </c>
      <c r="W216" s="102">
        <v>2</v>
      </c>
      <c r="X216" s="102">
        <v>0</v>
      </c>
      <c r="Y216" s="112">
        <v>4</v>
      </c>
      <c r="Z216" s="102">
        <v>0</v>
      </c>
      <c r="AA216" s="102">
        <v>0</v>
      </c>
      <c r="AB216" s="107" t="s">
        <v>26</v>
      </c>
      <c r="AC216" s="100" t="s">
        <v>4</v>
      </c>
      <c r="AD216" s="104">
        <v>1020</v>
      </c>
      <c r="AE216" s="104">
        <v>1020</v>
      </c>
      <c r="AF216" s="104">
        <v>1020</v>
      </c>
      <c r="AG216" s="178">
        <v>200</v>
      </c>
      <c r="AH216" s="181">
        <v>250</v>
      </c>
      <c r="AI216" s="181">
        <v>250</v>
      </c>
      <c r="AJ216" s="181">
        <v>250</v>
      </c>
      <c r="AK216" s="181">
        <v>110.5</v>
      </c>
      <c r="AL216" s="181">
        <v>110.5</v>
      </c>
      <c r="AM216" s="101">
        <f>AG216+AH216+AI216+AJ216+AK216+AL216</f>
        <v>1171</v>
      </c>
    </row>
    <row r="217" spans="1:46" s="26" customFormat="1" ht="31.5" hidden="1"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12"/>
      <c r="Z217" s="102"/>
      <c r="AA217" s="102"/>
      <c r="AB217" s="107" t="s">
        <v>27</v>
      </c>
      <c r="AC217" s="100" t="s">
        <v>4</v>
      </c>
      <c r="AD217" s="104"/>
      <c r="AE217" s="104"/>
      <c r="AF217" s="104"/>
      <c r="AG217" s="178"/>
      <c r="AH217" s="178"/>
      <c r="AI217" s="178"/>
      <c r="AJ217" s="178"/>
      <c r="AK217" s="178"/>
      <c r="AL217" s="178"/>
      <c r="AM217" s="101">
        <f t="shared" si="28"/>
        <v>0</v>
      </c>
    </row>
    <row r="218" spans="1:46" s="26" customFormat="1" ht="37.5" customHeight="1" x14ac:dyDescent="0.25">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4</v>
      </c>
      <c r="V218" s="102">
        <v>2</v>
      </c>
      <c r="W218" s="102">
        <v>2</v>
      </c>
      <c r="X218" s="102">
        <v>0</v>
      </c>
      <c r="Y218" s="112">
        <v>4</v>
      </c>
      <c r="Z218" s="102">
        <v>0</v>
      </c>
      <c r="AA218" s="102">
        <v>1</v>
      </c>
      <c r="AB218" s="103" t="s">
        <v>231</v>
      </c>
      <c r="AC218" s="100" t="s">
        <v>31</v>
      </c>
      <c r="AD218" s="104"/>
      <c r="AE218" s="104"/>
      <c r="AF218" s="104"/>
      <c r="AG218" s="180">
        <v>18</v>
      </c>
      <c r="AH218" s="180">
        <v>18</v>
      </c>
      <c r="AI218" s="180">
        <v>18</v>
      </c>
      <c r="AJ218" s="180">
        <v>18</v>
      </c>
      <c r="AK218" s="180">
        <v>18</v>
      </c>
      <c r="AL218" s="180">
        <v>18</v>
      </c>
      <c r="AM218" s="177">
        <v>18</v>
      </c>
    </row>
    <row r="219" spans="1:46" s="26" customFormat="1" ht="31.5" x14ac:dyDescent="0.25">
      <c r="A219" s="102">
        <v>8</v>
      </c>
      <c r="B219" s="102">
        <v>0</v>
      </c>
      <c r="C219" s="102">
        <v>2</v>
      </c>
      <c r="D219" s="102">
        <v>0</v>
      </c>
      <c r="E219" s="102">
        <v>5</v>
      </c>
      <c r="F219" s="102">
        <v>0</v>
      </c>
      <c r="G219" s="102">
        <v>3</v>
      </c>
      <c r="H219" s="102">
        <v>0</v>
      </c>
      <c r="I219" s="102">
        <v>5</v>
      </c>
      <c r="J219" s="102">
        <v>4</v>
      </c>
      <c r="K219" s="102">
        <v>0</v>
      </c>
      <c r="L219" s="102">
        <v>2</v>
      </c>
      <c r="M219" s="102">
        <v>2</v>
      </c>
      <c r="N219" s="102">
        <v>0</v>
      </c>
      <c r="O219" s="102">
        <v>0</v>
      </c>
      <c r="P219" s="102">
        <v>9</v>
      </c>
      <c r="Q219" s="102">
        <v>0</v>
      </c>
      <c r="R219" s="102">
        <v>0</v>
      </c>
      <c r="S219" s="102">
        <v>5</v>
      </c>
      <c r="T219" s="102">
        <v>4</v>
      </c>
      <c r="U219" s="102">
        <v>4</v>
      </c>
      <c r="V219" s="102">
        <v>2</v>
      </c>
      <c r="W219" s="102">
        <v>2</v>
      </c>
      <c r="X219" s="102">
        <v>0</v>
      </c>
      <c r="Y219" s="112">
        <v>5</v>
      </c>
      <c r="Z219" s="102">
        <v>0</v>
      </c>
      <c r="AA219" s="102">
        <v>0</v>
      </c>
      <c r="AB219" s="103" t="s">
        <v>229</v>
      </c>
      <c r="AC219" s="100" t="s">
        <v>4</v>
      </c>
      <c r="AD219" s="104">
        <f t="shared" ref="AD219:AF219" si="42">AD220+AD221+AD222</f>
        <v>100</v>
      </c>
      <c r="AE219" s="104">
        <f t="shared" si="42"/>
        <v>100</v>
      </c>
      <c r="AF219" s="104">
        <f t="shared" si="42"/>
        <v>100</v>
      </c>
      <c r="AG219" s="178">
        <v>200</v>
      </c>
      <c r="AH219" s="181">
        <v>250</v>
      </c>
      <c r="AI219" s="181">
        <v>200</v>
      </c>
      <c r="AJ219" s="181">
        <v>200</v>
      </c>
      <c r="AK219" s="181">
        <v>110.5</v>
      </c>
      <c r="AL219" s="181">
        <v>110.5</v>
      </c>
      <c r="AM219" s="101">
        <f>AG219+AH219+AI219+AJ219+AK219+AL219</f>
        <v>1071</v>
      </c>
    </row>
    <row r="220" spans="1:46" s="26" customFormat="1" ht="31.5" hidden="1" x14ac:dyDescent="0.25">
      <c r="A220" s="102"/>
      <c r="B220" s="102"/>
      <c r="C220" s="102"/>
      <c r="D220" s="102"/>
      <c r="E220" s="102"/>
      <c r="F220" s="102"/>
      <c r="G220" s="102"/>
      <c r="H220" s="102"/>
      <c r="I220" s="102"/>
      <c r="J220" s="102"/>
      <c r="K220" s="102"/>
      <c r="L220" s="102"/>
      <c r="M220" s="102"/>
      <c r="N220" s="102"/>
      <c r="O220" s="102"/>
      <c r="P220" s="102"/>
      <c r="Q220" s="102"/>
      <c r="R220" s="102"/>
      <c r="S220" s="102"/>
      <c r="T220" s="102"/>
      <c r="U220" s="102"/>
      <c r="V220" s="102"/>
      <c r="W220" s="102"/>
      <c r="X220" s="102"/>
      <c r="Y220" s="112"/>
      <c r="Z220" s="102"/>
      <c r="AA220" s="102"/>
      <c r="AB220" s="107" t="s">
        <v>24</v>
      </c>
      <c r="AC220" s="100" t="s">
        <v>4</v>
      </c>
      <c r="AD220" s="104"/>
      <c r="AE220" s="104"/>
      <c r="AF220" s="104"/>
      <c r="AG220" s="178"/>
      <c r="AH220" s="181"/>
      <c r="AI220" s="181"/>
      <c r="AJ220" s="181"/>
      <c r="AK220" s="178"/>
      <c r="AL220" s="178"/>
      <c r="AM220" s="101">
        <f t="shared" si="28"/>
        <v>0</v>
      </c>
    </row>
    <row r="221" spans="1:46" s="26" customFormat="1" ht="31.5" hidden="1" x14ac:dyDescent="0.25">
      <c r="A221" s="102"/>
      <c r="B221" s="102"/>
      <c r="C221" s="102"/>
      <c r="D221" s="102"/>
      <c r="E221" s="102"/>
      <c r="F221" s="102"/>
      <c r="G221" s="102"/>
      <c r="H221" s="102"/>
      <c r="I221" s="102"/>
      <c r="J221" s="102"/>
      <c r="K221" s="102"/>
      <c r="L221" s="102"/>
      <c r="M221" s="102"/>
      <c r="N221" s="102"/>
      <c r="O221" s="102"/>
      <c r="P221" s="102"/>
      <c r="Q221" s="102"/>
      <c r="R221" s="102"/>
      <c r="S221" s="102"/>
      <c r="T221" s="102"/>
      <c r="U221" s="102"/>
      <c r="V221" s="102"/>
      <c r="W221" s="102"/>
      <c r="X221" s="102"/>
      <c r="Y221" s="112"/>
      <c r="Z221" s="102"/>
      <c r="AA221" s="102"/>
      <c r="AB221" s="107" t="s">
        <v>25</v>
      </c>
      <c r="AC221" s="100" t="s">
        <v>4</v>
      </c>
      <c r="AD221" s="104"/>
      <c r="AE221" s="104"/>
      <c r="AF221" s="104"/>
      <c r="AG221" s="178"/>
      <c r="AH221" s="181"/>
      <c r="AI221" s="181"/>
      <c r="AJ221" s="181"/>
      <c r="AK221" s="178"/>
      <c r="AL221" s="178"/>
      <c r="AM221" s="101">
        <f t="shared" si="28"/>
        <v>0</v>
      </c>
    </row>
    <row r="222" spans="1:46" s="26" customFormat="1" ht="31.5" x14ac:dyDescent="0.25">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4</v>
      </c>
      <c r="V222" s="102">
        <v>2</v>
      </c>
      <c r="W222" s="102">
        <v>2</v>
      </c>
      <c r="X222" s="102">
        <v>0</v>
      </c>
      <c r="Y222" s="112">
        <v>5</v>
      </c>
      <c r="Z222" s="102">
        <v>0</v>
      </c>
      <c r="AA222" s="102">
        <v>0</v>
      </c>
      <c r="AB222" s="107" t="s">
        <v>26</v>
      </c>
      <c r="AC222" s="100" t="s">
        <v>4</v>
      </c>
      <c r="AD222" s="104">
        <v>100</v>
      </c>
      <c r="AE222" s="104">
        <v>100</v>
      </c>
      <c r="AF222" s="104">
        <v>100</v>
      </c>
      <c r="AG222" s="178">
        <v>200</v>
      </c>
      <c r="AH222" s="181">
        <v>250</v>
      </c>
      <c r="AI222" s="181">
        <v>200</v>
      </c>
      <c r="AJ222" s="181">
        <v>200</v>
      </c>
      <c r="AK222" s="181">
        <v>110.5</v>
      </c>
      <c r="AL222" s="181">
        <v>110.5</v>
      </c>
      <c r="AM222" s="101">
        <f>AG222+AH222+AI222+AJ222+AK222+AL222</f>
        <v>1071</v>
      </c>
    </row>
    <row r="223" spans="1:46" s="26" customFormat="1" ht="36.75" customHeight="1" x14ac:dyDescent="0.25">
      <c r="A223" s="102"/>
      <c r="B223" s="102"/>
      <c r="C223" s="102"/>
      <c r="D223" s="102"/>
      <c r="E223" s="102"/>
      <c r="F223" s="102"/>
      <c r="G223" s="102"/>
      <c r="H223" s="102"/>
      <c r="I223" s="102"/>
      <c r="J223" s="102"/>
      <c r="K223" s="102"/>
      <c r="L223" s="102"/>
      <c r="M223" s="102"/>
      <c r="N223" s="102"/>
      <c r="O223" s="102"/>
      <c r="P223" s="102"/>
      <c r="Q223" s="102"/>
      <c r="R223" s="102">
        <v>0</v>
      </c>
      <c r="S223" s="102">
        <v>5</v>
      </c>
      <c r="T223" s="102">
        <v>4</v>
      </c>
      <c r="U223" s="102">
        <v>4</v>
      </c>
      <c r="V223" s="102">
        <v>2</v>
      </c>
      <c r="W223" s="102">
        <v>2</v>
      </c>
      <c r="X223" s="102">
        <v>0</v>
      </c>
      <c r="Y223" s="112">
        <v>5</v>
      </c>
      <c r="Z223" s="102">
        <v>0</v>
      </c>
      <c r="AA223" s="102">
        <v>1</v>
      </c>
      <c r="AB223" s="103" t="s">
        <v>233</v>
      </c>
      <c r="AC223" s="100" t="s">
        <v>230</v>
      </c>
      <c r="AD223" s="104"/>
      <c r="AE223" s="104"/>
      <c r="AF223" s="104"/>
      <c r="AG223" s="180">
        <v>5000</v>
      </c>
      <c r="AH223" s="180">
        <v>4000</v>
      </c>
      <c r="AI223" s="180">
        <v>3000</v>
      </c>
      <c r="AJ223" s="180">
        <v>3000</v>
      </c>
      <c r="AK223" s="180">
        <v>3000</v>
      </c>
      <c r="AL223" s="180">
        <v>3000</v>
      </c>
      <c r="AM223" s="177">
        <f>AG223+AH223+AI223+AJ223+AK223+AL223</f>
        <v>21000</v>
      </c>
    </row>
    <row r="224" spans="1:46" s="26" customFormat="1" ht="15.75" hidden="1" x14ac:dyDescent="0.25">
      <c r="A224" s="102"/>
      <c r="B224" s="102"/>
      <c r="C224" s="102"/>
      <c r="D224" s="102"/>
      <c r="E224" s="102"/>
      <c r="F224" s="102"/>
      <c r="G224" s="102"/>
      <c r="H224" s="102"/>
      <c r="I224" s="102"/>
      <c r="J224" s="102"/>
      <c r="K224" s="102"/>
      <c r="L224" s="102"/>
      <c r="M224" s="102"/>
      <c r="N224" s="102"/>
      <c r="O224" s="102"/>
      <c r="P224" s="102"/>
      <c r="Q224" s="102"/>
      <c r="R224" s="102">
        <v>0</v>
      </c>
      <c r="S224" s="102">
        <v>5</v>
      </c>
      <c r="T224" s="102">
        <v>4</v>
      </c>
      <c r="U224" s="102">
        <v>0</v>
      </c>
      <c r="V224" s="102">
        <v>2</v>
      </c>
      <c r="W224" s="102">
        <v>0</v>
      </c>
      <c r="X224" s="102">
        <v>0</v>
      </c>
      <c r="Y224" s="102">
        <v>4</v>
      </c>
      <c r="Z224" s="102">
        <v>0</v>
      </c>
      <c r="AA224" s="102">
        <v>1</v>
      </c>
      <c r="AB224" s="103"/>
      <c r="AC224" s="100"/>
      <c r="AD224" s="104"/>
      <c r="AE224" s="104"/>
      <c r="AF224" s="104"/>
      <c r="AG224" s="178"/>
      <c r="AH224" s="178"/>
      <c r="AI224" s="178"/>
      <c r="AJ224" s="178"/>
      <c r="AK224" s="178"/>
      <c r="AL224" s="178"/>
      <c r="AM224" s="101">
        <f t="shared" si="28"/>
        <v>0</v>
      </c>
    </row>
    <row r="225" spans="1:39" s="26" customFormat="1" ht="15.75" hidden="1" x14ac:dyDescent="0.25">
      <c r="A225" s="102"/>
      <c r="B225" s="102"/>
      <c r="C225" s="102"/>
      <c r="D225" s="102"/>
      <c r="E225" s="102"/>
      <c r="F225" s="102"/>
      <c r="G225" s="102"/>
      <c r="H225" s="102"/>
      <c r="I225" s="102"/>
      <c r="J225" s="102"/>
      <c r="K225" s="102"/>
      <c r="L225" s="102"/>
      <c r="M225" s="102"/>
      <c r="N225" s="102"/>
      <c r="O225" s="102"/>
      <c r="P225" s="102"/>
      <c r="Q225" s="102"/>
      <c r="R225" s="102">
        <v>0</v>
      </c>
      <c r="S225" s="102">
        <v>5</v>
      </c>
      <c r="T225" s="102">
        <v>4</v>
      </c>
      <c r="U225" s="102">
        <v>0</v>
      </c>
      <c r="V225" s="102">
        <v>2</v>
      </c>
      <c r="W225" s="102">
        <v>0</v>
      </c>
      <c r="X225" s="102">
        <v>0</v>
      </c>
      <c r="Y225" s="102">
        <v>4</v>
      </c>
      <c r="Z225" s="102">
        <v>0</v>
      </c>
      <c r="AA225" s="102">
        <v>1</v>
      </c>
      <c r="AB225" s="103"/>
      <c r="AC225" s="100"/>
      <c r="AD225" s="104"/>
      <c r="AE225" s="104"/>
      <c r="AF225" s="104"/>
      <c r="AG225" s="178"/>
      <c r="AH225" s="178"/>
      <c r="AI225" s="178"/>
      <c r="AJ225" s="178"/>
      <c r="AK225" s="178"/>
      <c r="AL225" s="178"/>
      <c r="AM225" s="101">
        <f t="shared" si="28"/>
        <v>0</v>
      </c>
    </row>
    <row r="226" spans="1:39" s="26" customFormat="1" ht="15.75" hidden="1" x14ac:dyDescent="0.25">
      <c r="A226" s="102"/>
      <c r="B226" s="102"/>
      <c r="C226" s="102"/>
      <c r="D226" s="102"/>
      <c r="E226" s="102"/>
      <c r="F226" s="102"/>
      <c r="G226" s="102"/>
      <c r="H226" s="102"/>
      <c r="I226" s="102"/>
      <c r="J226" s="102"/>
      <c r="K226" s="102"/>
      <c r="L226" s="102"/>
      <c r="M226" s="102"/>
      <c r="N226" s="102"/>
      <c r="O226" s="102"/>
      <c r="P226" s="102"/>
      <c r="Q226" s="102"/>
      <c r="R226" s="102">
        <v>0</v>
      </c>
      <c r="S226" s="102">
        <v>5</v>
      </c>
      <c r="T226" s="102">
        <v>4</v>
      </c>
      <c r="U226" s="102">
        <v>0</v>
      </c>
      <c r="V226" s="102">
        <v>2</v>
      </c>
      <c r="W226" s="102">
        <v>0</v>
      </c>
      <c r="X226" s="102">
        <v>0</v>
      </c>
      <c r="Y226" s="102">
        <v>4</v>
      </c>
      <c r="Z226" s="102">
        <v>0</v>
      </c>
      <c r="AA226" s="102">
        <v>1</v>
      </c>
      <c r="AB226" s="103"/>
      <c r="AC226" s="100"/>
      <c r="AD226" s="104"/>
      <c r="AE226" s="104"/>
      <c r="AF226" s="104"/>
      <c r="AG226" s="178"/>
      <c r="AH226" s="178"/>
      <c r="AI226" s="178"/>
      <c r="AJ226" s="178"/>
      <c r="AK226" s="178"/>
      <c r="AL226" s="178"/>
      <c r="AM226" s="101">
        <f t="shared" si="28"/>
        <v>0</v>
      </c>
    </row>
    <row r="227" spans="1:39" s="26" customFormat="1" ht="15.75" hidden="1" x14ac:dyDescent="0.25">
      <c r="A227" s="102"/>
      <c r="B227" s="102"/>
      <c r="C227" s="102"/>
      <c r="D227" s="102"/>
      <c r="E227" s="102"/>
      <c r="F227" s="102"/>
      <c r="G227" s="102"/>
      <c r="H227" s="102"/>
      <c r="I227" s="102"/>
      <c r="J227" s="102"/>
      <c r="K227" s="102"/>
      <c r="L227" s="102"/>
      <c r="M227" s="102"/>
      <c r="N227" s="102"/>
      <c r="O227" s="102"/>
      <c r="P227" s="102"/>
      <c r="Q227" s="102"/>
      <c r="R227" s="102">
        <v>0</v>
      </c>
      <c r="S227" s="102">
        <v>5</v>
      </c>
      <c r="T227" s="102">
        <v>4</v>
      </c>
      <c r="U227" s="102">
        <v>0</v>
      </c>
      <c r="V227" s="102">
        <v>2</v>
      </c>
      <c r="W227" s="102">
        <v>0</v>
      </c>
      <c r="X227" s="102">
        <v>0</v>
      </c>
      <c r="Y227" s="102">
        <v>4</v>
      </c>
      <c r="Z227" s="102">
        <v>0</v>
      </c>
      <c r="AA227" s="102">
        <v>1</v>
      </c>
      <c r="AB227" s="103"/>
      <c r="AC227" s="100"/>
      <c r="AD227" s="104"/>
      <c r="AE227" s="104"/>
      <c r="AF227" s="104"/>
      <c r="AG227" s="178"/>
      <c r="AH227" s="178"/>
      <c r="AI227" s="178"/>
      <c r="AJ227" s="178"/>
      <c r="AK227" s="178"/>
      <c r="AL227" s="178"/>
      <c r="AM227" s="101">
        <f t="shared" si="28"/>
        <v>0</v>
      </c>
    </row>
    <row r="228" spans="1:39" s="26" customFormat="1" ht="15.75" hidden="1" x14ac:dyDescent="0.25">
      <c r="A228" s="102"/>
      <c r="B228" s="102"/>
      <c r="C228" s="102"/>
      <c r="D228" s="102"/>
      <c r="E228" s="102"/>
      <c r="F228" s="102"/>
      <c r="G228" s="102"/>
      <c r="H228" s="102"/>
      <c r="I228" s="102"/>
      <c r="J228" s="102"/>
      <c r="K228" s="102"/>
      <c r="L228" s="102"/>
      <c r="M228" s="102"/>
      <c r="N228" s="102"/>
      <c r="O228" s="102"/>
      <c r="P228" s="102"/>
      <c r="Q228" s="102"/>
      <c r="R228" s="102">
        <v>0</v>
      </c>
      <c r="S228" s="102">
        <v>5</v>
      </c>
      <c r="T228" s="102">
        <v>4</v>
      </c>
      <c r="U228" s="102">
        <v>0</v>
      </c>
      <c r="V228" s="102">
        <v>2</v>
      </c>
      <c r="W228" s="102">
        <v>0</v>
      </c>
      <c r="X228" s="102">
        <v>0</v>
      </c>
      <c r="Y228" s="102">
        <v>4</v>
      </c>
      <c r="Z228" s="102">
        <v>0</v>
      </c>
      <c r="AA228" s="102">
        <v>1</v>
      </c>
      <c r="AB228" s="103"/>
      <c r="AC228" s="100"/>
      <c r="AD228" s="104"/>
      <c r="AE228" s="104"/>
      <c r="AF228" s="104"/>
      <c r="AG228" s="178"/>
      <c r="AH228" s="178"/>
      <c r="AI228" s="178"/>
      <c r="AJ228" s="178"/>
      <c r="AK228" s="178"/>
      <c r="AL228" s="178"/>
      <c r="AM228" s="101">
        <f t="shared" si="28"/>
        <v>0</v>
      </c>
    </row>
    <row r="229" spans="1:39" s="26" customFormat="1" ht="15.75" hidden="1" x14ac:dyDescent="0.25">
      <c r="A229" s="102"/>
      <c r="B229" s="102"/>
      <c r="C229" s="102"/>
      <c r="D229" s="102"/>
      <c r="E229" s="102"/>
      <c r="F229" s="102"/>
      <c r="G229" s="102"/>
      <c r="H229" s="102"/>
      <c r="I229" s="102"/>
      <c r="J229" s="102"/>
      <c r="K229" s="102"/>
      <c r="L229" s="102"/>
      <c r="M229" s="102"/>
      <c r="N229" s="102"/>
      <c r="O229" s="102"/>
      <c r="P229" s="102"/>
      <c r="Q229" s="102"/>
      <c r="R229" s="102">
        <v>0</v>
      </c>
      <c r="S229" s="102">
        <v>5</v>
      </c>
      <c r="T229" s="102">
        <v>4</v>
      </c>
      <c r="U229" s="102">
        <v>0</v>
      </c>
      <c r="V229" s="102">
        <v>2</v>
      </c>
      <c r="W229" s="102">
        <v>0</v>
      </c>
      <c r="X229" s="102">
        <v>0</v>
      </c>
      <c r="Y229" s="102">
        <v>4</v>
      </c>
      <c r="Z229" s="102">
        <v>0</v>
      </c>
      <c r="AA229" s="102">
        <v>1</v>
      </c>
      <c r="AB229" s="103"/>
      <c r="AC229" s="100"/>
      <c r="AD229" s="104"/>
      <c r="AE229" s="104"/>
      <c r="AF229" s="104"/>
      <c r="AG229" s="178"/>
      <c r="AH229" s="178"/>
      <c r="AI229" s="178"/>
      <c r="AJ229" s="178"/>
      <c r="AK229" s="178"/>
      <c r="AL229" s="178"/>
      <c r="AM229" s="101">
        <f t="shared" si="28"/>
        <v>0</v>
      </c>
    </row>
    <row r="230" spans="1:39" s="26" customFormat="1" ht="15.75" hidden="1" x14ac:dyDescent="0.25">
      <c r="A230" s="102"/>
      <c r="B230" s="102"/>
      <c r="C230" s="102"/>
      <c r="D230" s="102"/>
      <c r="E230" s="102"/>
      <c r="F230" s="102"/>
      <c r="G230" s="102"/>
      <c r="H230" s="102"/>
      <c r="I230" s="102"/>
      <c r="J230" s="102"/>
      <c r="K230" s="102"/>
      <c r="L230" s="102"/>
      <c r="M230" s="102"/>
      <c r="N230" s="102"/>
      <c r="O230" s="102"/>
      <c r="P230" s="102"/>
      <c r="Q230" s="102"/>
      <c r="R230" s="102">
        <v>0</v>
      </c>
      <c r="S230" s="102">
        <v>5</v>
      </c>
      <c r="T230" s="102">
        <v>4</v>
      </c>
      <c r="U230" s="102">
        <v>0</v>
      </c>
      <c r="V230" s="102">
        <v>2</v>
      </c>
      <c r="W230" s="102">
        <v>0</v>
      </c>
      <c r="X230" s="102">
        <v>0</v>
      </c>
      <c r="Y230" s="102">
        <v>4</v>
      </c>
      <c r="Z230" s="102">
        <v>0</v>
      </c>
      <c r="AA230" s="102">
        <v>1</v>
      </c>
      <c r="AB230" s="103"/>
      <c r="AC230" s="100"/>
      <c r="AD230" s="104"/>
      <c r="AE230" s="104"/>
      <c r="AF230" s="104"/>
      <c r="AG230" s="178"/>
      <c r="AH230" s="178"/>
      <c r="AI230" s="178"/>
      <c r="AJ230" s="178"/>
      <c r="AK230" s="178"/>
      <c r="AL230" s="178"/>
      <c r="AM230" s="101">
        <f t="shared" si="28"/>
        <v>0</v>
      </c>
    </row>
    <row r="231" spans="1:39" s="26" customFormat="1" ht="15.75" hidden="1" x14ac:dyDescent="0.25">
      <c r="A231" s="102"/>
      <c r="B231" s="102"/>
      <c r="C231" s="102"/>
      <c r="D231" s="102"/>
      <c r="E231" s="102"/>
      <c r="F231" s="102"/>
      <c r="G231" s="102"/>
      <c r="H231" s="102"/>
      <c r="I231" s="102"/>
      <c r="J231" s="102"/>
      <c r="K231" s="102"/>
      <c r="L231" s="102"/>
      <c r="M231" s="102"/>
      <c r="N231" s="102"/>
      <c r="O231" s="102"/>
      <c r="P231" s="102"/>
      <c r="Q231" s="102"/>
      <c r="R231" s="102">
        <v>0</v>
      </c>
      <c r="S231" s="102">
        <v>5</v>
      </c>
      <c r="T231" s="102">
        <v>4</v>
      </c>
      <c r="U231" s="102">
        <v>0</v>
      </c>
      <c r="V231" s="102">
        <v>2</v>
      </c>
      <c r="W231" s="102">
        <v>0</v>
      </c>
      <c r="X231" s="102">
        <v>0</v>
      </c>
      <c r="Y231" s="102">
        <v>4</v>
      </c>
      <c r="Z231" s="102">
        <v>0</v>
      </c>
      <c r="AA231" s="102">
        <v>1</v>
      </c>
      <c r="AB231" s="103"/>
      <c r="AC231" s="100"/>
      <c r="AD231" s="104"/>
      <c r="AE231" s="104"/>
      <c r="AF231" s="104"/>
      <c r="AG231" s="178"/>
      <c r="AH231" s="178"/>
      <c r="AI231" s="178"/>
      <c r="AJ231" s="178"/>
      <c r="AK231" s="178"/>
      <c r="AL231" s="178"/>
      <c r="AM231" s="101">
        <f t="shared" si="28"/>
        <v>0</v>
      </c>
    </row>
    <row r="232" spans="1:39" s="26" customFormat="1" ht="15.75" hidden="1" x14ac:dyDescent="0.25">
      <c r="A232" s="102"/>
      <c r="B232" s="102"/>
      <c r="C232" s="102"/>
      <c r="D232" s="102"/>
      <c r="E232" s="102"/>
      <c r="F232" s="102"/>
      <c r="G232" s="102"/>
      <c r="H232" s="102"/>
      <c r="I232" s="102"/>
      <c r="J232" s="102"/>
      <c r="K232" s="102"/>
      <c r="L232" s="102"/>
      <c r="M232" s="102"/>
      <c r="N232" s="102"/>
      <c r="O232" s="102"/>
      <c r="P232" s="102"/>
      <c r="Q232" s="102"/>
      <c r="R232" s="102">
        <v>0</v>
      </c>
      <c r="S232" s="102">
        <v>5</v>
      </c>
      <c r="T232" s="102">
        <v>4</v>
      </c>
      <c r="U232" s="102">
        <v>0</v>
      </c>
      <c r="V232" s="102">
        <v>2</v>
      </c>
      <c r="W232" s="102">
        <v>0</v>
      </c>
      <c r="X232" s="102">
        <v>0</v>
      </c>
      <c r="Y232" s="102">
        <v>4</v>
      </c>
      <c r="Z232" s="102">
        <v>0</v>
      </c>
      <c r="AA232" s="102">
        <v>1</v>
      </c>
      <c r="AB232" s="103"/>
      <c r="AC232" s="100"/>
      <c r="AD232" s="104"/>
      <c r="AE232" s="104"/>
      <c r="AF232" s="104"/>
      <c r="AG232" s="178"/>
      <c r="AH232" s="178"/>
      <c r="AI232" s="178"/>
      <c r="AJ232" s="178"/>
      <c r="AK232" s="178"/>
      <c r="AL232" s="178"/>
      <c r="AM232" s="101">
        <f t="shared" si="28"/>
        <v>0</v>
      </c>
    </row>
    <row r="233" spans="1:39" s="26" customFormat="1" ht="15.75" hidden="1" x14ac:dyDescent="0.25">
      <c r="A233" s="102"/>
      <c r="B233" s="102"/>
      <c r="C233" s="102"/>
      <c r="D233" s="102"/>
      <c r="E233" s="102"/>
      <c r="F233" s="102"/>
      <c r="G233" s="102"/>
      <c r="H233" s="102"/>
      <c r="I233" s="102"/>
      <c r="J233" s="102"/>
      <c r="K233" s="102"/>
      <c r="L233" s="102"/>
      <c r="M233" s="102"/>
      <c r="N233" s="102"/>
      <c r="O233" s="102"/>
      <c r="P233" s="102"/>
      <c r="Q233" s="102"/>
      <c r="R233" s="102">
        <v>0</v>
      </c>
      <c r="S233" s="102">
        <v>5</v>
      </c>
      <c r="T233" s="102">
        <v>4</v>
      </c>
      <c r="U233" s="102">
        <v>0</v>
      </c>
      <c r="V233" s="102">
        <v>2</v>
      </c>
      <c r="W233" s="102">
        <v>0</v>
      </c>
      <c r="X233" s="102">
        <v>0</v>
      </c>
      <c r="Y233" s="102">
        <v>4</v>
      </c>
      <c r="Z233" s="102">
        <v>0</v>
      </c>
      <c r="AA233" s="102">
        <v>1</v>
      </c>
      <c r="AB233" s="103"/>
      <c r="AC233" s="100"/>
      <c r="AD233" s="104"/>
      <c r="AE233" s="104"/>
      <c r="AF233" s="104"/>
      <c r="AG233" s="178"/>
      <c r="AH233" s="178"/>
      <c r="AI233" s="178"/>
      <c r="AJ233" s="178"/>
      <c r="AK233" s="178"/>
      <c r="AL233" s="178"/>
      <c r="AM233" s="101">
        <f t="shared" si="28"/>
        <v>0</v>
      </c>
    </row>
    <row r="234" spans="1:39" s="26" customFormat="1" ht="15.75" hidden="1" x14ac:dyDescent="0.25">
      <c r="A234" s="102"/>
      <c r="B234" s="102"/>
      <c r="C234" s="102"/>
      <c r="D234" s="102"/>
      <c r="E234" s="102"/>
      <c r="F234" s="102"/>
      <c r="G234" s="102"/>
      <c r="H234" s="102"/>
      <c r="I234" s="102"/>
      <c r="J234" s="102"/>
      <c r="K234" s="102"/>
      <c r="L234" s="102"/>
      <c r="M234" s="102"/>
      <c r="N234" s="102"/>
      <c r="O234" s="102"/>
      <c r="P234" s="102"/>
      <c r="Q234" s="102"/>
      <c r="R234" s="102">
        <v>0</v>
      </c>
      <c r="S234" s="102">
        <v>5</v>
      </c>
      <c r="T234" s="102">
        <v>4</v>
      </c>
      <c r="U234" s="102">
        <v>0</v>
      </c>
      <c r="V234" s="102">
        <v>2</v>
      </c>
      <c r="W234" s="102">
        <v>0</v>
      </c>
      <c r="X234" s="102">
        <v>0</v>
      </c>
      <c r="Y234" s="102">
        <v>4</v>
      </c>
      <c r="Z234" s="102">
        <v>0</v>
      </c>
      <c r="AA234" s="102">
        <v>1</v>
      </c>
      <c r="AB234" s="103"/>
      <c r="AC234" s="100"/>
      <c r="AD234" s="104"/>
      <c r="AE234" s="104"/>
      <c r="AF234" s="104"/>
      <c r="AG234" s="178"/>
      <c r="AH234" s="178"/>
      <c r="AI234" s="178"/>
      <c r="AJ234" s="178"/>
      <c r="AK234" s="178"/>
      <c r="AL234" s="178"/>
      <c r="AM234" s="101">
        <f t="shared" si="28"/>
        <v>0</v>
      </c>
    </row>
    <row r="235" spans="1:39" s="26" customFormat="1" ht="15.75" hidden="1" x14ac:dyDescent="0.25">
      <c r="A235" s="102"/>
      <c r="B235" s="102"/>
      <c r="C235" s="102"/>
      <c r="D235" s="102"/>
      <c r="E235" s="102"/>
      <c r="F235" s="102"/>
      <c r="G235" s="102"/>
      <c r="H235" s="102"/>
      <c r="I235" s="102"/>
      <c r="J235" s="102"/>
      <c r="K235" s="102"/>
      <c r="L235" s="102"/>
      <c r="M235" s="102"/>
      <c r="N235" s="102"/>
      <c r="O235" s="102"/>
      <c r="P235" s="102"/>
      <c r="Q235" s="102"/>
      <c r="R235" s="102">
        <v>0</v>
      </c>
      <c r="S235" s="102">
        <v>5</v>
      </c>
      <c r="T235" s="102">
        <v>4</v>
      </c>
      <c r="U235" s="102">
        <v>0</v>
      </c>
      <c r="V235" s="102">
        <v>2</v>
      </c>
      <c r="W235" s="102">
        <v>0</v>
      </c>
      <c r="X235" s="102">
        <v>0</v>
      </c>
      <c r="Y235" s="102">
        <v>4</v>
      </c>
      <c r="Z235" s="102">
        <v>0</v>
      </c>
      <c r="AA235" s="102">
        <v>1</v>
      </c>
      <c r="AB235" s="103"/>
      <c r="AC235" s="100"/>
      <c r="AD235" s="104"/>
      <c r="AE235" s="104"/>
      <c r="AF235" s="104"/>
      <c r="AG235" s="178"/>
      <c r="AH235" s="178"/>
      <c r="AI235" s="178"/>
      <c r="AJ235" s="178"/>
      <c r="AK235" s="178"/>
      <c r="AL235" s="178"/>
      <c r="AM235" s="101">
        <f t="shared" si="28"/>
        <v>0</v>
      </c>
    </row>
    <row r="236" spans="1:39" s="26" customFormat="1" ht="15.75" hidden="1" x14ac:dyDescent="0.25">
      <c r="A236" s="102"/>
      <c r="B236" s="102"/>
      <c r="C236" s="102"/>
      <c r="D236" s="102"/>
      <c r="E236" s="102"/>
      <c r="F236" s="102"/>
      <c r="G236" s="102"/>
      <c r="H236" s="102"/>
      <c r="I236" s="102"/>
      <c r="J236" s="102"/>
      <c r="K236" s="102"/>
      <c r="L236" s="102"/>
      <c r="M236" s="102"/>
      <c r="N236" s="102"/>
      <c r="O236" s="102"/>
      <c r="P236" s="102"/>
      <c r="Q236" s="102"/>
      <c r="R236" s="102">
        <v>0</v>
      </c>
      <c r="S236" s="102">
        <v>5</v>
      </c>
      <c r="T236" s="102">
        <v>4</v>
      </c>
      <c r="U236" s="102">
        <v>0</v>
      </c>
      <c r="V236" s="102">
        <v>2</v>
      </c>
      <c r="W236" s="102">
        <v>0</v>
      </c>
      <c r="X236" s="102">
        <v>0</v>
      </c>
      <c r="Y236" s="102">
        <v>4</v>
      </c>
      <c r="Z236" s="102">
        <v>0</v>
      </c>
      <c r="AA236" s="102">
        <v>1</v>
      </c>
      <c r="AB236" s="103"/>
      <c r="AC236" s="100"/>
      <c r="AD236" s="104"/>
      <c r="AE236" s="104"/>
      <c r="AF236" s="104"/>
      <c r="AG236" s="178"/>
      <c r="AH236" s="178"/>
      <c r="AI236" s="178"/>
      <c r="AJ236" s="178"/>
      <c r="AK236" s="178"/>
      <c r="AL236" s="178"/>
      <c r="AM236" s="101">
        <f t="shared" si="28"/>
        <v>0</v>
      </c>
    </row>
    <row r="237" spans="1:39" s="26" customFormat="1" ht="15.75" hidden="1" x14ac:dyDescent="0.25">
      <c r="A237" s="102"/>
      <c r="B237" s="102"/>
      <c r="C237" s="102"/>
      <c r="D237" s="102"/>
      <c r="E237" s="102"/>
      <c r="F237" s="102"/>
      <c r="G237" s="102"/>
      <c r="H237" s="102"/>
      <c r="I237" s="102"/>
      <c r="J237" s="102"/>
      <c r="K237" s="102"/>
      <c r="L237" s="102"/>
      <c r="M237" s="102"/>
      <c r="N237" s="102"/>
      <c r="O237" s="102"/>
      <c r="P237" s="102"/>
      <c r="Q237" s="102"/>
      <c r="R237" s="102">
        <v>0</v>
      </c>
      <c r="S237" s="102">
        <v>5</v>
      </c>
      <c r="T237" s="102">
        <v>4</v>
      </c>
      <c r="U237" s="102">
        <v>0</v>
      </c>
      <c r="V237" s="102">
        <v>2</v>
      </c>
      <c r="W237" s="102">
        <v>0</v>
      </c>
      <c r="X237" s="102">
        <v>0</v>
      </c>
      <c r="Y237" s="102">
        <v>4</v>
      </c>
      <c r="Z237" s="102">
        <v>0</v>
      </c>
      <c r="AA237" s="102">
        <v>1</v>
      </c>
      <c r="AB237" s="103"/>
      <c r="AC237" s="100"/>
      <c r="AD237" s="104"/>
      <c r="AE237" s="104"/>
      <c r="AF237" s="104"/>
      <c r="AG237" s="178"/>
      <c r="AH237" s="178"/>
      <c r="AI237" s="178"/>
      <c r="AJ237" s="178"/>
      <c r="AK237" s="178"/>
      <c r="AL237" s="178"/>
      <c r="AM237" s="101">
        <f t="shared" si="28"/>
        <v>0</v>
      </c>
    </row>
    <row r="238" spans="1:39" s="26" customFormat="1" ht="15.75" hidden="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0</v>
      </c>
      <c r="V238" s="102">
        <v>2</v>
      </c>
      <c r="W238" s="102">
        <v>0</v>
      </c>
      <c r="X238" s="102">
        <v>0</v>
      </c>
      <c r="Y238" s="102">
        <v>4</v>
      </c>
      <c r="Z238" s="102">
        <v>0</v>
      </c>
      <c r="AA238" s="102">
        <v>1</v>
      </c>
      <c r="AB238" s="103"/>
      <c r="AC238" s="100"/>
      <c r="AD238" s="104"/>
      <c r="AE238" s="104"/>
      <c r="AF238" s="104"/>
      <c r="AG238" s="178"/>
      <c r="AH238" s="178"/>
      <c r="AI238" s="178"/>
      <c r="AJ238" s="178"/>
      <c r="AK238" s="178"/>
      <c r="AL238" s="178"/>
      <c r="AM238" s="101">
        <f t="shared" si="28"/>
        <v>0</v>
      </c>
    </row>
    <row r="239" spans="1:39" s="26" customFormat="1" ht="15.75" hidden="1" x14ac:dyDescent="0.25">
      <c r="A239" s="102"/>
      <c r="B239" s="102"/>
      <c r="C239" s="102"/>
      <c r="D239" s="102"/>
      <c r="E239" s="102"/>
      <c r="F239" s="102"/>
      <c r="G239" s="102"/>
      <c r="H239" s="102"/>
      <c r="I239" s="102"/>
      <c r="J239" s="102"/>
      <c r="K239" s="102"/>
      <c r="L239" s="102"/>
      <c r="M239" s="102"/>
      <c r="N239" s="102"/>
      <c r="O239" s="102"/>
      <c r="P239" s="102"/>
      <c r="Q239" s="102"/>
      <c r="R239" s="102">
        <v>0</v>
      </c>
      <c r="S239" s="102">
        <v>5</v>
      </c>
      <c r="T239" s="102">
        <v>4</v>
      </c>
      <c r="U239" s="102">
        <v>0</v>
      </c>
      <c r="V239" s="102">
        <v>2</v>
      </c>
      <c r="W239" s="102">
        <v>0</v>
      </c>
      <c r="X239" s="102">
        <v>0</v>
      </c>
      <c r="Y239" s="102">
        <v>4</v>
      </c>
      <c r="Z239" s="102">
        <v>0</v>
      </c>
      <c r="AA239" s="102">
        <v>1</v>
      </c>
      <c r="AB239" s="103"/>
      <c r="AC239" s="100"/>
      <c r="AD239" s="104"/>
      <c r="AE239" s="104"/>
      <c r="AF239" s="104"/>
      <c r="AG239" s="178"/>
      <c r="AH239" s="178"/>
      <c r="AI239" s="178"/>
      <c r="AJ239" s="178"/>
      <c r="AK239" s="178"/>
      <c r="AL239" s="178"/>
      <c r="AM239" s="101">
        <f t="shared" si="28"/>
        <v>0</v>
      </c>
    </row>
    <row r="240" spans="1:39" s="26" customFormat="1" ht="15.75" hidden="1" x14ac:dyDescent="0.25">
      <c r="A240" s="102"/>
      <c r="B240" s="102"/>
      <c r="C240" s="102"/>
      <c r="D240" s="102"/>
      <c r="E240" s="102"/>
      <c r="F240" s="102"/>
      <c r="G240" s="102"/>
      <c r="H240" s="102"/>
      <c r="I240" s="102"/>
      <c r="J240" s="102"/>
      <c r="K240" s="102"/>
      <c r="L240" s="102"/>
      <c r="M240" s="102"/>
      <c r="N240" s="102"/>
      <c r="O240" s="102"/>
      <c r="P240" s="102"/>
      <c r="Q240" s="102"/>
      <c r="R240" s="102">
        <v>0</v>
      </c>
      <c r="S240" s="102">
        <v>5</v>
      </c>
      <c r="T240" s="102">
        <v>4</v>
      </c>
      <c r="U240" s="102">
        <v>0</v>
      </c>
      <c r="V240" s="102">
        <v>2</v>
      </c>
      <c r="W240" s="102">
        <v>0</v>
      </c>
      <c r="X240" s="102">
        <v>0</v>
      </c>
      <c r="Y240" s="102">
        <v>4</v>
      </c>
      <c r="Z240" s="102">
        <v>0</v>
      </c>
      <c r="AA240" s="102">
        <v>1</v>
      </c>
      <c r="AB240" s="103"/>
      <c r="AC240" s="100"/>
      <c r="AD240" s="104"/>
      <c r="AE240" s="104"/>
      <c r="AF240" s="104"/>
      <c r="AG240" s="178"/>
      <c r="AH240" s="178"/>
      <c r="AI240" s="178"/>
      <c r="AJ240" s="178"/>
      <c r="AK240" s="178"/>
      <c r="AL240" s="178"/>
      <c r="AM240" s="101">
        <f t="shared" si="28"/>
        <v>0</v>
      </c>
    </row>
    <row r="241" spans="1:39" s="26" customFormat="1" ht="15.75" hidden="1" x14ac:dyDescent="0.25">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0</v>
      </c>
      <c r="V241" s="102">
        <v>2</v>
      </c>
      <c r="W241" s="102">
        <v>0</v>
      </c>
      <c r="X241" s="102">
        <v>0</v>
      </c>
      <c r="Y241" s="102">
        <v>4</v>
      </c>
      <c r="Z241" s="102">
        <v>0</v>
      </c>
      <c r="AA241" s="102">
        <v>1</v>
      </c>
      <c r="AB241" s="103"/>
      <c r="AC241" s="100"/>
      <c r="AD241" s="104"/>
      <c r="AE241" s="104"/>
      <c r="AF241" s="104"/>
      <c r="AG241" s="178"/>
      <c r="AH241" s="178"/>
      <c r="AI241" s="178"/>
      <c r="AJ241" s="178"/>
      <c r="AK241" s="178"/>
      <c r="AL241" s="178"/>
      <c r="AM241" s="101">
        <f t="shared" si="28"/>
        <v>0</v>
      </c>
    </row>
    <row r="242" spans="1:39" s="26" customFormat="1" ht="15.75" hidden="1" x14ac:dyDescent="0.25">
      <c r="A242" s="102"/>
      <c r="B242" s="102"/>
      <c r="C242" s="102"/>
      <c r="D242" s="102"/>
      <c r="E242" s="102"/>
      <c r="F242" s="102"/>
      <c r="G242" s="102"/>
      <c r="H242" s="102"/>
      <c r="I242" s="102"/>
      <c r="J242" s="102"/>
      <c r="K242" s="102"/>
      <c r="L242" s="102"/>
      <c r="M242" s="102"/>
      <c r="N242" s="102"/>
      <c r="O242" s="102"/>
      <c r="P242" s="102"/>
      <c r="Q242" s="102"/>
      <c r="R242" s="102">
        <v>0</v>
      </c>
      <c r="S242" s="102">
        <v>5</v>
      </c>
      <c r="T242" s="102">
        <v>4</v>
      </c>
      <c r="U242" s="102">
        <v>0</v>
      </c>
      <c r="V242" s="102">
        <v>2</v>
      </c>
      <c r="W242" s="102">
        <v>0</v>
      </c>
      <c r="X242" s="102">
        <v>0</v>
      </c>
      <c r="Y242" s="102">
        <v>4</v>
      </c>
      <c r="Z242" s="102">
        <v>0</v>
      </c>
      <c r="AA242" s="102">
        <v>1</v>
      </c>
      <c r="AB242" s="103"/>
      <c r="AC242" s="100"/>
      <c r="AD242" s="104"/>
      <c r="AE242" s="104"/>
      <c r="AF242" s="104"/>
      <c r="AG242" s="178"/>
      <c r="AH242" s="178"/>
      <c r="AI242" s="178"/>
      <c r="AJ242" s="178"/>
      <c r="AK242" s="178"/>
      <c r="AL242" s="178"/>
      <c r="AM242" s="101">
        <f t="shared" si="28"/>
        <v>0</v>
      </c>
    </row>
    <row r="243" spans="1:39" s="26" customFormat="1" ht="15.75" hidden="1" x14ac:dyDescent="0.25">
      <c r="A243" s="102"/>
      <c r="B243" s="102"/>
      <c r="C243" s="102"/>
      <c r="D243" s="102"/>
      <c r="E243" s="102"/>
      <c r="F243" s="102"/>
      <c r="G243" s="102"/>
      <c r="H243" s="102"/>
      <c r="I243" s="102"/>
      <c r="J243" s="102"/>
      <c r="K243" s="102"/>
      <c r="L243" s="102"/>
      <c r="M243" s="102"/>
      <c r="N243" s="102"/>
      <c r="O243" s="102"/>
      <c r="P243" s="102"/>
      <c r="Q243" s="102"/>
      <c r="R243" s="102">
        <v>0</v>
      </c>
      <c r="S243" s="102">
        <v>5</v>
      </c>
      <c r="T243" s="102">
        <v>4</v>
      </c>
      <c r="U243" s="102">
        <v>0</v>
      </c>
      <c r="V243" s="102">
        <v>2</v>
      </c>
      <c r="W243" s="102">
        <v>0</v>
      </c>
      <c r="X243" s="102">
        <v>0</v>
      </c>
      <c r="Y243" s="102">
        <v>4</v>
      </c>
      <c r="Z243" s="102">
        <v>0</v>
      </c>
      <c r="AA243" s="102">
        <v>1</v>
      </c>
      <c r="AB243" s="103"/>
      <c r="AC243" s="100"/>
      <c r="AD243" s="104"/>
      <c r="AE243" s="104"/>
      <c r="AF243" s="104"/>
      <c r="AG243" s="178"/>
      <c r="AH243" s="178"/>
      <c r="AI243" s="178"/>
      <c r="AJ243" s="178"/>
      <c r="AK243" s="178"/>
      <c r="AL243" s="178"/>
      <c r="AM243" s="101">
        <f t="shared" si="28"/>
        <v>0</v>
      </c>
    </row>
    <row r="244" spans="1:39" s="26" customFormat="1" ht="15.75" hidden="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0</v>
      </c>
      <c r="V244" s="102">
        <v>2</v>
      </c>
      <c r="W244" s="102">
        <v>0</v>
      </c>
      <c r="X244" s="102">
        <v>0</v>
      </c>
      <c r="Y244" s="102">
        <v>4</v>
      </c>
      <c r="Z244" s="102">
        <v>0</v>
      </c>
      <c r="AA244" s="102">
        <v>1</v>
      </c>
      <c r="AB244" s="103"/>
      <c r="AC244" s="100"/>
      <c r="AD244" s="104"/>
      <c r="AE244" s="104"/>
      <c r="AF244" s="104"/>
      <c r="AG244" s="178"/>
      <c r="AH244" s="178"/>
      <c r="AI244" s="178"/>
      <c r="AJ244" s="178"/>
      <c r="AK244" s="178"/>
      <c r="AL244" s="178"/>
      <c r="AM244" s="101">
        <f t="shared" si="28"/>
        <v>0</v>
      </c>
    </row>
    <row r="245" spans="1:39" s="26" customFormat="1" ht="15.75" hidden="1" x14ac:dyDescent="0.25">
      <c r="A245" s="102"/>
      <c r="B245" s="102"/>
      <c r="C245" s="102"/>
      <c r="D245" s="102"/>
      <c r="E245" s="102"/>
      <c r="F245" s="102"/>
      <c r="G245" s="102"/>
      <c r="H245" s="102"/>
      <c r="I245" s="102"/>
      <c r="J245" s="102"/>
      <c r="K245" s="102"/>
      <c r="L245" s="102"/>
      <c r="M245" s="102"/>
      <c r="N245" s="102"/>
      <c r="O245" s="102"/>
      <c r="P245" s="102"/>
      <c r="Q245" s="102"/>
      <c r="R245" s="102">
        <v>0</v>
      </c>
      <c r="S245" s="102">
        <v>5</v>
      </c>
      <c r="T245" s="102">
        <v>4</v>
      </c>
      <c r="U245" s="102">
        <v>0</v>
      </c>
      <c r="V245" s="102">
        <v>2</v>
      </c>
      <c r="W245" s="102">
        <v>0</v>
      </c>
      <c r="X245" s="102">
        <v>0</v>
      </c>
      <c r="Y245" s="102">
        <v>4</v>
      </c>
      <c r="Z245" s="102">
        <v>0</v>
      </c>
      <c r="AA245" s="102">
        <v>1</v>
      </c>
      <c r="AB245" s="103"/>
      <c r="AC245" s="100"/>
      <c r="AD245" s="104"/>
      <c r="AE245" s="104"/>
      <c r="AF245" s="104"/>
      <c r="AG245" s="178"/>
      <c r="AH245" s="178"/>
      <c r="AI245" s="178"/>
      <c r="AJ245" s="178"/>
      <c r="AK245" s="178"/>
      <c r="AL245" s="178"/>
      <c r="AM245" s="101">
        <f t="shared" si="28"/>
        <v>0</v>
      </c>
    </row>
    <row r="246" spans="1:39" s="26" customFormat="1" ht="15.75" hidden="1" x14ac:dyDescent="0.25">
      <c r="A246" s="102"/>
      <c r="B246" s="102"/>
      <c r="C246" s="102"/>
      <c r="D246" s="102"/>
      <c r="E246" s="102"/>
      <c r="F246" s="102"/>
      <c r="G246" s="102"/>
      <c r="H246" s="102"/>
      <c r="I246" s="102"/>
      <c r="J246" s="102"/>
      <c r="K246" s="102"/>
      <c r="L246" s="102"/>
      <c r="M246" s="102"/>
      <c r="N246" s="102"/>
      <c r="O246" s="102"/>
      <c r="P246" s="102"/>
      <c r="Q246" s="102"/>
      <c r="R246" s="102">
        <v>0</v>
      </c>
      <c r="S246" s="102">
        <v>5</v>
      </c>
      <c r="T246" s="102">
        <v>4</v>
      </c>
      <c r="U246" s="102">
        <v>0</v>
      </c>
      <c r="V246" s="102">
        <v>2</v>
      </c>
      <c r="W246" s="102">
        <v>0</v>
      </c>
      <c r="X246" s="102">
        <v>0</v>
      </c>
      <c r="Y246" s="102">
        <v>4</v>
      </c>
      <c r="Z246" s="102">
        <v>0</v>
      </c>
      <c r="AA246" s="102">
        <v>1</v>
      </c>
      <c r="AB246" s="103"/>
      <c r="AC246" s="100"/>
      <c r="AD246" s="104"/>
      <c r="AE246" s="104"/>
      <c r="AF246" s="104"/>
      <c r="AG246" s="178"/>
      <c r="AH246" s="178"/>
      <c r="AI246" s="178"/>
      <c r="AJ246" s="178"/>
      <c r="AK246" s="178"/>
      <c r="AL246" s="178"/>
      <c r="AM246" s="101">
        <f t="shared" si="28"/>
        <v>0</v>
      </c>
    </row>
    <row r="247" spans="1:39" s="26" customFormat="1" ht="15.75" hidden="1" x14ac:dyDescent="0.25">
      <c r="A247" s="102"/>
      <c r="B247" s="102"/>
      <c r="C247" s="102"/>
      <c r="D247" s="102"/>
      <c r="E247" s="102"/>
      <c r="F247" s="102"/>
      <c r="G247" s="102"/>
      <c r="H247" s="102"/>
      <c r="I247" s="102"/>
      <c r="J247" s="102"/>
      <c r="K247" s="102"/>
      <c r="L247" s="102"/>
      <c r="M247" s="102"/>
      <c r="N247" s="102"/>
      <c r="O247" s="102"/>
      <c r="P247" s="102"/>
      <c r="Q247" s="102"/>
      <c r="R247" s="102">
        <v>0</v>
      </c>
      <c r="S247" s="102">
        <v>5</v>
      </c>
      <c r="T247" s="102">
        <v>4</v>
      </c>
      <c r="U247" s="102">
        <v>0</v>
      </c>
      <c r="V247" s="102">
        <v>2</v>
      </c>
      <c r="W247" s="102">
        <v>0</v>
      </c>
      <c r="X247" s="102">
        <v>0</v>
      </c>
      <c r="Y247" s="102">
        <v>4</v>
      </c>
      <c r="Z247" s="102">
        <v>0</v>
      </c>
      <c r="AA247" s="102">
        <v>1</v>
      </c>
      <c r="AB247" s="103"/>
      <c r="AC247" s="100"/>
      <c r="AD247" s="104"/>
      <c r="AE247" s="104"/>
      <c r="AF247" s="104"/>
      <c r="AG247" s="178"/>
      <c r="AH247" s="178"/>
      <c r="AI247" s="178"/>
      <c r="AJ247" s="178"/>
      <c r="AK247" s="178"/>
      <c r="AL247" s="178"/>
      <c r="AM247" s="101">
        <f t="shared" si="28"/>
        <v>0</v>
      </c>
    </row>
    <row r="248" spans="1:39" s="26" customFormat="1" ht="15.75" hidden="1" x14ac:dyDescent="0.25">
      <c r="A248" s="102"/>
      <c r="B248" s="102"/>
      <c r="C248" s="102"/>
      <c r="D248" s="102"/>
      <c r="E248" s="102"/>
      <c r="F248" s="102"/>
      <c r="G248" s="102"/>
      <c r="H248" s="102"/>
      <c r="I248" s="102"/>
      <c r="J248" s="102"/>
      <c r="K248" s="102"/>
      <c r="L248" s="102"/>
      <c r="M248" s="102"/>
      <c r="N248" s="102"/>
      <c r="O248" s="102"/>
      <c r="P248" s="102"/>
      <c r="Q248" s="102"/>
      <c r="R248" s="102">
        <v>0</v>
      </c>
      <c r="S248" s="102">
        <v>5</v>
      </c>
      <c r="T248" s="102">
        <v>4</v>
      </c>
      <c r="U248" s="102">
        <v>0</v>
      </c>
      <c r="V248" s="102">
        <v>2</v>
      </c>
      <c r="W248" s="102">
        <v>0</v>
      </c>
      <c r="X248" s="102">
        <v>0</v>
      </c>
      <c r="Y248" s="102">
        <v>4</v>
      </c>
      <c r="Z248" s="102">
        <v>0</v>
      </c>
      <c r="AA248" s="102">
        <v>1</v>
      </c>
      <c r="AB248" s="103"/>
      <c r="AC248" s="100"/>
      <c r="AD248" s="104"/>
      <c r="AE248" s="104"/>
      <c r="AF248" s="104"/>
      <c r="AG248" s="178"/>
      <c r="AH248" s="178"/>
      <c r="AI248" s="178"/>
      <c r="AJ248" s="178"/>
      <c r="AK248" s="178"/>
      <c r="AL248" s="178"/>
      <c r="AM248" s="101">
        <f t="shared" si="28"/>
        <v>0</v>
      </c>
    </row>
    <row r="249" spans="1:39" s="26" customFormat="1" ht="15.75" hidden="1" x14ac:dyDescent="0.25">
      <c r="A249" s="102"/>
      <c r="B249" s="102"/>
      <c r="C249" s="102"/>
      <c r="D249" s="102"/>
      <c r="E249" s="102"/>
      <c r="F249" s="102"/>
      <c r="G249" s="102"/>
      <c r="H249" s="102"/>
      <c r="I249" s="102"/>
      <c r="J249" s="102"/>
      <c r="K249" s="102"/>
      <c r="L249" s="102"/>
      <c r="M249" s="102"/>
      <c r="N249" s="102"/>
      <c r="O249" s="102"/>
      <c r="P249" s="102"/>
      <c r="Q249" s="102"/>
      <c r="R249" s="102">
        <v>0</v>
      </c>
      <c r="S249" s="102">
        <v>5</v>
      </c>
      <c r="T249" s="102">
        <v>4</v>
      </c>
      <c r="U249" s="102">
        <v>0</v>
      </c>
      <c r="V249" s="102">
        <v>2</v>
      </c>
      <c r="W249" s="102">
        <v>0</v>
      </c>
      <c r="X249" s="102">
        <v>0</v>
      </c>
      <c r="Y249" s="102">
        <v>4</v>
      </c>
      <c r="Z249" s="102">
        <v>0</v>
      </c>
      <c r="AA249" s="102">
        <v>1</v>
      </c>
      <c r="AB249" s="103"/>
      <c r="AC249" s="100"/>
      <c r="AD249" s="104"/>
      <c r="AE249" s="104"/>
      <c r="AF249" s="104"/>
      <c r="AG249" s="178"/>
      <c r="AH249" s="178"/>
      <c r="AI249" s="178"/>
      <c r="AJ249" s="178"/>
      <c r="AK249" s="178"/>
      <c r="AL249" s="178"/>
      <c r="AM249" s="101">
        <f t="shared" si="28"/>
        <v>0</v>
      </c>
    </row>
    <row r="250" spans="1:39" s="26" customFormat="1" ht="15.75" hidden="1" x14ac:dyDescent="0.25">
      <c r="A250" s="102"/>
      <c r="B250" s="102"/>
      <c r="C250" s="102"/>
      <c r="D250" s="102"/>
      <c r="E250" s="102"/>
      <c r="F250" s="102"/>
      <c r="G250" s="102"/>
      <c r="H250" s="102"/>
      <c r="I250" s="102"/>
      <c r="J250" s="102"/>
      <c r="K250" s="102"/>
      <c r="L250" s="102"/>
      <c r="M250" s="102"/>
      <c r="N250" s="102"/>
      <c r="O250" s="102"/>
      <c r="P250" s="102"/>
      <c r="Q250" s="102"/>
      <c r="R250" s="102">
        <v>0</v>
      </c>
      <c r="S250" s="102">
        <v>5</v>
      </c>
      <c r="T250" s="102">
        <v>4</v>
      </c>
      <c r="U250" s="102">
        <v>0</v>
      </c>
      <c r="V250" s="102">
        <v>2</v>
      </c>
      <c r="W250" s="102">
        <v>0</v>
      </c>
      <c r="X250" s="102">
        <v>0</v>
      </c>
      <c r="Y250" s="102">
        <v>4</v>
      </c>
      <c r="Z250" s="102">
        <v>0</v>
      </c>
      <c r="AA250" s="102">
        <v>1</v>
      </c>
      <c r="AB250" s="103"/>
      <c r="AC250" s="100"/>
      <c r="AD250" s="104"/>
      <c r="AE250" s="104"/>
      <c r="AF250" s="104"/>
      <c r="AG250" s="178"/>
      <c r="AH250" s="178"/>
      <c r="AI250" s="178"/>
      <c r="AJ250" s="178"/>
      <c r="AK250" s="178"/>
      <c r="AL250" s="178"/>
      <c r="AM250" s="101">
        <f t="shared" si="28"/>
        <v>0</v>
      </c>
    </row>
    <row r="251" spans="1:39" s="26" customFormat="1" ht="15.75" hidden="1"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0</v>
      </c>
      <c r="V251" s="102">
        <v>2</v>
      </c>
      <c r="W251" s="102">
        <v>0</v>
      </c>
      <c r="X251" s="102">
        <v>0</v>
      </c>
      <c r="Y251" s="102">
        <v>4</v>
      </c>
      <c r="Z251" s="102">
        <v>0</v>
      </c>
      <c r="AA251" s="102">
        <v>1</v>
      </c>
      <c r="AB251" s="103"/>
      <c r="AC251" s="100"/>
      <c r="AD251" s="104"/>
      <c r="AE251" s="104"/>
      <c r="AF251" s="104"/>
      <c r="AG251" s="178"/>
      <c r="AH251" s="178"/>
      <c r="AI251" s="178"/>
      <c r="AJ251" s="178"/>
      <c r="AK251" s="178"/>
      <c r="AL251" s="178"/>
      <c r="AM251" s="101">
        <f t="shared" si="28"/>
        <v>0</v>
      </c>
    </row>
    <row r="252" spans="1:39" s="26" customFormat="1" ht="15.75" hidden="1" x14ac:dyDescent="0.25">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0</v>
      </c>
      <c r="V252" s="102">
        <v>2</v>
      </c>
      <c r="W252" s="102">
        <v>0</v>
      </c>
      <c r="X252" s="102">
        <v>0</v>
      </c>
      <c r="Y252" s="102">
        <v>4</v>
      </c>
      <c r="Z252" s="102">
        <v>0</v>
      </c>
      <c r="AA252" s="102">
        <v>1</v>
      </c>
      <c r="AB252" s="103"/>
      <c r="AC252" s="100"/>
      <c r="AD252" s="104"/>
      <c r="AE252" s="104"/>
      <c r="AF252" s="104"/>
      <c r="AG252" s="178"/>
      <c r="AH252" s="178"/>
      <c r="AI252" s="178"/>
      <c r="AJ252" s="178"/>
      <c r="AK252" s="178"/>
      <c r="AL252" s="178"/>
      <c r="AM252" s="101">
        <f t="shared" si="28"/>
        <v>0</v>
      </c>
    </row>
    <row r="253" spans="1:39" s="26" customFormat="1" ht="15.75" hidden="1" x14ac:dyDescent="0.25">
      <c r="A253" s="102"/>
      <c r="B253" s="102"/>
      <c r="C253" s="102"/>
      <c r="D253" s="102"/>
      <c r="E253" s="102"/>
      <c r="F253" s="102"/>
      <c r="G253" s="102"/>
      <c r="H253" s="102"/>
      <c r="I253" s="102"/>
      <c r="J253" s="102"/>
      <c r="K253" s="102"/>
      <c r="L253" s="102"/>
      <c r="M253" s="102"/>
      <c r="N253" s="102"/>
      <c r="O253" s="102"/>
      <c r="P253" s="102"/>
      <c r="Q253" s="102"/>
      <c r="R253" s="102">
        <v>0</v>
      </c>
      <c r="S253" s="102">
        <v>5</v>
      </c>
      <c r="T253" s="102">
        <v>4</v>
      </c>
      <c r="U253" s="102">
        <v>0</v>
      </c>
      <c r="V253" s="102">
        <v>2</v>
      </c>
      <c r="W253" s="102">
        <v>0</v>
      </c>
      <c r="X253" s="102">
        <v>0</v>
      </c>
      <c r="Y253" s="102">
        <v>4</v>
      </c>
      <c r="Z253" s="102">
        <v>0</v>
      </c>
      <c r="AA253" s="102">
        <v>1</v>
      </c>
      <c r="AB253" s="103"/>
      <c r="AC253" s="100"/>
      <c r="AD253" s="104"/>
      <c r="AE253" s="104"/>
      <c r="AF253" s="104"/>
      <c r="AG253" s="178"/>
      <c r="AH253" s="178"/>
      <c r="AI253" s="178"/>
      <c r="AJ253" s="178"/>
      <c r="AK253" s="178"/>
      <c r="AL253" s="178"/>
      <c r="AM253" s="101">
        <f t="shared" si="28"/>
        <v>0</v>
      </c>
    </row>
    <row r="254" spans="1:39" s="26" customFormat="1" ht="15.75" hidden="1" x14ac:dyDescent="0.25">
      <c r="A254" s="102"/>
      <c r="B254" s="102"/>
      <c r="C254" s="102"/>
      <c r="D254" s="102"/>
      <c r="E254" s="102"/>
      <c r="F254" s="102"/>
      <c r="G254" s="102"/>
      <c r="H254" s="102"/>
      <c r="I254" s="102"/>
      <c r="J254" s="102"/>
      <c r="K254" s="102"/>
      <c r="L254" s="102"/>
      <c r="M254" s="102"/>
      <c r="N254" s="102"/>
      <c r="O254" s="102"/>
      <c r="P254" s="102"/>
      <c r="Q254" s="102"/>
      <c r="R254" s="102">
        <v>0</v>
      </c>
      <c r="S254" s="102">
        <v>5</v>
      </c>
      <c r="T254" s="102">
        <v>4</v>
      </c>
      <c r="U254" s="102">
        <v>0</v>
      </c>
      <c r="V254" s="102">
        <v>2</v>
      </c>
      <c r="W254" s="102">
        <v>0</v>
      </c>
      <c r="X254" s="102">
        <v>0</v>
      </c>
      <c r="Y254" s="102">
        <v>4</v>
      </c>
      <c r="Z254" s="102">
        <v>0</v>
      </c>
      <c r="AA254" s="102">
        <v>1</v>
      </c>
      <c r="AB254" s="103"/>
      <c r="AC254" s="100"/>
      <c r="AD254" s="104"/>
      <c r="AE254" s="104"/>
      <c r="AF254" s="104"/>
      <c r="AG254" s="178"/>
      <c r="AH254" s="178"/>
      <c r="AI254" s="178"/>
      <c r="AJ254" s="178"/>
      <c r="AK254" s="178"/>
      <c r="AL254" s="178"/>
      <c r="AM254" s="101">
        <f t="shared" ref="AM254:AM295" si="43">AG254+AH254+AI254+AJ254+AK254+AL254</f>
        <v>0</v>
      </c>
    </row>
    <row r="255" spans="1:39" s="26" customFormat="1" ht="15.75" hidden="1"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0</v>
      </c>
      <c r="V255" s="102">
        <v>2</v>
      </c>
      <c r="W255" s="102">
        <v>0</v>
      </c>
      <c r="X255" s="102">
        <v>0</v>
      </c>
      <c r="Y255" s="102">
        <v>4</v>
      </c>
      <c r="Z255" s="102">
        <v>0</v>
      </c>
      <c r="AA255" s="102">
        <v>1</v>
      </c>
      <c r="AB255" s="103"/>
      <c r="AC255" s="100"/>
      <c r="AD255" s="104"/>
      <c r="AE255" s="104"/>
      <c r="AF255" s="104"/>
      <c r="AG255" s="178"/>
      <c r="AH255" s="178"/>
      <c r="AI255" s="178"/>
      <c r="AJ255" s="178"/>
      <c r="AK255" s="178"/>
      <c r="AL255" s="178"/>
      <c r="AM255" s="101">
        <f t="shared" si="43"/>
        <v>0</v>
      </c>
    </row>
    <row r="256" spans="1:39" s="26" customFormat="1" ht="15.75" hidden="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0</v>
      </c>
      <c r="V256" s="102">
        <v>2</v>
      </c>
      <c r="W256" s="102">
        <v>0</v>
      </c>
      <c r="X256" s="102">
        <v>0</v>
      </c>
      <c r="Y256" s="102">
        <v>4</v>
      </c>
      <c r="Z256" s="102">
        <v>0</v>
      </c>
      <c r="AA256" s="102">
        <v>1</v>
      </c>
      <c r="AB256" s="103"/>
      <c r="AC256" s="100"/>
      <c r="AD256" s="104"/>
      <c r="AE256" s="104"/>
      <c r="AF256" s="104"/>
      <c r="AG256" s="178"/>
      <c r="AH256" s="178"/>
      <c r="AI256" s="178"/>
      <c r="AJ256" s="178"/>
      <c r="AK256" s="178"/>
      <c r="AL256" s="178"/>
      <c r="AM256" s="101">
        <f t="shared" si="43"/>
        <v>0</v>
      </c>
    </row>
    <row r="257" spans="1:39" s="26" customFormat="1" ht="15.75" hidden="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0</v>
      </c>
      <c r="V257" s="102">
        <v>2</v>
      </c>
      <c r="W257" s="102">
        <v>0</v>
      </c>
      <c r="X257" s="102">
        <v>0</v>
      </c>
      <c r="Y257" s="102">
        <v>4</v>
      </c>
      <c r="Z257" s="102">
        <v>0</v>
      </c>
      <c r="AA257" s="102">
        <v>1</v>
      </c>
      <c r="AB257" s="103"/>
      <c r="AC257" s="100"/>
      <c r="AD257" s="104"/>
      <c r="AE257" s="104"/>
      <c r="AF257" s="104"/>
      <c r="AG257" s="178"/>
      <c r="AH257" s="178"/>
      <c r="AI257" s="178"/>
      <c r="AJ257" s="178"/>
      <c r="AK257" s="178"/>
      <c r="AL257" s="178"/>
      <c r="AM257" s="101">
        <f t="shared" si="43"/>
        <v>0</v>
      </c>
    </row>
    <row r="258" spans="1:39" s="26" customFormat="1" ht="15.75" hidden="1" x14ac:dyDescent="0.25">
      <c r="A258" s="102"/>
      <c r="B258" s="102"/>
      <c r="C258" s="102"/>
      <c r="D258" s="102"/>
      <c r="E258" s="102"/>
      <c r="F258" s="102"/>
      <c r="G258" s="102"/>
      <c r="H258" s="102"/>
      <c r="I258" s="102"/>
      <c r="J258" s="102"/>
      <c r="K258" s="102"/>
      <c r="L258" s="102"/>
      <c r="M258" s="102"/>
      <c r="N258" s="102"/>
      <c r="O258" s="102"/>
      <c r="P258" s="102"/>
      <c r="Q258" s="102"/>
      <c r="R258" s="102">
        <v>0</v>
      </c>
      <c r="S258" s="102">
        <v>5</v>
      </c>
      <c r="T258" s="102">
        <v>4</v>
      </c>
      <c r="U258" s="102">
        <v>0</v>
      </c>
      <c r="V258" s="102">
        <v>2</v>
      </c>
      <c r="W258" s="102">
        <v>0</v>
      </c>
      <c r="X258" s="102">
        <v>0</v>
      </c>
      <c r="Y258" s="102">
        <v>4</v>
      </c>
      <c r="Z258" s="102">
        <v>0</v>
      </c>
      <c r="AA258" s="102">
        <v>1</v>
      </c>
      <c r="AB258" s="103"/>
      <c r="AC258" s="100"/>
      <c r="AD258" s="104"/>
      <c r="AE258" s="104"/>
      <c r="AF258" s="104"/>
      <c r="AG258" s="178"/>
      <c r="AH258" s="178"/>
      <c r="AI258" s="178"/>
      <c r="AJ258" s="178"/>
      <c r="AK258" s="178"/>
      <c r="AL258" s="178"/>
      <c r="AM258" s="101">
        <f t="shared" si="43"/>
        <v>0</v>
      </c>
    </row>
    <row r="259" spans="1:39" s="26" customFormat="1" ht="15.75" hidden="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0</v>
      </c>
      <c r="V259" s="102">
        <v>2</v>
      </c>
      <c r="W259" s="102">
        <v>0</v>
      </c>
      <c r="X259" s="102">
        <v>0</v>
      </c>
      <c r="Y259" s="102">
        <v>4</v>
      </c>
      <c r="Z259" s="102">
        <v>0</v>
      </c>
      <c r="AA259" s="102">
        <v>1</v>
      </c>
      <c r="AB259" s="103"/>
      <c r="AC259" s="100"/>
      <c r="AD259" s="104"/>
      <c r="AE259" s="104"/>
      <c r="AF259" s="104"/>
      <c r="AG259" s="178"/>
      <c r="AH259" s="178"/>
      <c r="AI259" s="178"/>
      <c r="AJ259" s="178"/>
      <c r="AK259" s="178"/>
      <c r="AL259" s="178"/>
      <c r="AM259" s="101">
        <f t="shared" si="43"/>
        <v>0</v>
      </c>
    </row>
    <row r="260" spans="1:39" s="26" customFormat="1" ht="15.75" hidden="1" x14ac:dyDescent="0.25">
      <c r="A260" s="102"/>
      <c r="B260" s="102"/>
      <c r="C260" s="102"/>
      <c r="D260" s="102"/>
      <c r="E260" s="102"/>
      <c r="F260" s="102"/>
      <c r="G260" s="102"/>
      <c r="H260" s="102"/>
      <c r="I260" s="102"/>
      <c r="J260" s="102"/>
      <c r="K260" s="102"/>
      <c r="L260" s="102"/>
      <c r="M260" s="102"/>
      <c r="N260" s="102"/>
      <c r="O260" s="102"/>
      <c r="P260" s="102"/>
      <c r="Q260" s="102"/>
      <c r="R260" s="102">
        <v>0</v>
      </c>
      <c r="S260" s="102">
        <v>5</v>
      </c>
      <c r="T260" s="102">
        <v>4</v>
      </c>
      <c r="U260" s="102">
        <v>0</v>
      </c>
      <c r="V260" s="102">
        <v>2</v>
      </c>
      <c r="W260" s="102">
        <v>0</v>
      </c>
      <c r="X260" s="102">
        <v>0</v>
      </c>
      <c r="Y260" s="102">
        <v>4</v>
      </c>
      <c r="Z260" s="102">
        <v>0</v>
      </c>
      <c r="AA260" s="102">
        <v>1</v>
      </c>
      <c r="AB260" s="103"/>
      <c r="AC260" s="100"/>
      <c r="AD260" s="104"/>
      <c r="AE260" s="104"/>
      <c r="AF260" s="104"/>
      <c r="AG260" s="178"/>
      <c r="AH260" s="178"/>
      <c r="AI260" s="178"/>
      <c r="AJ260" s="178"/>
      <c r="AK260" s="178"/>
      <c r="AL260" s="178"/>
      <c r="AM260" s="101">
        <f t="shared" si="43"/>
        <v>0</v>
      </c>
    </row>
    <row r="261" spans="1:39" s="26" customFormat="1" ht="15.75" hidden="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4</v>
      </c>
      <c r="Z261" s="102">
        <v>0</v>
      </c>
      <c r="AA261" s="102">
        <v>1</v>
      </c>
      <c r="AB261" s="103"/>
      <c r="AC261" s="100"/>
      <c r="AD261" s="104"/>
      <c r="AE261" s="104"/>
      <c r="AF261" s="104"/>
      <c r="AG261" s="178"/>
      <c r="AH261" s="178"/>
      <c r="AI261" s="178"/>
      <c r="AJ261" s="178"/>
      <c r="AK261" s="178"/>
      <c r="AL261" s="178"/>
      <c r="AM261" s="101">
        <f t="shared" si="43"/>
        <v>0</v>
      </c>
    </row>
    <row r="262" spans="1:39" s="26" customFormat="1" ht="15.75" hidden="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4</v>
      </c>
      <c r="Z262" s="102">
        <v>0</v>
      </c>
      <c r="AA262" s="102">
        <v>1</v>
      </c>
      <c r="AB262" s="103"/>
      <c r="AC262" s="100"/>
      <c r="AD262" s="104"/>
      <c r="AE262" s="104"/>
      <c r="AF262" s="104"/>
      <c r="AG262" s="178"/>
      <c r="AH262" s="178"/>
      <c r="AI262" s="178"/>
      <c r="AJ262" s="178"/>
      <c r="AK262" s="178"/>
      <c r="AL262" s="178"/>
      <c r="AM262" s="101">
        <f t="shared" si="43"/>
        <v>0</v>
      </c>
    </row>
    <row r="263" spans="1:39" s="26" customFormat="1" ht="15.75" hidden="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0</v>
      </c>
      <c r="V263" s="102">
        <v>2</v>
      </c>
      <c r="W263" s="102">
        <v>0</v>
      </c>
      <c r="X263" s="102">
        <v>0</v>
      </c>
      <c r="Y263" s="102">
        <v>4</v>
      </c>
      <c r="Z263" s="102">
        <v>0</v>
      </c>
      <c r="AA263" s="102">
        <v>1</v>
      </c>
      <c r="AB263" s="103"/>
      <c r="AC263" s="100"/>
      <c r="AD263" s="104"/>
      <c r="AE263" s="104"/>
      <c r="AF263" s="104"/>
      <c r="AG263" s="178"/>
      <c r="AH263" s="178"/>
      <c r="AI263" s="178"/>
      <c r="AJ263" s="178"/>
      <c r="AK263" s="178"/>
      <c r="AL263" s="178"/>
      <c r="AM263" s="101">
        <f t="shared" si="43"/>
        <v>0</v>
      </c>
    </row>
    <row r="264" spans="1:39" s="26" customFormat="1" ht="15.75" hidden="1" x14ac:dyDescent="0.25">
      <c r="A264" s="102"/>
      <c r="B264" s="102"/>
      <c r="C264" s="102"/>
      <c r="D264" s="102"/>
      <c r="E264" s="102"/>
      <c r="F264" s="102"/>
      <c r="G264" s="102"/>
      <c r="H264" s="102"/>
      <c r="I264" s="102"/>
      <c r="J264" s="102"/>
      <c r="K264" s="102"/>
      <c r="L264" s="102"/>
      <c r="M264" s="102"/>
      <c r="N264" s="102"/>
      <c r="O264" s="102"/>
      <c r="P264" s="102"/>
      <c r="Q264" s="102"/>
      <c r="R264" s="102">
        <v>0</v>
      </c>
      <c r="S264" s="102">
        <v>5</v>
      </c>
      <c r="T264" s="102">
        <v>4</v>
      </c>
      <c r="U264" s="102">
        <v>0</v>
      </c>
      <c r="V264" s="102">
        <v>2</v>
      </c>
      <c r="W264" s="102">
        <v>0</v>
      </c>
      <c r="X264" s="102">
        <v>0</v>
      </c>
      <c r="Y264" s="102">
        <v>4</v>
      </c>
      <c r="Z264" s="102">
        <v>0</v>
      </c>
      <c r="AA264" s="102">
        <v>1</v>
      </c>
      <c r="AB264" s="103"/>
      <c r="AC264" s="100"/>
      <c r="AD264" s="104"/>
      <c r="AE264" s="104"/>
      <c r="AF264" s="104"/>
      <c r="AG264" s="178"/>
      <c r="AH264" s="178"/>
      <c r="AI264" s="178"/>
      <c r="AJ264" s="178"/>
      <c r="AK264" s="178"/>
      <c r="AL264" s="178"/>
      <c r="AM264" s="101">
        <f t="shared" si="43"/>
        <v>0</v>
      </c>
    </row>
    <row r="265" spans="1:39" s="26" customFormat="1" ht="15.75" hidden="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0</v>
      </c>
      <c r="V265" s="102">
        <v>2</v>
      </c>
      <c r="W265" s="102">
        <v>0</v>
      </c>
      <c r="X265" s="102">
        <v>0</v>
      </c>
      <c r="Y265" s="102">
        <v>4</v>
      </c>
      <c r="Z265" s="102">
        <v>0</v>
      </c>
      <c r="AA265" s="102">
        <v>1</v>
      </c>
      <c r="AB265" s="103"/>
      <c r="AC265" s="100"/>
      <c r="AD265" s="104"/>
      <c r="AE265" s="104"/>
      <c r="AF265" s="104"/>
      <c r="AG265" s="178"/>
      <c r="AH265" s="178"/>
      <c r="AI265" s="178"/>
      <c r="AJ265" s="178"/>
      <c r="AK265" s="178"/>
      <c r="AL265" s="178"/>
      <c r="AM265" s="101">
        <f t="shared" si="43"/>
        <v>0</v>
      </c>
    </row>
    <row r="266" spans="1:39" s="26" customFormat="1" ht="15.75" hidden="1" x14ac:dyDescent="0.25">
      <c r="A266" s="102"/>
      <c r="B266" s="102"/>
      <c r="C266" s="102"/>
      <c r="D266" s="102"/>
      <c r="E266" s="102"/>
      <c r="F266" s="102"/>
      <c r="G266" s="102"/>
      <c r="H266" s="102"/>
      <c r="I266" s="102"/>
      <c r="J266" s="102"/>
      <c r="K266" s="102"/>
      <c r="L266" s="102"/>
      <c r="M266" s="102"/>
      <c r="N266" s="102"/>
      <c r="O266" s="102"/>
      <c r="P266" s="102"/>
      <c r="Q266" s="102"/>
      <c r="R266" s="102">
        <v>0</v>
      </c>
      <c r="S266" s="102">
        <v>5</v>
      </c>
      <c r="T266" s="102">
        <v>4</v>
      </c>
      <c r="U266" s="102">
        <v>0</v>
      </c>
      <c r="V266" s="102">
        <v>2</v>
      </c>
      <c r="W266" s="102">
        <v>0</v>
      </c>
      <c r="X266" s="102">
        <v>0</v>
      </c>
      <c r="Y266" s="102">
        <v>4</v>
      </c>
      <c r="Z266" s="102">
        <v>0</v>
      </c>
      <c r="AA266" s="102">
        <v>1</v>
      </c>
      <c r="AB266" s="103"/>
      <c r="AC266" s="100"/>
      <c r="AD266" s="104"/>
      <c r="AE266" s="104"/>
      <c r="AF266" s="104"/>
      <c r="AG266" s="178"/>
      <c r="AH266" s="178"/>
      <c r="AI266" s="178"/>
      <c r="AJ266" s="178"/>
      <c r="AK266" s="178"/>
      <c r="AL266" s="178"/>
      <c r="AM266" s="101">
        <f t="shared" si="43"/>
        <v>0</v>
      </c>
    </row>
    <row r="267" spans="1:39" s="26" customFormat="1" ht="15.75" hidden="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0</v>
      </c>
      <c r="V267" s="102">
        <v>2</v>
      </c>
      <c r="W267" s="102">
        <v>0</v>
      </c>
      <c r="X267" s="102">
        <v>0</v>
      </c>
      <c r="Y267" s="102">
        <v>4</v>
      </c>
      <c r="Z267" s="102">
        <v>0</v>
      </c>
      <c r="AA267" s="102">
        <v>1</v>
      </c>
      <c r="AB267" s="103"/>
      <c r="AC267" s="100"/>
      <c r="AD267" s="104"/>
      <c r="AE267" s="104"/>
      <c r="AF267" s="104"/>
      <c r="AG267" s="178"/>
      <c r="AH267" s="178"/>
      <c r="AI267" s="178"/>
      <c r="AJ267" s="178"/>
      <c r="AK267" s="178"/>
      <c r="AL267" s="178"/>
      <c r="AM267" s="101">
        <f t="shared" si="43"/>
        <v>0</v>
      </c>
    </row>
    <row r="268" spans="1:39" s="26" customFormat="1" ht="15.75" hidden="1" x14ac:dyDescent="0.25">
      <c r="A268" s="102"/>
      <c r="B268" s="102"/>
      <c r="C268" s="102"/>
      <c r="D268" s="102"/>
      <c r="E268" s="102"/>
      <c r="F268" s="102"/>
      <c r="G268" s="102"/>
      <c r="H268" s="102"/>
      <c r="I268" s="102"/>
      <c r="J268" s="102"/>
      <c r="K268" s="102"/>
      <c r="L268" s="102"/>
      <c r="M268" s="102"/>
      <c r="N268" s="102"/>
      <c r="O268" s="102"/>
      <c r="P268" s="102"/>
      <c r="Q268" s="102"/>
      <c r="R268" s="102">
        <v>0</v>
      </c>
      <c r="S268" s="102">
        <v>5</v>
      </c>
      <c r="T268" s="102">
        <v>4</v>
      </c>
      <c r="U268" s="102">
        <v>0</v>
      </c>
      <c r="V268" s="102">
        <v>2</v>
      </c>
      <c r="W268" s="102">
        <v>0</v>
      </c>
      <c r="X268" s="102">
        <v>0</v>
      </c>
      <c r="Y268" s="102">
        <v>4</v>
      </c>
      <c r="Z268" s="102">
        <v>0</v>
      </c>
      <c r="AA268" s="102">
        <v>1</v>
      </c>
      <c r="AB268" s="103"/>
      <c r="AC268" s="100"/>
      <c r="AD268" s="104"/>
      <c r="AE268" s="104"/>
      <c r="AF268" s="104"/>
      <c r="AG268" s="178"/>
      <c r="AH268" s="178"/>
      <c r="AI268" s="178"/>
      <c r="AJ268" s="178"/>
      <c r="AK268" s="178"/>
      <c r="AL268" s="178"/>
      <c r="AM268" s="101">
        <f t="shared" si="43"/>
        <v>0</v>
      </c>
    </row>
    <row r="269" spans="1:39" s="26" customFormat="1" ht="15.75" hidden="1" x14ac:dyDescent="0.25">
      <c r="A269" s="102"/>
      <c r="B269" s="102"/>
      <c r="C269" s="102"/>
      <c r="D269" s="102"/>
      <c r="E269" s="102"/>
      <c r="F269" s="102"/>
      <c r="G269" s="102"/>
      <c r="H269" s="102"/>
      <c r="I269" s="102"/>
      <c r="J269" s="102"/>
      <c r="K269" s="102"/>
      <c r="L269" s="102"/>
      <c r="M269" s="102"/>
      <c r="N269" s="102"/>
      <c r="O269" s="102"/>
      <c r="P269" s="102"/>
      <c r="Q269" s="102"/>
      <c r="R269" s="102">
        <v>0</v>
      </c>
      <c r="S269" s="102">
        <v>5</v>
      </c>
      <c r="T269" s="102">
        <v>4</v>
      </c>
      <c r="U269" s="102">
        <v>0</v>
      </c>
      <c r="V269" s="102">
        <v>2</v>
      </c>
      <c r="W269" s="102">
        <v>0</v>
      </c>
      <c r="X269" s="102">
        <v>0</v>
      </c>
      <c r="Y269" s="102">
        <v>4</v>
      </c>
      <c r="Z269" s="102">
        <v>0</v>
      </c>
      <c r="AA269" s="102">
        <v>1</v>
      </c>
      <c r="AB269" s="103"/>
      <c r="AC269" s="100"/>
      <c r="AD269" s="104"/>
      <c r="AE269" s="104"/>
      <c r="AF269" s="104"/>
      <c r="AG269" s="178"/>
      <c r="AH269" s="178"/>
      <c r="AI269" s="178"/>
      <c r="AJ269" s="178"/>
      <c r="AK269" s="178"/>
      <c r="AL269" s="178"/>
      <c r="AM269" s="101">
        <f t="shared" si="43"/>
        <v>0</v>
      </c>
    </row>
    <row r="270" spans="1:39" ht="15.75" hidden="1" x14ac:dyDescent="0.25">
      <c r="A270" s="123"/>
      <c r="B270" s="123"/>
      <c r="C270" s="123"/>
      <c r="D270" s="123"/>
      <c r="E270" s="123"/>
      <c r="F270" s="123"/>
      <c r="G270" s="123"/>
      <c r="H270" s="123"/>
      <c r="I270" s="123"/>
      <c r="J270" s="123"/>
      <c r="K270" s="123"/>
      <c r="L270" s="123"/>
      <c r="M270" s="123"/>
      <c r="N270" s="123"/>
      <c r="O270" s="123"/>
      <c r="P270" s="123"/>
      <c r="Q270" s="123"/>
      <c r="R270" s="102">
        <v>0</v>
      </c>
      <c r="S270" s="102">
        <v>5</v>
      </c>
      <c r="T270" s="102">
        <v>4</v>
      </c>
      <c r="U270" s="102">
        <v>0</v>
      </c>
      <c r="V270" s="102">
        <v>2</v>
      </c>
      <c r="W270" s="102">
        <v>0</v>
      </c>
      <c r="X270" s="102">
        <v>0</v>
      </c>
      <c r="Y270" s="102">
        <v>4</v>
      </c>
      <c r="Z270" s="102">
        <v>0</v>
      </c>
      <c r="AA270" s="102">
        <v>1</v>
      </c>
      <c r="AB270" s="103"/>
      <c r="AC270" s="100"/>
      <c r="AD270" s="104"/>
      <c r="AE270" s="104"/>
      <c r="AF270" s="104"/>
      <c r="AG270" s="178"/>
      <c r="AH270" s="178"/>
      <c r="AI270" s="178"/>
      <c r="AJ270" s="178"/>
      <c r="AK270" s="178"/>
      <c r="AL270" s="178"/>
      <c r="AM270" s="101">
        <f t="shared" si="43"/>
        <v>0</v>
      </c>
    </row>
    <row r="271" spans="1:39" ht="15.75" hidden="1" x14ac:dyDescent="0.25">
      <c r="A271" s="123"/>
      <c r="B271" s="123"/>
      <c r="C271" s="123"/>
      <c r="D271" s="123"/>
      <c r="E271" s="123"/>
      <c r="F271" s="123"/>
      <c r="G271" s="123"/>
      <c r="H271" s="123"/>
      <c r="I271" s="123"/>
      <c r="J271" s="123"/>
      <c r="K271" s="123"/>
      <c r="L271" s="123"/>
      <c r="M271" s="123"/>
      <c r="N271" s="123"/>
      <c r="O271" s="123"/>
      <c r="P271" s="123"/>
      <c r="Q271" s="123"/>
      <c r="R271" s="102">
        <v>0</v>
      </c>
      <c r="S271" s="102">
        <v>5</v>
      </c>
      <c r="T271" s="102">
        <v>4</v>
      </c>
      <c r="U271" s="102">
        <v>0</v>
      </c>
      <c r="V271" s="102">
        <v>2</v>
      </c>
      <c r="W271" s="102">
        <v>0</v>
      </c>
      <c r="X271" s="102">
        <v>0</v>
      </c>
      <c r="Y271" s="102">
        <v>4</v>
      </c>
      <c r="Z271" s="102">
        <v>0</v>
      </c>
      <c r="AA271" s="102">
        <v>1</v>
      </c>
      <c r="AB271" s="103"/>
      <c r="AC271" s="100"/>
      <c r="AD271" s="104"/>
      <c r="AE271" s="104"/>
      <c r="AF271" s="104"/>
      <c r="AG271" s="178"/>
      <c r="AH271" s="178"/>
      <c r="AI271" s="178"/>
      <c r="AJ271" s="178"/>
      <c r="AK271" s="178"/>
      <c r="AL271" s="178"/>
      <c r="AM271" s="101">
        <f t="shared" si="43"/>
        <v>0</v>
      </c>
    </row>
    <row r="272" spans="1:39" ht="15.75" hidden="1" x14ac:dyDescent="0.25">
      <c r="A272" s="123"/>
      <c r="B272" s="123"/>
      <c r="C272" s="123"/>
      <c r="D272" s="123"/>
      <c r="E272" s="123"/>
      <c r="F272" s="123"/>
      <c r="G272" s="123"/>
      <c r="H272" s="123"/>
      <c r="I272" s="123"/>
      <c r="J272" s="123"/>
      <c r="K272" s="123"/>
      <c r="L272" s="123"/>
      <c r="M272" s="123"/>
      <c r="N272" s="123"/>
      <c r="O272" s="123"/>
      <c r="P272" s="123"/>
      <c r="Q272" s="123"/>
      <c r="R272" s="102">
        <v>0</v>
      </c>
      <c r="S272" s="102">
        <v>5</v>
      </c>
      <c r="T272" s="102">
        <v>4</v>
      </c>
      <c r="U272" s="102">
        <v>0</v>
      </c>
      <c r="V272" s="102">
        <v>2</v>
      </c>
      <c r="W272" s="102">
        <v>0</v>
      </c>
      <c r="X272" s="102">
        <v>0</v>
      </c>
      <c r="Y272" s="102">
        <v>4</v>
      </c>
      <c r="Z272" s="102">
        <v>0</v>
      </c>
      <c r="AA272" s="102">
        <v>1</v>
      </c>
      <c r="AB272" s="103"/>
      <c r="AC272" s="100"/>
      <c r="AD272" s="104"/>
      <c r="AE272" s="104"/>
      <c r="AF272" s="104"/>
      <c r="AG272" s="178"/>
      <c r="AH272" s="178"/>
      <c r="AI272" s="178"/>
      <c r="AJ272" s="178"/>
      <c r="AK272" s="178"/>
      <c r="AL272" s="178"/>
      <c r="AM272" s="101">
        <f t="shared" si="43"/>
        <v>0</v>
      </c>
    </row>
    <row r="273" spans="1:39" ht="15.75" hidden="1" x14ac:dyDescent="0.25">
      <c r="A273" s="123"/>
      <c r="B273" s="123"/>
      <c r="C273" s="123"/>
      <c r="D273" s="123"/>
      <c r="E273" s="123"/>
      <c r="F273" s="123"/>
      <c r="G273" s="123"/>
      <c r="H273" s="123"/>
      <c r="I273" s="123"/>
      <c r="J273" s="123"/>
      <c r="K273" s="123"/>
      <c r="L273" s="123"/>
      <c r="M273" s="123"/>
      <c r="N273" s="123"/>
      <c r="O273" s="123"/>
      <c r="P273" s="123"/>
      <c r="Q273" s="123"/>
      <c r="R273" s="102">
        <v>0</v>
      </c>
      <c r="S273" s="102">
        <v>5</v>
      </c>
      <c r="T273" s="102">
        <v>4</v>
      </c>
      <c r="U273" s="102">
        <v>0</v>
      </c>
      <c r="V273" s="102">
        <v>2</v>
      </c>
      <c r="W273" s="102">
        <v>0</v>
      </c>
      <c r="X273" s="102">
        <v>0</v>
      </c>
      <c r="Y273" s="102">
        <v>4</v>
      </c>
      <c r="Z273" s="102">
        <v>0</v>
      </c>
      <c r="AA273" s="102">
        <v>1</v>
      </c>
      <c r="AB273" s="103"/>
      <c r="AC273" s="100"/>
      <c r="AD273" s="104"/>
      <c r="AE273" s="104"/>
      <c r="AF273" s="104"/>
      <c r="AG273" s="178"/>
      <c r="AH273" s="178"/>
      <c r="AI273" s="178"/>
      <c r="AJ273" s="178"/>
      <c r="AK273" s="178"/>
      <c r="AL273" s="178"/>
      <c r="AM273" s="101">
        <f t="shared" si="43"/>
        <v>0</v>
      </c>
    </row>
    <row r="274" spans="1:39" ht="15.75" hidden="1" x14ac:dyDescent="0.25">
      <c r="A274" s="123"/>
      <c r="B274" s="123"/>
      <c r="C274" s="123"/>
      <c r="D274" s="123"/>
      <c r="E274" s="123"/>
      <c r="F274" s="123"/>
      <c r="G274" s="123"/>
      <c r="H274" s="123"/>
      <c r="I274" s="123"/>
      <c r="J274" s="123"/>
      <c r="K274" s="123"/>
      <c r="L274" s="123"/>
      <c r="M274" s="123"/>
      <c r="N274" s="123"/>
      <c r="O274" s="123"/>
      <c r="P274" s="123"/>
      <c r="Q274" s="123"/>
      <c r="R274" s="102">
        <v>0</v>
      </c>
      <c r="S274" s="102">
        <v>5</v>
      </c>
      <c r="T274" s="102">
        <v>4</v>
      </c>
      <c r="U274" s="102">
        <v>0</v>
      </c>
      <c r="V274" s="102">
        <v>2</v>
      </c>
      <c r="W274" s="102">
        <v>0</v>
      </c>
      <c r="X274" s="102">
        <v>0</v>
      </c>
      <c r="Y274" s="102">
        <v>4</v>
      </c>
      <c r="Z274" s="102">
        <v>0</v>
      </c>
      <c r="AA274" s="102">
        <v>1</v>
      </c>
      <c r="AB274" s="103"/>
      <c r="AC274" s="100"/>
      <c r="AD274" s="104"/>
      <c r="AE274" s="104"/>
      <c r="AF274" s="104"/>
      <c r="AG274" s="178"/>
      <c r="AH274" s="178"/>
      <c r="AI274" s="178"/>
      <c r="AJ274" s="178"/>
      <c r="AK274" s="178"/>
      <c r="AL274" s="178"/>
      <c r="AM274" s="101">
        <f t="shared" si="43"/>
        <v>0</v>
      </c>
    </row>
    <row r="275" spans="1:39" ht="15.75" hidden="1" x14ac:dyDescent="0.25">
      <c r="A275" s="123"/>
      <c r="B275" s="123"/>
      <c r="C275" s="123"/>
      <c r="D275" s="123"/>
      <c r="E275" s="123"/>
      <c r="F275" s="123"/>
      <c r="G275" s="123"/>
      <c r="H275" s="123"/>
      <c r="I275" s="123"/>
      <c r="J275" s="123"/>
      <c r="K275" s="123"/>
      <c r="L275" s="123"/>
      <c r="M275" s="123"/>
      <c r="N275" s="123"/>
      <c r="O275" s="123"/>
      <c r="P275" s="123"/>
      <c r="Q275" s="123"/>
      <c r="R275" s="102">
        <v>0</v>
      </c>
      <c r="S275" s="102">
        <v>5</v>
      </c>
      <c r="T275" s="102">
        <v>4</v>
      </c>
      <c r="U275" s="102">
        <v>0</v>
      </c>
      <c r="V275" s="102">
        <v>2</v>
      </c>
      <c r="W275" s="102">
        <v>0</v>
      </c>
      <c r="X275" s="102">
        <v>0</v>
      </c>
      <c r="Y275" s="102">
        <v>4</v>
      </c>
      <c r="Z275" s="102">
        <v>0</v>
      </c>
      <c r="AA275" s="102">
        <v>1</v>
      </c>
      <c r="AB275" s="103"/>
      <c r="AC275" s="100"/>
      <c r="AD275" s="104"/>
      <c r="AE275" s="104"/>
      <c r="AF275" s="104"/>
      <c r="AG275" s="178"/>
      <c r="AH275" s="178"/>
      <c r="AI275" s="178"/>
      <c r="AJ275" s="178"/>
      <c r="AK275" s="178"/>
      <c r="AL275" s="178"/>
      <c r="AM275" s="101">
        <f t="shared" si="43"/>
        <v>0</v>
      </c>
    </row>
    <row r="276" spans="1:39" ht="15.75" hidden="1" x14ac:dyDescent="0.25">
      <c r="A276" s="123"/>
      <c r="B276" s="123"/>
      <c r="C276" s="123"/>
      <c r="D276" s="123"/>
      <c r="E276" s="123"/>
      <c r="F276" s="123"/>
      <c r="G276" s="123"/>
      <c r="H276" s="123"/>
      <c r="I276" s="123"/>
      <c r="J276" s="123"/>
      <c r="K276" s="123"/>
      <c r="L276" s="123"/>
      <c r="M276" s="123"/>
      <c r="N276" s="123"/>
      <c r="O276" s="123"/>
      <c r="P276" s="123"/>
      <c r="Q276" s="123"/>
      <c r="R276" s="102">
        <v>0</v>
      </c>
      <c r="S276" s="102">
        <v>5</v>
      </c>
      <c r="T276" s="102">
        <v>4</v>
      </c>
      <c r="U276" s="102">
        <v>0</v>
      </c>
      <c r="V276" s="102">
        <v>2</v>
      </c>
      <c r="W276" s="102">
        <v>0</v>
      </c>
      <c r="X276" s="102">
        <v>0</v>
      </c>
      <c r="Y276" s="102">
        <v>4</v>
      </c>
      <c r="Z276" s="102">
        <v>0</v>
      </c>
      <c r="AA276" s="102">
        <v>1</v>
      </c>
      <c r="AB276" s="103"/>
      <c r="AC276" s="100"/>
      <c r="AD276" s="104"/>
      <c r="AE276" s="104"/>
      <c r="AF276" s="104"/>
      <c r="AG276" s="178"/>
      <c r="AH276" s="178"/>
      <c r="AI276" s="178"/>
      <c r="AJ276" s="178"/>
      <c r="AK276" s="178"/>
      <c r="AL276" s="178"/>
      <c r="AM276" s="101">
        <f t="shared" si="43"/>
        <v>0</v>
      </c>
    </row>
    <row r="277" spans="1:39" ht="15.75" hidden="1" x14ac:dyDescent="0.25">
      <c r="A277" s="123"/>
      <c r="B277" s="123"/>
      <c r="C277" s="123"/>
      <c r="D277" s="123"/>
      <c r="E277" s="123"/>
      <c r="F277" s="123"/>
      <c r="G277" s="123"/>
      <c r="H277" s="123"/>
      <c r="I277" s="123"/>
      <c r="J277" s="123"/>
      <c r="K277" s="123"/>
      <c r="L277" s="123"/>
      <c r="M277" s="123"/>
      <c r="N277" s="123"/>
      <c r="O277" s="123"/>
      <c r="P277" s="123"/>
      <c r="Q277" s="123"/>
      <c r="R277" s="102">
        <v>0</v>
      </c>
      <c r="S277" s="102">
        <v>5</v>
      </c>
      <c r="T277" s="102">
        <v>4</v>
      </c>
      <c r="U277" s="102">
        <v>0</v>
      </c>
      <c r="V277" s="102">
        <v>2</v>
      </c>
      <c r="W277" s="102">
        <v>0</v>
      </c>
      <c r="X277" s="102">
        <v>0</v>
      </c>
      <c r="Y277" s="102">
        <v>4</v>
      </c>
      <c r="Z277" s="102">
        <v>0</v>
      </c>
      <c r="AA277" s="102">
        <v>1</v>
      </c>
      <c r="AB277" s="103"/>
      <c r="AC277" s="100"/>
      <c r="AD277" s="104"/>
      <c r="AE277" s="104"/>
      <c r="AF277" s="104"/>
      <c r="AG277" s="178"/>
      <c r="AH277" s="178"/>
      <c r="AI277" s="178"/>
      <c r="AJ277" s="178"/>
      <c r="AK277" s="178"/>
      <c r="AL277" s="178"/>
      <c r="AM277" s="101">
        <f t="shared" si="43"/>
        <v>0</v>
      </c>
    </row>
    <row r="278" spans="1:39" ht="15.75" hidden="1" x14ac:dyDescent="0.25">
      <c r="A278" s="123"/>
      <c r="B278" s="123"/>
      <c r="C278" s="123"/>
      <c r="D278" s="123"/>
      <c r="E278" s="123"/>
      <c r="F278" s="123"/>
      <c r="G278" s="123"/>
      <c r="H278" s="123"/>
      <c r="I278" s="123"/>
      <c r="J278" s="123"/>
      <c r="K278" s="123"/>
      <c r="L278" s="123"/>
      <c r="M278" s="123"/>
      <c r="N278" s="123"/>
      <c r="O278" s="123"/>
      <c r="P278" s="123"/>
      <c r="Q278" s="123"/>
      <c r="R278" s="102">
        <v>0</v>
      </c>
      <c r="S278" s="102">
        <v>5</v>
      </c>
      <c r="T278" s="102">
        <v>4</v>
      </c>
      <c r="U278" s="102">
        <v>0</v>
      </c>
      <c r="V278" s="102">
        <v>2</v>
      </c>
      <c r="W278" s="102">
        <v>0</v>
      </c>
      <c r="X278" s="102">
        <v>0</v>
      </c>
      <c r="Y278" s="102">
        <v>4</v>
      </c>
      <c r="Z278" s="102">
        <v>0</v>
      </c>
      <c r="AA278" s="102">
        <v>1</v>
      </c>
      <c r="AB278" s="103"/>
      <c r="AC278" s="100"/>
      <c r="AD278" s="104"/>
      <c r="AE278" s="104"/>
      <c r="AF278" s="104"/>
      <c r="AG278" s="178"/>
      <c r="AH278" s="178"/>
      <c r="AI278" s="178"/>
      <c r="AJ278" s="178"/>
      <c r="AK278" s="178"/>
      <c r="AL278" s="178"/>
      <c r="AM278" s="101">
        <f t="shared" si="43"/>
        <v>0</v>
      </c>
    </row>
    <row r="279" spans="1:39" ht="15.75" hidden="1" x14ac:dyDescent="0.25">
      <c r="A279" s="123"/>
      <c r="B279" s="123"/>
      <c r="C279" s="123"/>
      <c r="D279" s="123"/>
      <c r="E279" s="123"/>
      <c r="F279" s="123"/>
      <c r="G279" s="123"/>
      <c r="H279" s="123"/>
      <c r="I279" s="123"/>
      <c r="J279" s="123"/>
      <c r="K279" s="123"/>
      <c r="L279" s="123"/>
      <c r="M279" s="123"/>
      <c r="N279" s="123"/>
      <c r="O279" s="123"/>
      <c r="P279" s="123"/>
      <c r="Q279" s="123"/>
      <c r="R279" s="102">
        <v>0</v>
      </c>
      <c r="S279" s="102">
        <v>5</v>
      </c>
      <c r="T279" s="102">
        <v>4</v>
      </c>
      <c r="U279" s="102">
        <v>0</v>
      </c>
      <c r="V279" s="102">
        <v>2</v>
      </c>
      <c r="W279" s="102">
        <v>0</v>
      </c>
      <c r="X279" s="102">
        <v>0</v>
      </c>
      <c r="Y279" s="102">
        <v>4</v>
      </c>
      <c r="Z279" s="102">
        <v>0</v>
      </c>
      <c r="AA279" s="102">
        <v>1</v>
      </c>
      <c r="AB279" s="103"/>
      <c r="AC279" s="100"/>
      <c r="AD279" s="104"/>
      <c r="AE279" s="104"/>
      <c r="AF279" s="104"/>
      <c r="AG279" s="178"/>
      <c r="AH279" s="178"/>
      <c r="AI279" s="178"/>
      <c r="AJ279" s="178"/>
      <c r="AK279" s="178"/>
      <c r="AL279" s="178"/>
      <c r="AM279" s="101">
        <f t="shared" si="43"/>
        <v>0</v>
      </c>
    </row>
    <row r="280" spans="1:39" ht="15.75" hidden="1" x14ac:dyDescent="0.25">
      <c r="A280" s="123"/>
      <c r="B280" s="123"/>
      <c r="C280" s="123"/>
      <c r="D280" s="123"/>
      <c r="E280" s="123"/>
      <c r="F280" s="123"/>
      <c r="G280" s="123"/>
      <c r="H280" s="123"/>
      <c r="I280" s="123"/>
      <c r="J280" s="123"/>
      <c r="K280" s="123"/>
      <c r="L280" s="123"/>
      <c r="M280" s="123"/>
      <c r="N280" s="123"/>
      <c r="O280" s="123"/>
      <c r="P280" s="123"/>
      <c r="Q280" s="123"/>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78"/>
      <c r="AK280" s="178"/>
      <c r="AL280" s="178"/>
      <c r="AM280" s="101">
        <f t="shared" si="43"/>
        <v>0</v>
      </c>
    </row>
    <row r="281" spans="1:39" ht="15.75" hidden="1" x14ac:dyDescent="0.25">
      <c r="A281" s="123"/>
      <c r="B281" s="123"/>
      <c r="C281" s="123"/>
      <c r="D281" s="123"/>
      <c r="E281" s="123"/>
      <c r="F281" s="123"/>
      <c r="G281" s="123"/>
      <c r="H281" s="123"/>
      <c r="I281" s="123"/>
      <c r="J281" s="123"/>
      <c r="K281" s="123"/>
      <c r="L281" s="123"/>
      <c r="M281" s="123"/>
      <c r="N281" s="123"/>
      <c r="O281" s="123"/>
      <c r="P281" s="123"/>
      <c r="Q281" s="123"/>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78"/>
      <c r="AK281" s="178"/>
      <c r="AL281" s="178"/>
      <c r="AM281" s="101">
        <f t="shared" si="43"/>
        <v>0</v>
      </c>
    </row>
    <row r="282" spans="1:39" ht="15.75" hidden="1" x14ac:dyDescent="0.25">
      <c r="A282" s="123"/>
      <c r="B282" s="123"/>
      <c r="C282" s="123"/>
      <c r="D282" s="123"/>
      <c r="E282" s="123"/>
      <c r="F282" s="123"/>
      <c r="G282" s="123"/>
      <c r="H282" s="123"/>
      <c r="I282" s="123"/>
      <c r="J282" s="123"/>
      <c r="K282" s="123"/>
      <c r="L282" s="123"/>
      <c r="M282" s="123"/>
      <c r="N282" s="123"/>
      <c r="O282" s="123"/>
      <c r="P282" s="123"/>
      <c r="Q282" s="123"/>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78"/>
      <c r="AK282" s="178"/>
      <c r="AL282" s="178"/>
      <c r="AM282" s="101">
        <f t="shared" si="43"/>
        <v>0</v>
      </c>
    </row>
    <row r="283" spans="1:39" ht="15.75" hidden="1" x14ac:dyDescent="0.25">
      <c r="A283" s="123"/>
      <c r="B283" s="123"/>
      <c r="C283" s="123"/>
      <c r="D283" s="123"/>
      <c r="E283" s="123"/>
      <c r="F283" s="123"/>
      <c r="G283" s="123"/>
      <c r="H283" s="123"/>
      <c r="I283" s="123"/>
      <c r="J283" s="123"/>
      <c r="K283" s="123"/>
      <c r="L283" s="123"/>
      <c r="M283" s="123"/>
      <c r="N283" s="123"/>
      <c r="O283" s="123"/>
      <c r="P283" s="123"/>
      <c r="Q283" s="123"/>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78"/>
      <c r="AK283" s="178"/>
      <c r="AL283" s="178"/>
      <c r="AM283" s="101">
        <f t="shared" si="43"/>
        <v>0</v>
      </c>
    </row>
    <row r="284" spans="1:39" ht="15.75" hidden="1" x14ac:dyDescent="0.25">
      <c r="A284" s="123"/>
      <c r="B284" s="123"/>
      <c r="C284" s="123"/>
      <c r="D284" s="123"/>
      <c r="E284" s="123"/>
      <c r="F284" s="123"/>
      <c r="G284" s="123"/>
      <c r="H284" s="123"/>
      <c r="I284" s="123"/>
      <c r="J284" s="123"/>
      <c r="K284" s="123"/>
      <c r="L284" s="123"/>
      <c r="M284" s="123"/>
      <c r="N284" s="123"/>
      <c r="O284" s="123"/>
      <c r="P284" s="123"/>
      <c r="Q284" s="123"/>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78"/>
      <c r="AK284" s="178"/>
      <c r="AL284" s="178"/>
      <c r="AM284" s="101">
        <f t="shared" si="43"/>
        <v>0</v>
      </c>
    </row>
    <row r="285" spans="1:39" ht="15.75" hidden="1" x14ac:dyDescent="0.25">
      <c r="A285" s="123"/>
      <c r="B285" s="123"/>
      <c r="C285" s="123"/>
      <c r="D285" s="123"/>
      <c r="E285" s="123"/>
      <c r="F285" s="123"/>
      <c r="G285" s="123"/>
      <c r="H285" s="123"/>
      <c r="I285" s="123"/>
      <c r="J285" s="123"/>
      <c r="K285" s="123"/>
      <c r="L285" s="123"/>
      <c r="M285" s="123"/>
      <c r="N285" s="123"/>
      <c r="O285" s="123"/>
      <c r="P285" s="123"/>
      <c r="Q285" s="123"/>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78"/>
      <c r="AK285" s="178"/>
      <c r="AL285" s="178"/>
      <c r="AM285" s="101">
        <f t="shared" si="43"/>
        <v>0</v>
      </c>
    </row>
    <row r="286" spans="1:39" ht="15.75" hidden="1" x14ac:dyDescent="0.25">
      <c r="A286" s="123"/>
      <c r="B286" s="123"/>
      <c r="C286" s="123"/>
      <c r="D286" s="123"/>
      <c r="E286" s="123"/>
      <c r="F286" s="123"/>
      <c r="G286" s="123"/>
      <c r="H286" s="123"/>
      <c r="I286" s="123"/>
      <c r="J286" s="123"/>
      <c r="K286" s="123"/>
      <c r="L286" s="123"/>
      <c r="M286" s="123"/>
      <c r="N286" s="123"/>
      <c r="O286" s="123"/>
      <c r="P286" s="123"/>
      <c r="Q286" s="123"/>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78"/>
      <c r="AK286" s="178"/>
      <c r="AL286" s="178"/>
      <c r="AM286" s="101">
        <f t="shared" si="43"/>
        <v>0</v>
      </c>
    </row>
    <row r="287" spans="1:39" ht="15.75" hidden="1" x14ac:dyDescent="0.25">
      <c r="A287" s="123"/>
      <c r="B287" s="123"/>
      <c r="C287" s="123"/>
      <c r="D287" s="123"/>
      <c r="E287" s="123"/>
      <c r="F287" s="123"/>
      <c r="G287" s="123"/>
      <c r="H287" s="123"/>
      <c r="I287" s="123"/>
      <c r="J287" s="123"/>
      <c r="K287" s="123"/>
      <c r="L287" s="123"/>
      <c r="M287" s="123"/>
      <c r="N287" s="123"/>
      <c r="O287" s="123"/>
      <c r="P287" s="123"/>
      <c r="Q287" s="123"/>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78"/>
      <c r="AK287" s="178"/>
      <c r="AL287" s="178"/>
      <c r="AM287" s="101">
        <f t="shared" si="43"/>
        <v>0</v>
      </c>
    </row>
    <row r="288" spans="1:39" ht="15.75" hidden="1" x14ac:dyDescent="0.25">
      <c r="A288" s="123"/>
      <c r="B288" s="123"/>
      <c r="C288" s="123"/>
      <c r="D288" s="123"/>
      <c r="E288" s="123"/>
      <c r="F288" s="123"/>
      <c r="G288" s="123"/>
      <c r="H288" s="123"/>
      <c r="I288" s="123"/>
      <c r="J288" s="123"/>
      <c r="K288" s="123"/>
      <c r="L288" s="123"/>
      <c r="M288" s="123"/>
      <c r="N288" s="123"/>
      <c r="O288" s="123"/>
      <c r="P288" s="123"/>
      <c r="Q288" s="123"/>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78"/>
      <c r="AK288" s="178"/>
      <c r="AL288" s="178"/>
      <c r="AM288" s="101">
        <f t="shared" si="43"/>
        <v>0</v>
      </c>
    </row>
    <row r="289" spans="1:39" ht="15.75" hidden="1" x14ac:dyDescent="0.25">
      <c r="A289" s="123"/>
      <c r="B289" s="123"/>
      <c r="C289" s="123"/>
      <c r="D289" s="123"/>
      <c r="E289" s="123"/>
      <c r="F289" s="123"/>
      <c r="G289" s="123"/>
      <c r="H289" s="123"/>
      <c r="I289" s="123"/>
      <c r="J289" s="123"/>
      <c r="K289" s="123"/>
      <c r="L289" s="123"/>
      <c r="M289" s="123"/>
      <c r="N289" s="123"/>
      <c r="O289" s="123"/>
      <c r="P289" s="123"/>
      <c r="Q289" s="123"/>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78"/>
      <c r="AK289" s="178"/>
      <c r="AL289" s="178"/>
      <c r="AM289" s="101">
        <f t="shared" si="43"/>
        <v>0</v>
      </c>
    </row>
    <row r="290" spans="1:39" ht="15.75" hidden="1" x14ac:dyDescent="0.25">
      <c r="A290" s="123"/>
      <c r="B290" s="123"/>
      <c r="C290" s="123"/>
      <c r="D290" s="123"/>
      <c r="E290" s="123"/>
      <c r="F290" s="123"/>
      <c r="G290" s="123"/>
      <c r="H290" s="123"/>
      <c r="I290" s="123"/>
      <c r="J290" s="123"/>
      <c r="K290" s="123"/>
      <c r="L290" s="123"/>
      <c r="M290" s="123"/>
      <c r="N290" s="123"/>
      <c r="O290" s="123"/>
      <c r="P290" s="123"/>
      <c r="Q290" s="123"/>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78"/>
      <c r="AK290" s="178"/>
      <c r="AL290" s="178"/>
      <c r="AM290" s="101">
        <f t="shared" si="43"/>
        <v>0</v>
      </c>
    </row>
    <row r="291" spans="1:39" ht="15.75" hidden="1" x14ac:dyDescent="0.25">
      <c r="A291" s="123"/>
      <c r="B291" s="123"/>
      <c r="C291" s="123"/>
      <c r="D291" s="123"/>
      <c r="E291" s="123"/>
      <c r="F291" s="123"/>
      <c r="G291" s="123"/>
      <c r="H291" s="123"/>
      <c r="I291" s="123"/>
      <c r="J291" s="123"/>
      <c r="K291" s="123"/>
      <c r="L291" s="123"/>
      <c r="M291" s="123"/>
      <c r="N291" s="123"/>
      <c r="O291" s="123"/>
      <c r="P291" s="123"/>
      <c r="Q291" s="123"/>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78"/>
      <c r="AK291" s="178"/>
      <c r="AL291" s="178"/>
      <c r="AM291" s="101">
        <f t="shared" si="43"/>
        <v>0</v>
      </c>
    </row>
    <row r="292" spans="1:39" ht="15.75" hidden="1" x14ac:dyDescent="0.25">
      <c r="A292" s="123"/>
      <c r="B292" s="123"/>
      <c r="C292" s="123"/>
      <c r="D292" s="123"/>
      <c r="E292" s="123"/>
      <c r="F292" s="123"/>
      <c r="G292" s="123"/>
      <c r="H292" s="123"/>
      <c r="I292" s="123"/>
      <c r="J292" s="123"/>
      <c r="K292" s="123"/>
      <c r="L292" s="123"/>
      <c r="M292" s="123"/>
      <c r="N292" s="123"/>
      <c r="O292" s="123"/>
      <c r="P292" s="123"/>
      <c r="Q292" s="123"/>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78"/>
      <c r="AK292" s="178"/>
      <c r="AL292" s="178"/>
      <c r="AM292" s="101">
        <f t="shared" si="43"/>
        <v>0</v>
      </c>
    </row>
    <row r="293" spans="1:39" ht="15.75" hidden="1" x14ac:dyDescent="0.25">
      <c r="A293" s="123"/>
      <c r="B293" s="123"/>
      <c r="C293" s="123"/>
      <c r="D293" s="123"/>
      <c r="E293" s="123"/>
      <c r="F293" s="123"/>
      <c r="G293" s="123"/>
      <c r="H293" s="123"/>
      <c r="I293" s="123"/>
      <c r="J293" s="123"/>
      <c r="K293" s="123"/>
      <c r="L293" s="123"/>
      <c r="M293" s="123"/>
      <c r="N293" s="123"/>
      <c r="O293" s="123"/>
      <c r="P293" s="123"/>
      <c r="Q293" s="123"/>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78"/>
      <c r="AK293" s="178"/>
      <c r="AL293" s="178"/>
      <c r="AM293" s="101">
        <f t="shared" si="43"/>
        <v>0</v>
      </c>
    </row>
    <row r="294" spans="1:39" ht="15.75" hidden="1" x14ac:dyDescent="0.25">
      <c r="A294" s="123"/>
      <c r="B294" s="123"/>
      <c r="C294" s="123"/>
      <c r="D294" s="123"/>
      <c r="E294" s="123"/>
      <c r="F294" s="123"/>
      <c r="G294" s="123"/>
      <c r="H294" s="123"/>
      <c r="I294" s="123"/>
      <c r="J294" s="123"/>
      <c r="K294" s="123"/>
      <c r="L294" s="123"/>
      <c r="M294" s="123"/>
      <c r="N294" s="123"/>
      <c r="O294" s="123"/>
      <c r="P294" s="123"/>
      <c r="Q294" s="123"/>
      <c r="R294" s="102">
        <v>0</v>
      </c>
      <c r="S294" s="102">
        <v>5</v>
      </c>
      <c r="T294" s="102">
        <v>4</v>
      </c>
      <c r="U294" s="102">
        <v>0</v>
      </c>
      <c r="V294" s="102">
        <v>2</v>
      </c>
      <c r="W294" s="102">
        <v>0</v>
      </c>
      <c r="X294" s="102">
        <v>0</v>
      </c>
      <c r="Y294" s="102">
        <v>4</v>
      </c>
      <c r="Z294" s="102">
        <v>0</v>
      </c>
      <c r="AA294" s="102">
        <v>1</v>
      </c>
      <c r="AB294" s="103"/>
      <c r="AC294" s="100"/>
      <c r="AD294" s="104"/>
      <c r="AE294" s="104"/>
      <c r="AF294" s="104"/>
      <c r="AG294" s="178"/>
      <c r="AH294" s="178"/>
      <c r="AI294" s="178"/>
      <c r="AJ294" s="178"/>
      <c r="AK294" s="178"/>
      <c r="AL294" s="178"/>
      <c r="AM294" s="101">
        <f t="shared" si="43"/>
        <v>0</v>
      </c>
    </row>
    <row r="295" spans="1:39" ht="15.75" hidden="1" x14ac:dyDescent="0.25">
      <c r="A295" s="123"/>
      <c r="B295" s="123"/>
      <c r="C295" s="123"/>
      <c r="D295" s="123"/>
      <c r="E295" s="123"/>
      <c r="F295" s="123"/>
      <c r="G295" s="123"/>
      <c r="H295" s="123"/>
      <c r="I295" s="123"/>
      <c r="J295" s="123"/>
      <c r="K295" s="123"/>
      <c r="L295" s="123"/>
      <c r="M295" s="123"/>
      <c r="N295" s="123"/>
      <c r="O295" s="123"/>
      <c r="P295" s="123"/>
      <c r="Q295" s="123"/>
      <c r="R295" s="102">
        <v>0</v>
      </c>
      <c r="S295" s="102">
        <v>5</v>
      </c>
      <c r="T295" s="102">
        <v>4</v>
      </c>
      <c r="U295" s="102">
        <v>0</v>
      </c>
      <c r="V295" s="102">
        <v>2</v>
      </c>
      <c r="W295" s="102">
        <v>0</v>
      </c>
      <c r="X295" s="102">
        <v>0</v>
      </c>
      <c r="Y295" s="102">
        <v>4</v>
      </c>
      <c r="Z295" s="102">
        <v>0</v>
      </c>
      <c r="AA295" s="102">
        <v>1</v>
      </c>
      <c r="AB295" s="103"/>
      <c r="AC295" s="100"/>
      <c r="AD295" s="104"/>
      <c r="AE295" s="104"/>
      <c r="AF295" s="104"/>
      <c r="AG295" s="178"/>
      <c r="AH295" s="178"/>
      <c r="AI295" s="178"/>
      <c r="AJ295" s="178"/>
      <c r="AK295" s="178"/>
      <c r="AL295" s="178"/>
      <c r="AM295" s="101">
        <f t="shared" si="43"/>
        <v>0</v>
      </c>
    </row>
    <row r="296" spans="1:39" ht="63" x14ac:dyDescent="0.25">
      <c r="A296" s="123">
        <v>8</v>
      </c>
      <c r="B296" s="123">
        <v>0</v>
      </c>
      <c r="C296" s="123">
        <v>2</v>
      </c>
      <c r="D296" s="123">
        <v>0</v>
      </c>
      <c r="E296" s="123">
        <v>5</v>
      </c>
      <c r="F296" s="123">
        <v>0</v>
      </c>
      <c r="G296" s="123">
        <v>3</v>
      </c>
      <c r="H296" s="123">
        <v>0</v>
      </c>
      <c r="I296" s="123">
        <v>5</v>
      </c>
      <c r="J296" s="123">
        <v>4</v>
      </c>
      <c r="K296" s="123">
        <v>0</v>
      </c>
      <c r="L296" s="123">
        <v>2</v>
      </c>
      <c r="M296" s="123">
        <v>2</v>
      </c>
      <c r="N296" s="123">
        <v>0</v>
      </c>
      <c r="O296" s="123">
        <v>1</v>
      </c>
      <c r="P296" s="123">
        <v>0</v>
      </c>
      <c r="Q296" s="123">
        <v>0</v>
      </c>
      <c r="R296" s="102">
        <v>0</v>
      </c>
      <c r="S296" s="102">
        <v>5</v>
      </c>
      <c r="T296" s="102">
        <v>4</v>
      </c>
      <c r="U296" s="102">
        <v>4</v>
      </c>
      <c r="V296" s="102">
        <v>2</v>
      </c>
      <c r="W296" s="102">
        <v>2</v>
      </c>
      <c r="X296" s="102">
        <v>0</v>
      </c>
      <c r="Y296" s="102">
        <v>6</v>
      </c>
      <c r="Z296" s="102">
        <v>0</v>
      </c>
      <c r="AA296" s="102">
        <v>0</v>
      </c>
      <c r="AB296" s="103" t="s">
        <v>260</v>
      </c>
      <c r="AC296" s="100" t="s">
        <v>4</v>
      </c>
      <c r="AD296" s="104"/>
      <c r="AE296" s="104"/>
      <c r="AF296" s="104"/>
      <c r="AG296" s="178">
        <v>1000</v>
      </c>
      <c r="AH296" s="181">
        <v>1000</v>
      </c>
      <c r="AI296" s="181">
        <v>1000</v>
      </c>
      <c r="AJ296" s="181">
        <v>1000</v>
      </c>
      <c r="AK296" s="181">
        <v>329.3</v>
      </c>
      <c r="AL296" s="181">
        <v>329.3</v>
      </c>
      <c r="AM296" s="101">
        <f t="shared" ref="AM296:AM307" si="44">AG296+AH296+AI296+AJ296+AK296+AL296</f>
        <v>4658.6000000000004</v>
      </c>
    </row>
    <row r="297" spans="1:39" ht="31.5" x14ac:dyDescent="0.25">
      <c r="A297" s="123"/>
      <c r="B297" s="123"/>
      <c r="C297" s="123"/>
      <c r="D297" s="123"/>
      <c r="E297" s="123"/>
      <c r="F297" s="123"/>
      <c r="G297" s="123"/>
      <c r="H297" s="123"/>
      <c r="I297" s="123"/>
      <c r="J297" s="123"/>
      <c r="K297" s="123"/>
      <c r="L297" s="123"/>
      <c r="M297" s="123"/>
      <c r="N297" s="123"/>
      <c r="O297" s="123"/>
      <c r="P297" s="123"/>
      <c r="Q297" s="123"/>
      <c r="R297" s="102">
        <v>0</v>
      </c>
      <c r="S297" s="102">
        <v>5</v>
      </c>
      <c r="T297" s="102">
        <v>4</v>
      </c>
      <c r="U297" s="102">
        <v>4</v>
      </c>
      <c r="V297" s="102">
        <v>2</v>
      </c>
      <c r="W297" s="102">
        <v>2</v>
      </c>
      <c r="X297" s="102">
        <v>0</v>
      </c>
      <c r="Y297" s="102">
        <v>6</v>
      </c>
      <c r="Z297" s="102">
        <v>0</v>
      </c>
      <c r="AA297" s="102">
        <v>0</v>
      </c>
      <c r="AB297" s="107" t="s">
        <v>26</v>
      </c>
      <c r="AC297" s="100" t="s">
        <v>4</v>
      </c>
      <c r="AD297" s="104"/>
      <c r="AE297" s="104"/>
      <c r="AF297" s="104"/>
      <c r="AG297" s="178">
        <v>1000</v>
      </c>
      <c r="AH297" s="181">
        <v>1000</v>
      </c>
      <c r="AI297" s="181">
        <v>1000</v>
      </c>
      <c r="AJ297" s="181">
        <v>1000</v>
      </c>
      <c r="AK297" s="181">
        <v>329.3</v>
      </c>
      <c r="AL297" s="181">
        <v>329.3</v>
      </c>
      <c r="AM297" s="101">
        <f t="shared" si="44"/>
        <v>4658.6000000000004</v>
      </c>
    </row>
    <row r="298" spans="1:39" ht="38.25" customHeight="1" x14ac:dyDescent="0.25">
      <c r="A298" s="123"/>
      <c r="B298" s="123"/>
      <c r="C298" s="123"/>
      <c r="D298" s="123"/>
      <c r="E298" s="123"/>
      <c r="F298" s="123"/>
      <c r="G298" s="123"/>
      <c r="H298" s="123"/>
      <c r="I298" s="123"/>
      <c r="J298" s="123"/>
      <c r="K298" s="123"/>
      <c r="L298" s="123"/>
      <c r="M298" s="123"/>
      <c r="N298" s="123"/>
      <c r="O298" s="123"/>
      <c r="P298" s="123"/>
      <c r="Q298" s="123"/>
      <c r="R298" s="102">
        <v>0</v>
      </c>
      <c r="S298" s="102">
        <v>5</v>
      </c>
      <c r="T298" s="102">
        <v>4</v>
      </c>
      <c r="U298" s="102">
        <v>4</v>
      </c>
      <c r="V298" s="102">
        <v>2</v>
      </c>
      <c r="W298" s="102">
        <v>2</v>
      </c>
      <c r="X298" s="102">
        <v>0</v>
      </c>
      <c r="Y298" s="102">
        <v>6</v>
      </c>
      <c r="Z298" s="102">
        <v>0</v>
      </c>
      <c r="AA298" s="102">
        <v>1</v>
      </c>
      <c r="AB298" s="103" t="s">
        <v>261</v>
      </c>
      <c r="AC298" s="100" t="s">
        <v>31</v>
      </c>
      <c r="AD298" s="104"/>
      <c r="AE298" s="104"/>
      <c r="AF298" s="104"/>
      <c r="AG298" s="180">
        <v>5</v>
      </c>
      <c r="AH298" s="180">
        <v>3</v>
      </c>
      <c r="AI298" s="180">
        <v>2</v>
      </c>
      <c r="AJ298" s="180">
        <v>2</v>
      </c>
      <c r="AK298" s="180">
        <v>2</v>
      </c>
      <c r="AL298" s="180">
        <v>2</v>
      </c>
      <c r="AM298" s="177">
        <f t="shared" si="44"/>
        <v>16</v>
      </c>
    </row>
    <row r="299" spans="1:39" ht="31.5" x14ac:dyDescent="0.25">
      <c r="A299" s="123">
        <v>8</v>
      </c>
      <c r="B299" s="123">
        <v>0</v>
      </c>
      <c r="C299" s="123">
        <v>2</v>
      </c>
      <c r="D299" s="123">
        <v>0</v>
      </c>
      <c r="E299" s="123">
        <v>5</v>
      </c>
      <c r="F299" s="123">
        <v>0</v>
      </c>
      <c r="G299" s="123">
        <v>3</v>
      </c>
      <c r="H299" s="123">
        <v>0</v>
      </c>
      <c r="I299" s="123">
        <v>5</v>
      </c>
      <c r="J299" s="123">
        <v>4</v>
      </c>
      <c r="K299" s="123">
        <v>0</v>
      </c>
      <c r="L299" s="123">
        <v>2</v>
      </c>
      <c r="M299" s="123">
        <v>2</v>
      </c>
      <c r="N299" s="123">
        <v>0</v>
      </c>
      <c r="O299" s="123">
        <v>1</v>
      </c>
      <c r="P299" s="123">
        <v>1</v>
      </c>
      <c r="Q299" s="123">
        <v>0</v>
      </c>
      <c r="R299" s="102">
        <v>0</v>
      </c>
      <c r="S299" s="102">
        <v>5</v>
      </c>
      <c r="T299" s="102">
        <v>4</v>
      </c>
      <c r="U299" s="102">
        <v>4</v>
      </c>
      <c r="V299" s="102">
        <v>2</v>
      </c>
      <c r="W299" s="102">
        <v>2</v>
      </c>
      <c r="X299" s="102">
        <v>0</v>
      </c>
      <c r="Y299" s="102">
        <v>7</v>
      </c>
      <c r="Z299" s="102">
        <v>0</v>
      </c>
      <c r="AA299" s="102">
        <v>0</v>
      </c>
      <c r="AB299" s="105" t="s">
        <v>333</v>
      </c>
      <c r="AC299" s="100" t="s">
        <v>4</v>
      </c>
      <c r="AD299" s="104"/>
      <c r="AE299" s="104"/>
      <c r="AF299" s="104"/>
      <c r="AG299" s="178">
        <v>158.69999999999999</v>
      </c>
      <c r="AH299" s="181">
        <v>200</v>
      </c>
      <c r="AI299" s="181">
        <v>200</v>
      </c>
      <c r="AJ299" s="181">
        <v>200</v>
      </c>
      <c r="AK299" s="178">
        <v>110.5</v>
      </c>
      <c r="AL299" s="178">
        <v>110.5</v>
      </c>
      <c r="AM299" s="101">
        <f t="shared" si="44"/>
        <v>979.7</v>
      </c>
    </row>
    <row r="300" spans="1:39" ht="31.5" x14ac:dyDescent="0.25">
      <c r="A300" s="123"/>
      <c r="B300" s="123"/>
      <c r="C300" s="123"/>
      <c r="D300" s="123"/>
      <c r="E300" s="123"/>
      <c r="F300" s="123"/>
      <c r="G300" s="123"/>
      <c r="H300" s="123"/>
      <c r="I300" s="123"/>
      <c r="J300" s="123"/>
      <c r="K300" s="123"/>
      <c r="L300" s="123"/>
      <c r="M300" s="123"/>
      <c r="N300" s="123"/>
      <c r="O300" s="123"/>
      <c r="P300" s="123"/>
      <c r="Q300" s="123"/>
      <c r="R300" s="102">
        <v>0</v>
      </c>
      <c r="S300" s="102">
        <v>5</v>
      </c>
      <c r="T300" s="102">
        <v>4</v>
      </c>
      <c r="U300" s="102">
        <v>4</v>
      </c>
      <c r="V300" s="102">
        <v>2</v>
      </c>
      <c r="W300" s="102">
        <v>2</v>
      </c>
      <c r="X300" s="102">
        <v>0</v>
      </c>
      <c r="Y300" s="102">
        <v>7</v>
      </c>
      <c r="Z300" s="102">
        <v>0</v>
      </c>
      <c r="AA300" s="102">
        <v>0</v>
      </c>
      <c r="AB300" s="107" t="s">
        <v>26</v>
      </c>
      <c r="AC300" s="100" t="s">
        <v>4</v>
      </c>
      <c r="AD300" s="104"/>
      <c r="AE300" s="104"/>
      <c r="AF300" s="104"/>
      <c r="AG300" s="178">
        <v>158.69999999999999</v>
      </c>
      <c r="AH300" s="181">
        <v>200</v>
      </c>
      <c r="AI300" s="181">
        <v>200</v>
      </c>
      <c r="AJ300" s="181">
        <v>200</v>
      </c>
      <c r="AK300" s="178">
        <v>110.5</v>
      </c>
      <c r="AL300" s="178">
        <v>110.5</v>
      </c>
      <c r="AM300" s="101">
        <f t="shared" si="44"/>
        <v>979.7</v>
      </c>
    </row>
    <row r="301" spans="1:39" ht="31.5" x14ac:dyDescent="0.25">
      <c r="A301" s="123"/>
      <c r="B301" s="123"/>
      <c r="C301" s="123"/>
      <c r="D301" s="123"/>
      <c r="E301" s="123"/>
      <c r="F301" s="123"/>
      <c r="G301" s="123"/>
      <c r="H301" s="123"/>
      <c r="I301" s="123"/>
      <c r="J301" s="123"/>
      <c r="K301" s="123"/>
      <c r="L301" s="123"/>
      <c r="M301" s="123"/>
      <c r="N301" s="123"/>
      <c r="O301" s="123"/>
      <c r="P301" s="123"/>
      <c r="Q301" s="123"/>
      <c r="R301" s="102">
        <v>0</v>
      </c>
      <c r="S301" s="102">
        <v>5</v>
      </c>
      <c r="T301" s="102">
        <v>4</v>
      </c>
      <c r="U301" s="102">
        <v>4</v>
      </c>
      <c r="V301" s="102">
        <v>2</v>
      </c>
      <c r="W301" s="102">
        <v>2</v>
      </c>
      <c r="X301" s="102">
        <v>0</v>
      </c>
      <c r="Y301" s="102">
        <v>7</v>
      </c>
      <c r="Z301" s="102">
        <v>0</v>
      </c>
      <c r="AA301" s="102">
        <v>1</v>
      </c>
      <c r="AB301" s="103" t="s">
        <v>234</v>
      </c>
      <c r="AC301" s="100" t="s">
        <v>31</v>
      </c>
      <c r="AD301" s="104"/>
      <c r="AE301" s="104"/>
      <c r="AF301" s="104"/>
      <c r="AG301" s="180">
        <v>7</v>
      </c>
      <c r="AH301" s="180">
        <v>5</v>
      </c>
      <c r="AI301" s="180">
        <v>4</v>
      </c>
      <c r="AJ301" s="180">
        <v>4</v>
      </c>
      <c r="AK301" s="180">
        <v>4</v>
      </c>
      <c r="AL301" s="180">
        <v>4</v>
      </c>
      <c r="AM301" s="177">
        <f t="shared" si="44"/>
        <v>28</v>
      </c>
    </row>
    <row r="302" spans="1:39" ht="47.25" x14ac:dyDescent="0.25">
      <c r="A302" s="123">
        <v>8</v>
      </c>
      <c r="B302" s="123">
        <v>0</v>
      </c>
      <c r="C302" s="123">
        <v>2</v>
      </c>
      <c r="D302" s="134">
        <v>0</v>
      </c>
      <c r="E302" s="134">
        <v>5</v>
      </c>
      <c r="F302" s="134">
        <v>0</v>
      </c>
      <c r="G302" s="134">
        <v>3</v>
      </c>
      <c r="H302" s="123">
        <v>0</v>
      </c>
      <c r="I302" s="123">
        <v>5</v>
      </c>
      <c r="J302" s="123">
        <v>4</v>
      </c>
      <c r="K302" s="123">
        <v>0</v>
      </c>
      <c r="L302" s="123">
        <v>2</v>
      </c>
      <c r="M302" s="123">
        <v>2</v>
      </c>
      <c r="N302" s="123">
        <v>0</v>
      </c>
      <c r="O302" s="123">
        <v>1</v>
      </c>
      <c r="P302" s="123">
        <v>2</v>
      </c>
      <c r="Q302" s="123">
        <v>0</v>
      </c>
      <c r="R302" s="102">
        <v>0</v>
      </c>
      <c r="S302" s="102">
        <v>5</v>
      </c>
      <c r="T302" s="102">
        <v>4</v>
      </c>
      <c r="U302" s="102">
        <v>4</v>
      </c>
      <c r="V302" s="102">
        <v>2</v>
      </c>
      <c r="W302" s="102">
        <v>2</v>
      </c>
      <c r="X302" s="102">
        <v>0</v>
      </c>
      <c r="Y302" s="102">
        <v>8</v>
      </c>
      <c r="Z302" s="102">
        <v>0</v>
      </c>
      <c r="AA302" s="102">
        <v>0</v>
      </c>
      <c r="AB302" s="113" t="s">
        <v>278</v>
      </c>
      <c r="AC302" s="100" t="s">
        <v>4</v>
      </c>
      <c r="AD302" s="104"/>
      <c r="AE302" s="104"/>
      <c r="AF302" s="104"/>
      <c r="AG302" s="178">
        <v>75</v>
      </c>
      <c r="AH302" s="178">
        <v>0</v>
      </c>
      <c r="AI302" s="178">
        <v>0</v>
      </c>
      <c r="AJ302" s="178">
        <v>0</v>
      </c>
      <c r="AK302" s="178">
        <v>0</v>
      </c>
      <c r="AL302" s="178">
        <v>0</v>
      </c>
      <c r="AM302" s="101">
        <f>AG302+AH302+AI302+AJ302+AK302+AL302</f>
        <v>75</v>
      </c>
    </row>
    <row r="303" spans="1:39" ht="47.25" x14ac:dyDescent="0.25">
      <c r="A303" s="123"/>
      <c r="B303" s="123"/>
      <c r="C303" s="123"/>
      <c r="D303" s="123"/>
      <c r="E303" s="123"/>
      <c r="F303" s="123"/>
      <c r="G303" s="123"/>
      <c r="H303" s="123"/>
      <c r="I303" s="123"/>
      <c r="J303" s="123"/>
      <c r="K303" s="123"/>
      <c r="L303" s="123"/>
      <c r="M303" s="123"/>
      <c r="N303" s="123"/>
      <c r="O303" s="123"/>
      <c r="P303" s="123"/>
      <c r="Q303" s="123"/>
      <c r="R303" s="102">
        <v>0</v>
      </c>
      <c r="S303" s="102">
        <v>5</v>
      </c>
      <c r="T303" s="102">
        <v>4</v>
      </c>
      <c r="U303" s="102">
        <v>4</v>
      </c>
      <c r="V303" s="102">
        <v>2</v>
      </c>
      <c r="W303" s="102">
        <v>2</v>
      </c>
      <c r="X303" s="102">
        <v>0</v>
      </c>
      <c r="Y303" s="102">
        <v>8</v>
      </c>
      <c r="Z303" s="102">
        <v>0</v>
      </c>
      <c r="AA303" s="102">
        <v>1</v>
      </c>
      <c r="AB303" s="117" t="s">
        <v>279</v>
      </c>
      <c r="AC303" s="100" t="s">
        <v>28</v>
      </c>
      <c r="AD303" s="104"/>
      <c r="AE303" s="104"/>
      <c r="AF303" s="104"/>
      <c r="AG303" s="180">
        <f>AG302/AG19*100</f>
        <v>6.4847927287316101E-2</v>
      </c>
      <c r="AH303" s="180">
        <v>0</v>
      </c>
      <c r="AI303" s="180">
        <v>0</v>
      </c>
      <c r="AJ303" s="180">
        <v>0</v>
      </c>
      <c r="AK303" s="180">
        <v>0</v>
      </c>
      <c r="AL303" s="180">
        <v>0</v>
      </c>
      <c r="AM303" s="177">
        <v>0</v>
      </c>
    </row>
    <row r="304" spans="1:39" ht="47.25" x14ac:dyDescent="0.25">
      <c r="A304" s="123">
        <v>8</v>
      </c>
      <c r="B304" s="123">
        <v>0</v>
      </c>
      <c r="C304" s="123">
        <v>2</v>
      </c>
      <c r="D304" s="123">
        <v>0</v>
      </c>
      <c r="E304" s="123">
        <v>5</v>
      </c>
      <c r="F304" s="123">
        <v>0</v>
      </c>
      <c r="G304" s="123">
        <v>3</v>
      </c>
      <c r="H304" s="123">
        <v>0</v>
      </c>
      <c r="I304" s="123">
        <v>5</v>
      </c>
      <c r="J304" s="123">
        <v>4</v>
      </c>
      <c r="K304" s="123">
        <v>0</v>
      </c>
      <c r="L304" s="123">
        <v>2</v>
      </c>
      <c r="M304" s="123">
        <v>2</v>
      </c>
      <c r="N304" s="123">
        <v>0</v>
      </c>
      <c r="O304" s="123">
        <v>1</v>
      </c>
      <c r="P304" s="123">
        <v>3</v>
      </c>
      <c r="Q304" s="123">
        <v>0</v>
      </c>
      <c r="R304" s="102">
        <v>0</v>
      </c>
      <c r="S304" s="102">
        <v>5</v>
      </c>
      <c r="T304" s="102">
        <v>4</v>
      </c>
      <c r="U304" s="102">
        <v>4</v>
      </c>
      <c r="V304" s="102">
        <v>2</v>
      </c>
      <c r="W304" s="102">
        <v>2</v>
      </c>
      <c r="X304" s="102">
        <v>0</v>
      </c>
      <c r="Y304" s="102">
        <v>9</v>
      </c>
      <c r="Z304" s="102">
        <v>0</v>
      </c>
      <c r="AA304" s="102">
        <v>0</v>
      </c>
      <c r="AB304" s="113" t="s">
        <v>330</v>
      </c>
      <c r="AC304" s="100" t="s">
        <v>4</v>
      </c>
      <c r="AD304" s="104"/>
      <c r="AE304" s="104"/>
      <c r="AF304" s="104"/>
      <c r="AG304" s="178">
        <v>0</v>
      </c>
      <c r="AH304" s="181">
        <v>300</v>
      </c>
      <c r="AI304" s="181">
        <v>0</v>
      </c>
      <c r="AJ304" s="181">
        <v>0</v>
      </c>
      <c r="AK304" s="178">
        <v>0</v>
      </c>
      <c r="AL304" s="178">
        <v>0</v>
      </c>
      <c r="AM304" s="177">
        <f>AG304+AH304+AI304+AK304+AL304</f>
        <v>300</v>
      </c>
    </row>
    <row r="305" spans="1:39" ht="31.5" x14ac:dyDescent="0.25">
      <c r="A305" s="123"/>
      <c r="B305" s="123"/>
      <c r="C305" s="123"/>
      <c r="D305" s="123"/>
      <c r="E305" s="123"/>
      <c r="F305" s="123"/>
      <c r="G305" s="123"/>
      <c r="H305" s="123"/>
      <c r="I305" s="123"/>
      <c r="J305" s="123"/>
      <c r="K305" s="123"/>
      <c r="L305" s="123"/>
      <c r="M305" s="123"/>
      <c r="N305" s="123"/>
      <c r="O305" s="123"/>
      <c r="P305" s="123"/>
      <c r="Q305" s="123"/>
      <c r="R305" s="102">
        <v>0</v>
      </c>
      <c r="S305" s="102">
        <v>5</v>
      </c>
      <c r="T305" s="102">
        <v>4</v>
      </c>
      <c r="U305" s="102">
        <v>4</v>
      </c>
      <c r="V305" s="102">
        <v>2</v>
      </c>
      <c r="W305" s="102">
        <v>2</v>
      </c>
      <c r="X305" s="102">
        <v>0</v>
      </c>
      <c r="Y305" s="102">
        <v>9</v>
      </c>
      <c r="Z305" s="102">
        <v>0</v>
      </c>
      <c r="AA305" s="102">
        <v>0</v>
      </c>
      <c r="AB305" s="107" t="s">
        <v>26</v>
      </c>
      <c r="AC305" s="100" t="s">
        <v>4</v>
      </c>
      <c r="AD305" s="104"/>
      <c r="AE305" s="104"/>
      <c r="AF305" s="104"/>
      <c r="AG305" s="178">
        <v>0</v>
      </c>
      <c r="AH305" s="181">
        <v>300</v>
      </c>
      <c r="AI305" s="181">
        <v>0</v>
      </c>
      <c r="AJ305" s="181">
        <v>0</v>
      </c>
      <c r="AK305" s="178">
        <v>0</v>
      </c>
      <c r="AL305" s="178">
        <v>0</v>
      </c>
      <c r="AM305" s="177">
        <f>AG305+AH305+AI305+AJ305+AK305+AL305</f>
        <v>300</v>
      </c>
    </row>
    <row r="306" spans="1:39" ht="51.75" customHeight="1" x14ac:dyDescent="0.25">
      <c r="A306" s="123"/>
      <c r="B306" s="123"/>
      <c r="C306" s="123"/>
      <c r="D306" s="123"/>
      <c r="E306" s="123"/>
      <c r="F306" s="123"/>
      <c r="G306" s="123"/>
      <c r="H306" s="123"/>
      <c r="I306" s="123"/>
      <c r="J306" s="123"/>
      <c r="K306" s="123"/>
      <c r="L306" s="123"/>
      <c r="M306" s="123"/>
      <c r="N306" s="123"/>
      <c r="O306" s="123"/>
      <c r="P306" s="123"/>
      <c r="Q306" s="123"/>
      <c r="R306" s="102">
        <v>0</v>
      </c>
      <c r="S306" s="102">
        <v>5</v>
      </c>
      <c r="T306" s="102">
        <v>4</v>
      </c>
      <c r="U306" s="102">
        <v>4</v>
      </c>
      <c r="V306" s="102">
        <v>2</v>
      </c>
      <c r="W306" s="102">
        <v>2</v>
      </c>
      <c r="X306" s="102">
        <v>0</v>
      </c>
      <c r="Y306" s="102">
        <v>9</v>
      </c>
      <c r="Z306" s="102">
        <v>0</v>
      </c>
      <c r="AA306" s="102">
        <v>1</v>
      </c>
      <c r="AB306" s="103" t="s">
        <v>329</v>
      </c>
      <c r="AC306" s="100" t="s">
        <v>28</v>
      </c>
      <c r="AD306" s="104"/>
      <c r="AE306" s="104"/>
      <c r="AF306" s="104"/>
      <c r="AG306" s="180">
        <v>0</v>
      </c>
      <c r="AH306" s="180">
        <f>AH304/AH19*100</f>
        <v>0.22940094237907127</v>
      </c>
      <c r="AI306" s="180">
        <f>AI305/AI19*100</f>
        <v>0</v>
      </c>
      <c r="AJ306" s="180">
        <f>AJ304/AJ19*100</f>
        <v>0</v>
      </c>
      <c r="AK306" s="180"/>
      <c r="AL306" s="180"/>
      <c r="AM306" s="177"/>
    </row>
    <row r="307" spans="1:39" ht="31.5" x14ac:dyDescent="0.25">
      <c r="A307" s="123"/>
      <c r="B307" s="123"/>
      <c r="C307" s="123"/>
      <c r="D307" s="123"/>
      <c r="E307" s="123"/>
      <c r="F307" s="123"/>
      <c r="G307" s="123"/>
      <c r="H307" s="123"/>
      <c r="I307" s="123"/>
      <c r="J307" s="123"/>
      <c r="K307" s="123"/>
      <c r="L307" s="123"/>
      <c r="M307" s="123"/>
      <c r="N307" s="123"/>
      <c r="O307" s="123"/>
      <c r="P307" s="123"/>
      <c r="Q307" s="123"/>
      <c r="R307" s="102">
        <v>0</v>
      </c>
      <c r="S307" s="102">
        <v>5</v>
      </c>
      <c r="T307" s="102">
        <v>4</v>
      </c>
      <c r="U307" s="102">
        <v>4</v>
      </c>
      <c r="V307" s="102">
        <v>3</v>
      </c>
      <c r="W307" s="102">
        <v>0</v>
      </c>
      <c r="X307" s="102">
        <v>0</v>
      </c>
      <c r="Y307" s="102">
        <v>0</v>
      </c>
      <c r="Z307" s="102">
        <v>0</v>
      </c>
      <c r="AA307" s="102">
        <v>0</v>
      </c>
      <c r="AB307" s="192" t="s">
        <v>232</v>
      </c>
      <c r="AC307" s="100" t="s">
        <v>4</v>
      </c>
      <c r="AD307" s="104"/>
      <c r="AE307" s="104"/>
      <c r="AF307" s="104"/>
      <c r="AG307" s="201">
        <f>AG309+AG311+AG313+AG315+AG317+AG319+AG321+AG323+AG325+AG327+AG329</f>
        <v>2593.2999999999997</v>
      </c>
      <c r="AH307" s="201">
        <f>AH333+AH335+AH337+AH339+AH341</f>
        <v>2844.17</v>
      </c>
      <c r="AI307" s="201">
        <f>AI329</f>
        <v>1200</v>
      </c>
      <c r="AJ307" s="201">
        <f>AJ329</f>
        <v>1200</v>
      </c>
      <c r="AK307" s="201">
        <f t="shared" ref="AK307:AL307" si="45">AK309</f>
        <v>0</v>
      </c>
      <c r="AL307" s="201">
        <f t="shared" si="45"/>
        <v>0</v>
      </c>
      <c r="AM307" s="101">
        <f t="shared" si="44"/>
        <v>7837.4699999999993</v>
      </c>
    </row>
    <row r="308" spans="1:39" ht="31.5" x14ac:dyDescent="0.25">
      <c r="A308" s="123"/>
      <c r="B308" s="123"/>
      <c r="C308" s="123"/>
      <c r="D308" s="123"/>
      <c r="E308" s="123"/>
      <c r="F308" s="123"/>
      <c r="G308" s="123"/>
      <c r="H308" s="123"/>
      <c r="I308" s="123"/>
      <c r="J308" s="123"/>
      <c r="K308" s="123"/>
      <c r="L308" s="123"/>
      <c r="M308" s="123"/>
      <c r="N308" s="123"/>
      <c r="O308" s="123"/>
      <c r="P308" s="123"/>
      <c r="Q308" s="123"/>
      <c r="R308" s="102">
        <v>0</v>
      </c>
      <c r="S308" s="102">
        <v>5</v>
      </c>
      <c r="T308" s="102">
        <v>4</v>
      </c>
      <c r="U308" s="102">
        <v>4</v>
      </c>
      <c r="V308" s="102">
        <v>3</v>
      </c>
      <c r="W308" s="102">
        <v>0</v>
      </c>
      <c r="X308" s="102">
        <v>0</v>
      </c>
      <c r="Y308" s="102">
        <v>0</v>
      </c>
      <c r="Z308" s="102">
        <v>0</v>
      </c>
      <c r="AA308" s="102">
        <v>0</v>
      </c>
      <c r="AB308" s="103" t="s">
        <v>235</v>
      </c>
      <c r="AC308" s="100" t="s">
        <v>31</v>
      </c>
      <c r="AD308" s="104"/>
      <c r="AE308" s="104"/>
      <c r="AF308" s="104"/>
      <c r="AG308" s="180">
        <v>5</v>
      </c>
      <c r="AH308" s="180">
        <v>0</v>
      </c>
      <c r="AI308" s="180">
        <v>0</v>
      </c>
      <c r="AJ308" s="180">
        <v>0</v>
      </c>
      <c r="AK308" s="180">
        <v>0</v>
      </c>
      <c r="AL308" s="180">
        <v>0</v>
      </c>
      <c r="AM308" s="177">
        <v>5</v>
      </c>
    </row>
    <row r="309" spans="1:39" ht="122.25" customHeight="1" x14ac:dyDescent="0.25">
      <c r="A309" s="123">
        <v>8</v>
      </c>
      <c r="B309" s="123">
        <v>0</v>
      </c>
      <c r="C309" s="123">
        <v>2</v>
      </c>
      <c r="D309" s="123">
        <v>0</v>
      </c>
      <c r="E309" s="123">
        <v>5</v>
      </c>
      <c r="F309" s="123">
        <v>0</v>
      </c>
      <c r="G309" s="123">
        <v>3</v>
      </c>
      <c r="H309" s="123">
        <v>0</v>
      </c>
      <c r="I309" s="123">
        <v>5</v>
      </c>
      <c r="J309" s="123">
        <v>4</v>
      </c>
      <c r="K309" s="123">
        <v>0</v>
      </c>
      <c r="L309" s="123">
        <v>3</v>
      </c>
      <c r="M309" s="123" t="s">
        <v>60</v>
      </c>
      <c r="N309" s="123">
        <v>0</v>
      </c>
      <c r="O309" s="123">
        <v>4</v>
      </c>
      <c r="P309" s="123">
        <v>3</v>
      </c>
      <c r="Q309" s="123">
        <v>1</v>
      </c>
      <c r="R309" s="102">
        <v>0</v>
      </c>
      <c r="S309" s="102">
        <v>5</v>
      </c>
      <c r="T309" s="102">
        <v>4</v>
      </c>
      <c r="U309" s="102">
        <v>4</v>
      </c>
      <c r="V309" s="102">
        <v>3</v>
      </c>
      <c r="W309" s="102">
        <v>3</v>
      </c>
      <c r="X309" s="102">
        <v>0</v>
      </c>
      <c r="Y309" s="102">
        <v>1</v>
      </c>
      <c r="Z309" s="102">
        <v>0</v>
      </c>
      <c r="AA309" s="102">
        <v>0</v>
      </c>
      <c r="AB309" s="190" t="s">
        <v>288</v>
      </c>
      <c r="AC309" s="100" t="s">
        <v>4</v>
      </c>
      <c r="AD309" s="104"/>
      <c r="AE309" s="104"/>
      <c r="AF309" s="104"/>
      <c r="AG309" s="211">
        <v>490.6</v>
      </c>
      <c r="AH309" s="178">
        <v>0</v>
      </c>
      <c r="AI309" s="178">
        <v>0</v>
      </c>
      <c r="AJ309" s="178">
        <v>0</v>
      </c>
      <c r="AK309" s="178">
        <v>0</v>
      </c>
      <c r="AL309" s="178">
        <v>0</v>
      </c>
      <c r="AM309" s="101">
        <f>AG309+AH309+AI309+AJ309+AK309+AL309</f>
        <v>490.6</v>
      </c>
    </row>
    <row r="310" spans="1:39" ht="31.5" x14ac:dyDescent="0.25">
      <c r="A310" s="123"/>
      <c r="B310" s="123"/>
      <c r="C310" s="123"/>
      <c r="D310" s="123"/>
      <c r="E310" s="123"/>
      <c r="F310" s="123"/>
      <c r="G310" s="123"/>
      <c r="H310" s="123"/>
      <c r="I310" s="123"/>
      <c r="J310" s="123"/>
      <c r="K310" s="123"/>
      <c r="L310" s="123"/>
      <c r="M310" s="123"/>
      <c r="N310" s="123"/>
      <c r="O310" s="123"/>
      <c r="P310" s="123"/>
      <c r="Q310" s="123"/>
      <c r="R310" s="102">
        <v>0</v>
      </c>
      <c r="S310" s="102">
        <v>5</v>
      </c>
      <c r="T310" s="102">
        <v>4</v>
      </c>
      <c r="U310" s="102">
        <v>4</v>
      </c>
      <c r="V310" s="102">
        <v>3</v>
      </c>
      <c r="W310" s="102">
        <v>3</v>
      </c>
      <c r="X310" s="102">
        <v>0</v>
      </c>
      <c r="Y310" s="102">
        <v>1</v>
      </c>
      <c r="Z310" s="102">
        <v>0</v>
      </c>
      <c r="AA310" s="102">
        <v>1</v>
      </c>
      <c r="AB310" s="103" t="s">
        <v>289</v>
      </c>
      <c r="AC310" s="100" t="s">
        <v>230</v>
      </c>
      <c r="AD310" s="104"/>
      <c r="AE310" s="104"/>
      <c r="AF310" s="104"/>
      <c r="AG310" s="200">
        <v>2500</v>
      </c>
      <c r="AH310" s="180">
        <f>AH309/AH19*100</f>
        <v>0</v>
      </c>
      <c r="AI310" s="180">
        <f>AI309/AI19*100</f>
        <v>0</v>
      </c>
      <c r="AJ310" s="180">
        <f>AJ309/AJ19*100</f>
        <v>0</v>
      </c>
      <c r="AK310" s="180">
        <f>AK309/AK19*100</f>
        <v>0</v>
      </c>
      <c r="AL310" s="180">
        <f>AL309/AL19*100</f>
        <v>0</v>
      </c>
      <c r="AM310" s="177">
        <v>2500</v>
      </c>
    </row>
    <row r="311" spans="1:39" ht="94.5" x14ac:dyDescent="0.25">
      <c r="A311" s="123">
        <v>8</v>
      </c>
      <c r="B311" s="123">
        <v>0</v>
      </c>
      <c r="C311" s="123">
        <v>2</v>
      </c>
      <c r="D311" s="123">
        <v>0</v>
      </c>
      <c r="E311" s="123">
        <v>5</v>
      </c>
      <c r="F311" s="123">
        <v>0</v>
      </c>
      <c r="G311" s="123">
        <v>3</v>
      </c>
      <c r="H311" s="123">
        <v>0</v>
      </c>
      <c r="I311" s="123">
        <v>5</v>
      </c>
      <c r="J311" s="123">
        <v>4</v>
      </c>
      <c r="K311" s="123">
        <v>0</v>
      </c>
      <c r="L311" s="123">
        <v>3</v>
      </c>
      <c r="M311" s="123">
        <v>1</v>
      </c>
      <c r="N311" s="123">
        <v>0</v>
      </c>
      <c r="O311" s="123">
        <v>4</v>
      </c>
      <c r="P311" s="123">
        <v>3</v>
      </c>
      <c r="Q311" s="123">
        <v>1</v>
      </c>
      <c r="R311" s="102">
        <v>0</v>
      </c>
      <c r="S311" s="102">
        <v>5</v>
      </c>
      <c r="T311" s="102">
        <v>4</v>
      </c>
      <c r="U311" s="102">
        <v>4</v>
      </c>
      <c r="V311" s="102">
        <v>3</v>
      </c>
      <c r="W311" s="102">
        <v>3</v>
      </c>
      <c r="X311" s="102">
        <v>0</v>
      </c>
      <c r="Y311" s="102">
        <v>2</v>
      </c>
      <c r="Z311" s="102">
        <v>0</v>
      </c>
      <c r="AA311" s="102">
        <v>0</v>
      </c>
      <c r="AB311" s="103" t="s">
        <v>290</v>
      </c>
      <c r="AC311" s="100" t="s">
        <v>4</v>
      </c>
      <c r="AD311" s="104"/>
      <c r="AE311" s="104"/>
      <c r="AF311" s="104"/>
      <c r="AG311" s="181">
        <v>410.3</v>
      </c>
      <c r="AH311" s="180">
        <v>0</v>
      </c>
      <c r="AI311" s="180">
        <v>0</v>
      </c>
      <c r="AJ311" s="180">
        <v>0</v>
      </c>
      <c r="AK311" s="180">
        <v>0</v>
      </c>
      <c r="AL311" s="180">
        <v>0</v>
      </c>
      <c r="AM311" s="101">
        <f>AG311+AH311+AI311+AJ311+AK311+AL311</f>
        <v>410.3</v>
      </c>
    </row>
    <row r="312" spans="1:39" ht="31.5" x14ac:dyDescent="0.25">
      <c r="A312" s="123"/>
      <c r="B312" s="123"/>
      <c r="C312" s="123"/>
      <c r="D312" s="123"/>
      <c r="E312" s="123"/>
      <c r="F312" s="123"/>
      <c r="G312" s="123"/>
      <c r="H312" s="123"/>
      <c r="I312" s="123"/>
      <c r="J312" s="123"/>
      <c r="K312" s="123"/>
      <c r="L312" s="123"/>
      <c r="M312" s="123"/>
      <c r="N312" s="123"/>
      <c r="O312" s="123"/>
      <c r="P312" s="123"/>
      <c r="Q312" s="123"/>
      <c r="R312" s="102">
        <v>0</v>
      </c>
      <c r="S312" s="102">
        <v>5</v>
      </c>
      <c r="T312" s="102">
        <v>4</v>
      </c>
      <c r="U312" s="102">
        <v>4</v>
      </c>
      <c r="V312" s="102">
        <v>3</v>
      </c>
      <c r="W312" s="102">
        <v>3</v>
      </c>
      <c r="X312" s="102">
        <v>0</v>
      </c>
      <c r="Y312" s="102">
        <v>2</v>
      </c>
      <c r="Z312" s="102">
        <v>0</v>
      </c>
      <c r="AA312" s="102">
        <v>1</v>
      </c>
      <c r="AB312" s="103" t="s">
        <v>291</v>
      </c>
      <c r="AC312" s="100" t="s">
        <v>230</v>
      </c>
      <c r="AD312" s="104"/>
      <c r="AE312" s="104"/>
      <c r="AF312" s="104"/>
      <c r="AG312" s="200">
        <v>2500</v>
      </c>
      <c r="AH312" s="180">
        <v>0</v>
      </c>
      <c r="AI312" s="180">
        <v>0</v>
      </c>
      <c r="AJ312" s="180">
        <v>0</v>
      </c>
      <c r="AK312" s="180">
        <v>0</v>
      </c>
      <c r="AL312" s="180">
        <v>0</v>
      </c>
      <c r="AM312" s="177">
        <v>2500</v>
      </c>
    </row>
    <row r="313" spans="1:39" ht="94.5" x14ac:dyDescent="0.25">
      <c r="A313" s="123">
        <v>8</v>
      </c>
      <c r="B313" s="123">
        <v>0</v>
      </c>
      <c r="C313" s="123">
        <v>2</v>
      </c>
      <c r="D313" s="123">
        <v>0</v>
      </c>
      <c r="E313" s="123">
        <v>5</v>
      </c>
      <c r="F313" s="123">
        <v>0</v>
      </c>
      <c r="G313" s="123">
        <v>3</v>
      </c>
      <c r="H313" s="123">
        <v>0</v>
      </c>
      <c r="I313" s="123">
        <v>5</v>
      </c>
      <c r="J313" s="123">
        <v>4</v>
      </c>
      <c r="K313" s="123">
        <v>0</v>
      </c>
      <c r="L313" s="123">
        <v>3</v>
      </c>
      <c r="M313" s="123" t="s">
        <v>60</v>
      </c>
      <c r="N313" s="123">
        <v>0</v>
      </c>
      <c r="O313" s="123">
        <v>4</v>
      </c>
      <c r="P313" s="123">
        <v>3</v>
      </c>
      <c r="Q313" s="123">
        <v>2</v>
      </c>
      <c r="R313" s="102">
        <v>0</v>
      </c>
      <c r="S313" s="102">
        <v>5</v>
      </c>
      <c r="T313" s="102">
        <v>4</v>
      </c>
      <c r="U313" s="102">
        <v>4</v>
      </c>
      <c r="V313" s="102">
        <v>3</v>
      </c>
      <c r="W313" s="102">
        <v>3</v>
      </c>
      <c r="X313" s="102">
        <v>0</v>
      </c>
      <c r="Y313" s="102">
        <v>3</v>
      </c>
      <c r="Z313" s="102">
        <v>0</v>
      </c>
      <c r="AA313" s="102">
        <v>0</v>
      </c>
      <c r="AB313" s="103" t="s">
        <v>292</v>
      </c>
      <c r="AC313" s="100" t="s">
        <v>4</v>
      </c>
      <c r="AD313" s="104"/>
      <c r="AE313" s="104"/>
      <c r="AF313" s="104"/>
      <c r="AG313" s="181">
        <v>166.8</v>
      </c>
      <c r="AH313" s="180">
        <v>0</v>
      </c>
      <c r="AI313" s="180">
        <v>0</v>
      </c>
      <c r="AJ313" s="180">
        <v>0</v>
      </c>
      <c r="AK313" s="180">
        <v>0</v>
      </c>
      <c r="AL313" s="180">
        <v>0</v>
      </c>
      <c r="AM313" s="101">
        <f>AG313+AH313+AJ313+AK313+AL313</f>
        <v>166.8</v>
      </c>
    </row>
    <row r="314" spans="1:39" ht="31.5" x14ac:dyDescent="0.25">
      <c r="A314" s="123"/>
      <c r="B314" s="123"/>
      <c r="C314" s="123"/>
      <c r="D314" s="123"/>
      <c r="E314" s="123"/>
      <c r="F314" s="123"/>
      <c r="G314" s="123"/>
      <c r="H314" s="123"/>
      <c r="I314" s="123"/>
      <c r="J314" s="123"/>
      <c r="K314" s="123"/>
      <c r="L314" s="123"/>
      <c r="M314" s="123"/>
      <c r="N314" s="123"/>
      <c r="O314" s="123"/>
      <c r="P314" s="123"/>
      <c r="Q314" s="123"/>
      <c r="R314" s="102">
        <v>0</v>
      </c>
      <c r="S314" s="102">
        <v>5</v>
      </c>
      <c r="T314" s="102">
        <v>4</v>
      </c>
      <c r="U314" s="102">
        <v>4</v>
      </c>
      <c r="V314" s="102">
        <v>3</v>
      </c>
      <c r="W314" s="102">
        <v>3</v>
      </c>
      <c r="X314" s="102">
        <v>0</v>
      </c>
      <c r="Y314" s="102">
        <v>3</v>
      </c>
      <c r="Z314" s="102">
        <v>0</v>
      </c>
      <c r="AA314" s="102">
        <v>1</v>
      </c>
      <c r="AB314" s="103" t="s">
        <v>304</v>
      </c>
      <c r="AC314" s="100" t="s">
        <v>31</v>
      </c>
      <c r="AD314" s="104"/>
      <c r="AE314" s="104"/>
      <c r="AF314" s="104"/>
      <c r="AG314" s="200">
        <v>1</v>
      </c>
      <c r="AH314" s="180">
        <v>0</v>
      </c>
      <c r="AI314" s="180">
        <v>0</v>
      </c>
      <c r="AJ314" s="180">
        <v>0</v>
      </c>
      <c r="AK314" s="180">
        <v>0</v>
      </c>
      <c r="AL314" s="180">
        <v>0</v>
      </c>
      <c r="AM314" s="101">
        <v>1</v>
      </c>
    </row>
    <row r="315" spans="1:39" ht="78.75" x14ac:dyDescent="0.25">
      <c r="A315" s="123">
        <v>8</v>
      </c>
      <c r="B315" s="123">
        <v>0</v>
      </c>
      <c r="C315" s="123">
        <v>2</v>
      </c>
      <c r="D315" s="123">
        <v>0</v>
      </c>
      <c r="E315" s="123">
        <v>5</v>
      </c>
      <c r="F315" s="123">
        <v>0</v>
      </c>
      <c r="G315" s="123">
        <v>3</v>
      </c>
      <c r="H315" s="123">
        <v>0</v>
      </c>
      <c r="I315" s="123">
        <v>5</v>
      </c>
      <c r="J315" s="123">
        <v>4</v>
      </c>
      <c r="K315" s="123">
        <v>0</v>
      </c>
      <c r="L315" s="123">
        <v>3</v>
      </c>
      <c r="M315" s="123">
        <v>1</v>
      </c>
      <c r="N315" s="123">
        <v>0</v>
      </c>
      <c r="O315" s="123">
        <v>4</v>
      </c>
      <c r="P315" s="123">
        <v>3</v>
      </c>
      <c r="Q315" s="123">
        <v>2</v>
      </c>
      <c r="R315" s="102">
        <v>0</v>
      </c>
      <c r="S315" s="102">
        <v>5</v>
      </c>
      <c r="T315" s="102">
        <v>4</v>
      </c>
      <c r="U315" s="102">
        <v>4</v>
      </c>
      <c r="V315" s="102">
        <v>3</v>
      </c>
      <c r="W315" s="102">
        <v>3</v>
      </c>
      <c r="X315" s="102">
        <v>0</v>
      </c>
      <c r="Y315" s="102">
        <v>4</v>
      </c>
      <c r="Z315" s="102">
        <v>0</v>
      </c>
      <c r="AA315" s="102">
        <v>0</v>
      </c>
      <c r="AB315" s="103" t="s">
        <v>293</v>
      </c>
      <c r="AC315" s="100" t="s">
        <v>4</v>
      </c>
      <c r="AD315" s="104"/>
      <c r="AE315" s="104"/>
      <c r="AF315" s="104"/>
      <c r="AG315" s="181">
        <v>161.80000000000001</v>
      </c>
      <c r="AH315" s="180">
        <v>0</v>
      </c>
      <c r="AI315" s="180">
        <v>0</v>
      </c>
      <c r="AJ315" s="180">
        <v>0</v>
      </c>
      <c r="AK315" s="180">
        <v>0</v>
      </c>
      <c r="AL315" s="180">
        <v>0</v>
      </c>
      <c r="AM315" s="101">
        <f>AG315+AH315+AJ315+AK315+AL315</f>
        <v>161.80000000000001</v>
      </c>
    </row>
    <row r="316" spans="1:39" ht="31.5" x14ac:dyDescent="0.25">
      <c r="A316" s="123"/>
      <c r="B316" s="123"/>
      <c r="C316" s="123"/>
      <c r="D316" s="123"/>
      <c r="E316" s="123"/>
      <c r="F316" s="123"/>
      <c r="G316" s="123"/>
      <c r="H316" s="123"/>
      <c r="I316" s="123"/>
      <c r="J316" s="123"/>
      <c r="K316" s="123"/>
      <c r="L316" s="123"/>
      <c r="M316" s="123"/>
      <c r="N316" s="123"/>
      <c r="O316" s="123"/>
      <c r="P316" s="123"/>
      <c r="Q316" s="123"/>
      <c r="R316" s="102">
        <v>0</v>
      </c>
      <c r="S316" s="102">
        <v>5</v>
      </c>
      <c r="T316" s="102">
        <v>4</v>
      </c>
      <c r="U316" s="102">
        <v>4</v>
      </c>
      <c r="V316" s="102">
        <v>3</v>
      </c>
      <c r="W316" s="102">
        <v>3</v>
      </c>
      <c r="X316" s="102">
        <v>0</v>
      </c>
      <c r="Y316" s="102">
        <v>4</v>
      </c>
      <c r="Z316" s="102">
        <v>0</v>
      </c>
      <c r="AA316" s="102">
        <v>1</v>
      </c>
      <c r="AB316" s="103" t="s">
        <v>303</v>
      </c>
      <c r="AC316" s="100" t="s">
        <v>31</v>
      </c>
      <c r="AD316" s="104"/>
      <c r="AE316" s="104"/>
      <c r="AF316" s="104"/>
      <c r="AG316" s="200">
        <v>1</v>
      </c>
      <c r="AH316" s="180">
        <v>0</v>
      </c>
      <c r="AI316" s="180">
        <v>0</v>
      </c>
      <c r="AJ316" s="180">
        <v>0</v>
      </c>
      <c r="AK316" s="180">
        <v>0</v>
      </c>
      <c r="AL316" s="180">
        <v>0</v>
      </c>
      <c r="AM316" s="101">
        <v>1</v>
      </c>
    </row>
    <row r="317" spans="1:39" ht="94.5" x14ac:dyDescent="0.25">
      <c r="A317" s="123">
        <v>8</v>
      </c>
      <c r="B317" s="123">
        <v>0</v>
      </c>
      <c r="C317" s="123">
        <v>2</v>
      </c>
      <c r="D317" s="123">
        <v>0</v>
      </c>
      <c r="E317" s="123">
        <v>5</v>
      </c>
      <c r="F317" s="123">
        <v>0</v>
      </c>
      <c r="G317" s="123">
        <v>3</v>
      </c>
      <c r="H317" s="123">
        <v>0</v>
      </c>
      <c r="I317" s="123">
        <v>5</v>
      </c>
      <c r="J317" s="123">
        <v>4</v>
      </c>
      <c r="K317" s="123">
        <v>0</v>
      </c>
      <c r="L317" s="123">
        <v>3</v>
      </c>
      <c r="M317" s="123" t="s">
        <v>60</v>
      </c>
      <c r="N317" s="123">
        <v>0</v>
      </c>
      <c r="O317" s="123">
        <v>4</v>
      </c>
      <c r="P317" s="123">
        <v>3</v>
      </c>
      <c r="Q317" s="123">
        <v>3</v>
      </c>
      <c r="R317" s="102">
        <v>0</v>
      </c>
      <c r="S317" s="102">
        <v>5</v>
      </c>
      <c r="T317" s="102">
        <v>4</v>
      </c>
      <c r="U317" s="102">
        <v>4</v>
      </c>
      <c r="V317" s="102">
        <v>3</v>
      </c>
      <c r="W317" s="102">
        <v>3</v>
      </c>
      <c r="X317" s="102">
        <v>0</v>
      </c>
      <c r="Y317" s="102">
        <v>5</v>
      </c>
      <c r="Z317" s="102">
        <v>0</v>
      </c>
      <c r="AA317" s="102">
        <v>0</v>
      </c>
      <c r="AB317" s="103" t="s">
        <v>294</v>
      </c>
      <c r="AC317" s="100" t="s">
        <v>4</v>
      </c>
      <c r="AD317" s="104"/>
      <c r="AE317" s="104"/>
      <c r="AF317" s="104"/>
      <c r="AG317" s="181">
        <v>169.8</v>
      </c>
      <c r="AH317" s="180">
        <v>0</v>
      </c>
      <c r="AI317" s="180">
        <v>0</v>
      </c>
      <c r="AJ317" s="180">
        <v>0</v>
      </c>
      <c r="AK317" s="180">
        <v>0</v>
      </c>
      <c r="AL317" s="180">
        <v>0</v>
      </c>
      <c r="AM317" s="101">
        <f>AG317+AH317+AI317+AJ317+AK317+AL317</f>
        <v>169.8</v>
      </c>
    </row>
    <row r="318" spans="1:39" ht="31.5" x14ac:dyDescent="0.25">
      <c r="A318" s="206"/>
      <c r="B318" s="207"/>
      <c r="C318" s="207"/>
      <c r="D318" s="207"/>
      <c r="E318" s="207"/>
      <c r="F318" s="207"/>
      <c r="G318" s="207"/>
      <c r="H318" s="207"/>
      <c r="I318" s="207"/>
      <c r="J318" s="206"/>
      <c r="K318" s="206"/>
      <c r="L318" s="206"/>
      <c r="M318" s="206"/>
      <c r="N318" s="206"/>
      <c r="O318" s="206"/>
      <c r="P318" s="206"/>
      <c r="Q318" s="206"/>
      <c r="R318" s="102">
        <v>0</v>
      </c>
      <c r="S318" s="102">
        <v>5</v>
      </c>
      <c r="T318" s="102">
        <v>4</v>
      </c>
      <c r="U318" s="102">
        <v>4</v>
      </c>
      <c r="V318" s="102">
        <v>3</v>
      </c>
      <c r="W318" s="102">
        <v>3</v>
      </c>
      <c r="X318" s="102">
        <v>0</v>
      </c>
      <c r="Y318" s="102">
        <v>5</v>
      </c>
      <c r="Z318" s="102">
        <v>0</v>
      </c>
      <c r="AA318" s="102">
        <v>1</v>
      </c>
      <c r="AB318" s="103" t="s">
        <v>302</v>
      </c>
      <c r="AC318" s="100" t="s">
        <v>31</v>
      </c>
      <c r="AD318" s="104"/>
      <c r="AE318" s="104"/>
      <c r="AF318" s="104"/>
      <c r="AG318" s="200">
        <v>1</v>
      </c>
      <c r="AH318" s="180">
        <v>0</v>
      </c>
      <c r="AI318" s="180">
        <v>0</v>
      </c>
      <c r="AJ318" s="180">
        <v>0</v>
      </c>
      <c r="AK318" s="180">
        <v>0</v>
      </c>
      <c r="AL318" s="180">
        <v>0</v>
      </c>
      <c r="AM318" s="101">
        <v>1</v>
      </c>
    </row>
    <row r="319" spans="1:39" ht="94.5" x14ac:dyDescent="0.25">
      <c r="A319" s="123">
        <v>8</v>
      </c>
      <c r="B319" s="123">
        <v>0</v>
      </c>
      <c r="C319" s="123">
        <v>2</v>
      </c>
      <c r="D319" s="123">
        <v>0</v>
      </c>
      <c r="E319" s="123">
        <v>5</v>
      </c>
      <c r="F319" s="123">
        <v>0</v>
      </c>
      <c r="G319" s="123">
        <v>3</v>
      </c>
      <c r="H319" s="123">
        <v>0</v>
      </c>
      <c r="I319" s="123">
        <v>5</v>
      </c>
      <c r="J319" s="123">
        <v>4</v>
      </c>
      <c r="K319" s="123">
        <v>0</v>
      </c>
      <c r="L319" s="123">
        <v>3</v>
      </c>
      <c r="M319" s="123">
        <v>1</v>
      </c>
      <c r="N319" s="123">
        <v>0</v>
      </c>
      <c r="O319" s="123">
        <v>4</v>
      </c>
      <c r="P319" s="123">
        <v>3</v>
      </c>
      <c r="Q319" s="123">
        <v>3</v>
      </c>
      <c r="R319" s="102">
        <v>0</v>
      </c>
      <c r="S319" s="102">
        <v>5</v>
      </c>
      <c r="T319" s="102">
        <v>4</v>
      </c>
      <c r="U319" s="102">
        <v>4</v>
      </c>
      <c r="V319" s="102">
        <v>3</v>
      </c>
      <c r="W319" s="102">
        <v>3</v>
      </c>
      <c r="X319" s="102">
        <v>0</v>
      </c>
      <c r="Y319" s="102">
        <v>6</v>
      </c>
      <c r="Z319" s="102">
        <v>0</v>
      </c>
      <c r="AA319" s="102">
        <v>0</v>
      </c>
      <c r="AB319" s="103" t="s">
        <v>295</v>
      </c>
      <c r="AC319" s="100" t="s">
        <v>4</v>
      </c>
      <c r="AD319" s="104"/>
      <c r="AE319" s="104"/>
      <c r="AF319" s="104"/>
      <c r="AG319" s="181">
        <v>169.8</v>
      </c>
      <c r="AH319" s="180">
        <v>0</v>
      </c>
      <c r="AI319" s="180">
        <v>0</v>
      </c>
      <c r="AJ319" s="180">
        <v>0</v>
      </c>
      <c r="AK319" s="180">
        <v>0</v>
      </c>
      <c r="AL319" s="180">
        <v>0</v>
      </c>
      <c r="AM319" s="101">
        <f>AG319+AH319+AI319+AJ319+AK319+AL319</f>
        <v>169.8</v>
      </c>
    </row>
    <row r="320" spans="1:39" ht="31.5" x14ac:dyDescent="0.25">
      <c r="A320" s="123"/>
      <c r="B320" s="123"/>
      <c r="C320" s="123"/>
      <c r="D320" s="123"/>
      <c r="E320" s="123"/>
      <c r="F320" s="123"/>
      <c r="G320" s="123"/>
      <c r="H320" s="123"/>
      <c r="I320" s="123"/>
      <c r="J320" s="123"/>
      <c r="K320" s="123"/>
      <c r="L320" s="123"/>
      <c r="M320" s="123"/>
      <c r="N320" s="123"/>
      <c r="O320" s="123"/>
      <c r="P320" s="123"/>
      <c r="Q320" s="123"/>
      <c r="R320" s="102">
        <v>0</v>
      </c>
      <c r="S320" s="102">
        <v>5</v>
      </c>
      <c r="T320" s="102">
        <v>4</v>
      </c>
      <c r="U320" s="102">
        <v>4</v>
      </c>
      <c r="V320" s="102">
        <v>3</v>
      </c>
      <c r="W320" s="102">
        <v>3</v>
      </c>
      <c r="X320" s="102">
        <v>0</v>
      </c>
      <c r="Y320" s="102">
        <v>6</v>
      </c>
      <c r="Z320" s="102">
        <v>0</v>
      </c>
      <c r="AA320" s="102">
        <v>1</v>
      </c>
      <c r="AB320" s="103" t="s">
        <v>305</v>
      </c>
      <c r="AC320" s="100" t="s">
        <v>31</v>
      </c>
      <c r="AD320" s="104"/>
      <c r="AE320" s="104"/>
      <c r="AF320" s="104"/>
      <c r="AG320" s="200">
        <v>1</v>
      </c>
      <c r="AH320" s="180">
        <v>0</v>
      </c>
      <c r="AI320" s="180">
        <v>0</v>
      </c>
      <c r="AJ320" s="180">
        <v>0</v>
      </c>
      <c r="AK320" s="180">
        <v>0</v>
      </c>
      <c r="AL320" s="180">
        <v>0</v>
      </c>
      <c r="AM320" s="101">
        <v>1</v>
      </c>
    </row>
    <row r="321" spans="1:39" ht="108.75" customHeight="1" x14ac:dyDescent="0.25">
      <c r="A321" s="123">
        <v>8</v>
      </c>
      <c r="B321" s="123">
        <v>0</v>
      </c>
      <c r="C321" s="123">
        <v>2</v>
      </c>
      <c r="D321" s="123">
        <v>0</v>
      </c>
      <c r="E321" s="123">
        <v>8</v>
      </c>
      <c r="F321" s="123">
        <v>0</v>
      </c>
      <c r="G321" s="123">
        <v>1</v>
      </c>
      <c r="H321" s="123">
        <v>0</v>
      </c>
      <c r="I321" s="123">
        <v>5</v>
      </c>
      <c r="J321" s="123">
        <v>4</v>
      </c>
      <c r="K321" s="123">
        <v>0</v>
      </c>
      <c r="L321" s="123">
        <v>3</v>
      </c>
      <c r="M321" s="123" t="s">
        <v>60</v>
      </c>
      <c r="N321" s="123">
        <v>0</v>
      </c>
      <c r="O321" s="123">
        <v>4</v>
      </c>
      <c r="P321" s="123">
        <v>3</v>
      </c>
      <c r="Q321" s="123">
        <v>4</v>
      </c>
      <c r="R321" s="102">
        <v>0</v>
      </c>
      <c r="S321" s="102">
        <v>5</v>
      </c>
      <c r="T321" s="102">
        <v>4</v>
      </c>
      <c r="U321" s="102">
        <v>4</v>
      </c>
      <c r="V321" s="102">
        <v>3</v>
      </c>
      <c r="W321" s="102">
        <v>3</v>
      </c>
      <c r="X321" s="102">
        <v>0</v>
      </c>
      <c r="Y321" s="102">
        <v>7</v>
      </c>
      <c r="Z321" s="102">
        <v>0</v>
      </c>
      <c r="AA321" s="102">
        <v>0</v>
      </c>
      <c r="AB321" s="103" t="s">
        <v>296</v>
      </c>
      <c r="AC321" s="100" t="s">
        <v>4</v>
      </c>
      <c r="AD321" s="104"/>
      <c r="AE321" s="104"/>
      <c r="AF321" s="104"/>
      <c r="AG321" s="181">
        <v>222</v>
      </c>
      <c r="AH321" s="180">
        <v>0</v>
      </c>
      <c r="AI321" s="180">
        <v>0</v>
      </c>
      <c r="AJ321" s="180">
        <v>0</v>
      </c>
      <c r="AK321" s="180">
        <v>0</v>
      </c>
      <c r="AL321" s="180">
        <v>0</v>
      </c>
      <c r="AM321" s="101">
        <f>AG321+AH321+AI321+AJ321+AK321+AL321</f>
        <v>222</v>
      </c>
    </row>
    <row r="322" spans="1:39" ht="31.5" x14ac:dyDescent="0.25">
      <c r="A322" s="123"/>
      <c r="B322" s="123"/>
      <c r="C322" s="123"/>
      <c r="D322" s="123"/>
      <c r="E322" s="123"/>
      <c r="F322" s="123"/>
      <c r="G322" s="123"/>
      <c r="H322" s="123"/>
      <c r="I322" s="123"/>
      <c r="J322" s="123"/>
      <c r="K322" s="123"/>
      <c r="L322" s="123"/>
      <c r="M322" s="123"/>
      <c r="N322" s="123"/>
      <c r="O322" s="123"/>
      <c r="P322" s="123"/>
      <c r="Q322" s="123"/>
      <c r="R322" s="102">
        <v>0</v>
      </c>
      <c r="S322" s="102">
        <v>5</v>
      </c>
      <c r="T322" s="102">
        <v>4</v>
      </c>
      <c r="U322" s="102">
        <v>4</v>
      </c>
      <c r="V322" s="102">
        <v>3</v>
      </c>
      <c r="W322" s="102">
        <v>3</v>
      </c>
      <c r="X322" s="102">
        <v>0</v>
      </c>
      <c r="Y322" s="102">
        <v>7</v>
      </c>
      <c r="Z322" s="102">
        <v>0</v>
      </c>
      <c r="AA322" s="102">
        <v>1</v>
      </c>
      <c r="AB322" s="103" t="s">
        <v>311</v>
      </c>
      <c r="AC322" s="100" t="s">
        <v>230</v>
      </c>
      <c r="AD322" s="104"/>
      <c r="AE322" s="104"/>
      <c r="AF322" s="104"/>
      <c r="AG322" s="200">
        <v>300</v>
      </c>
      <c r="AH322" s="180">
        <v>0</v>
      </c>
      <c r="AI322" s="180">
        <v>0</v>
      </c>
      <c r="AJ322" s="180">
        <v>0</v>
      </c>
      <c r="AK322" s="180">
        <v>0</v>
      </c>
      <c r="AL322" s="180">
        <v>0</v>
      </c>
      <c r="AM322" s="101">
        <v>300</v>
      </c>
    </row>
    <row r="323" spans="1:39" ht="78.75" x14ac:dyDescent="0.25">
      <c r="A323" s="123">
        <v>8</v>
      </c>
      <c r="B323" s="123">
        <v>0</v>
      </c>
      <c r="C323" s="123">
        <v>2</v>
      </c>
      <c r="D323" s="123">
        <v>0</v>
      </c>
      <c r="E323" s="123">
        <v>8</v>
      </c>
      <c r="F323" s="123">
        <v>0</v>
      </c>
      <c r="G323" s="123">
        <v>1</v>
      </c>
      <c r="H323" s="123">
        <v>0</v>
      </c>
      <c r="I323" s="123">
        <v>5</v>
      </c>
      <c r="J323" s="123">
        <v>4</v>
      </c>
      <c r="K323" s="123">
        <v>0</v>
      </c>
      <c r="L323" s="123">
        <v>3</v>
      </c>
      <c r="M323" s="123">
        <v>1</v>
      </c>
      <c r="N323" s="123">
        <v>0</v>
      </c>
      <c r="O323" s="123">
        <v>4</v>
      </c>
      <c r="P323" s="123">
        <v>3</v>
      </c>
      <c r="Q323" s="123">
        <v>4</v>
      </c>
      <c r="R323" s="102">
        <v>0</v>
      </c>
      <c r="S323" s="102">
        <v>5</v>
      </c>
      <c r="T323" s="102">
        <v>4</v>
      </c>
      <c r="U323" s="102">
        <v>4</v>
      </c>
      <c r="V323" s="102">
        <v>3</v>
      </c>
      <c r="W323" s="102">
        <v>3</v>
      </c>
      <c r="X323" s="102">
        <v>0</v>
      </c>
      <c r="Y323" s="102">
        <v>8</v>
      </c>
      <c r="Z323" s="102">
        <v>0</v>
      </c>
      <c r="AA323" s="102">
        <v>0</v>
      </c>
      <c r="AB323" s="103" t="s">
        <v>297</v>
      </c>
      <c r="AC323" s="100" t="s">
        <v>4</v>
      </c>
      <c r="AD323" s="104"/>
      <c r="AE323" s="104"/>
      <c r="AF323" s="104"/>
      <c r="AG323" s="181">
        <v>190</v>
      </c>
      <c r="AH323" s="180">
        <v>0</v>
      </c>
      <c r="AI323" s="180">
        <v>0</v>
      </c>
      <c r="AJ323" s="180">
        <v>0</v>
      </c>
      <c r="AK323" s="180">
        <v>0</v>
      </c>
      <c r="AL323" s="180">
        <v>0</v>
      </c>
      <c r="AM323" s="101">
        <f>AG323+AH323+AI323+AJ323+AK323+AL323</f>
        <v>190</v>
      </c>
    </row>
    <row r="324" spans="1:39" ht="31.5" x14ac:dyDescent="0.25">
      <c r="A324" s="123"/>
      <c r="B324" s="123"/>
      <c r="C324" s="123"/>
      <c r="D324" s="123"/>
      <c r="E324" s="123"/>
      <c r="F324" s="123"/>
      <c r="G324" s="123"/>
      <c r="H324" s="123"/>
      <c r="I324" s="123"/>
      <c r="J324" s="123"/>
      <c r="K324" s="123"/>
      <c r="L324" s="123"/>
      <c r="M324" s="123"/>
      <c r="N324" s="123"/>
      <c r="O324" s="123"/>
      <c r="P324" s="123"/>
      <c r="Q324" s="123"/>
      <c r="R324" s="102">
        <v>0</v>
      </c>
      <c r="S324" s="102">
        <v>5</v>
      </c>
      <c r="T324" s="102">
        <v>4</v>
      </c>
      <c r="U324" s="102">
        <v>4</v>
      </c>
      <c r="V324" s="102">
        <v>3</v>
      </c>
      <c r="W324" s="102">
        <v>3</v>
      </c>
      <c r="X324" s="102">
        <v>0</v>
      </c>
      <c r="Y324" s="102">
        <v>8</v>
      </c>
      <c r="Z324" s="102">
        <v>0</v>
      </c>
      <c r="AA324" s="102">
        <v>1</v>
      </c>
      <c r="AB324" s="103" t="s">
        <v>312</v>
      </c>
      <c r="AC324" s="100" t="s">
        <v>230</v>
      </c>
      <c r="AD324" s="104"/>
      <c r="AE324" s="104"/>
      <c r="AF324" s="104"/>
      <c r="AG324" s="200">
        <v>300</v>
      </c>
      <c r="AH324" s="180">
        <v>0</v>
      </c>
      <c r="AI324" s="180">
        <v>0</v>
      </c>
      <c r="AJ324" s="180">
        <v>0</v>
      </c>
      <c r="AK324" s="180">
        <v>0</v>
      </c>
      <c r="AL324" s="180">
        <v>0</v>
      </c>
      <c r="AM324" s="101">
        <v>300</v>
      </c>
    </row>
    <row r="325" spans="1:39" ht="110.25" x14ac:dyDescent="0.25">
      <c r="A325" s="123">
        <v>8</v>
      </c>
      <c r="B325" s="123">
        <v>0</v>
      </c>
      <c r="C325" s="123">
        <v>2</v>
      </c>
      <c r="D325" s="123">
        <v>0</v>
      </c>
      <c r="E325" s="123">
        <v>4</v>
      </c>
      <c r="F325" s="123">
        <v>0</v>
      </c>
      <c r="G325" s="123">
        <v>9</v>
      </c>
      <c r="H325" s="123">
        <v>0</v>
      </c>
      <c r="I325" s="123">
        <v>5</v>
      </c>
      <c r="J325" s="123">
        <v>4</v>
      </c>
      <c r="K325" s="123">
        <v>0</v>
      </c>
      <c r="L325" s="123">
        <v>3</v>
      </c>
      <c r="M325" s="123" t="s">
        <v>60</v>
      </c>
      <c r="N325" s="123">
        <v>0</v>
      </c>
      <c r="O325" s="123">
        <v>4</v>
      </c>
      <c r="P325" s="123">
        <v>3</v>
      </c>
      <c r="Q325" s="123">
        <v>5</v>
      </c>
      <c r="R325" s="102">
        <v>0</v>
      </c>
      <c r="S325" s="102">
        <v>5</v>
      </c>
      <c r="T325" s="102">
        <v>4</v>
      </c>
      <c r="U325" s="102">
        <v>4</v>
      </c>
      <c r="V325" s="102">
        <v>3</v>
      </c>
      <c r="W325" s="102">
        <v>3</v>
      </c>
      <c r="X325" s="102">
        <v>0</v>
      </c>
      <c r="Y325" s="102">
        <v>9</v>
      </c>
      <c r="Z325" s="102">
        <v>0</v>
      </c>
      <c r="AA325" s="102">
        <v>0</v>
      </c>
      <c r="AB325" s="103" t="s">
        <v>313</v>
      </c>
      <c r="AC325" s="100" t="s">
        <v>4</v>
      </c>
      <c r="AD325" s="104"/>
      <c r="AE325" s="104"/>
      <c r="AF325" s="104"/>
      <c r="AG325" s="181">
        <v>306.10000000000002</v>
      </c>
      <c r="AH325" s="180">
        <v>0</v>
      </c>
      <c r="AI325" s="180">
        <v>0</v>
      </c>
      <c r="AJ325" s="180">
        <v>0</v>
      </c>
      <c r="AK325" s="180">
        <v>0</v>
      </c>
      <c r="AL325" s="180">
        <v>0</v>
      </c>
      <c r="AM325" s="101">
        <f>AG325+AH325+AI325+AJ325+AK325+AL325</f>
        <v>306.10000000000002</v>
      </c>
    </row>
    <row r="326" spans="1:39" ht="47.25"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4</v>
      </c>
      <c r="V326" s="102">
        <v>3</v>
      </c>
      <c r="W326" s="102">
        <v>3</v>
      </c>
      <c r="X326" s="102">
        <v>0</v>
      </c>
      <c r="Y326" s="102">
        <v>9</v>
      </c>
      <c r="Z326" s="102">
        <v>0</v>
      </c>
      <c r="AA326" s="102">
        <v>1</v>
      </c>
      <c r="AB326" s="103" t="s">
        <v>300</v>
      </c>
      <c r="AC326" s="100" t="s">
        <v>301</v>
      </c>
      <c r="AD326" s="104"/>
      <c r="AE326" s="104"/>
      <c r="AF326" s="104"/>
      <c r="AG326" s="200">
        <v>250</v>
      </c>
      <c r="AH326" s="180">
        <v>0</v>
      </c>
      <c r="AI326" s="180">
        <v>0</v>
      </c>
      <c r="AJ326" s="180">
        <v>0</v>
      </c>
      <c r="AK326" s="180">
        <v>0</v>
      </c>
      <c r="AL326" s="180">
        <v>0</v>
      </c>
      <c r="AM326" s="101">
        <v>250</v>
      </c>
    </row>
    <row r="327" spans="1:39" ht="94.5" x14ac:dyDescent="0.25">
      <c r="A327" s="123">
        <v>8</v>
      </c>
      <c r="B327" s="123">
        <v>0</v>
      </c>
      <c r="C327" s="123">
        <v>2</v>
      </c>
      <c r="D327" s="123">
        <v>0</v>
      </c>
      <c r="E327" s="123">
        <v>4</v>
      </c>
      <c r="F327" s="123">
        <v>0</v>
      </c>
      <c r="G327" s="123">
        <v>9</v>
      </c>
      <c r="H327" s="123">
        <v>0</v>
      </c>
      <c r="I327" s="123">
        <v>5</v>
      </c>
      <c r="J327" s="123">
        <v>4</v>
      </c>
      <c r="K327" s="123">
        <v>0</v>
      </c>
      <c r="L327" s="123">
        <v>3</v>
      </c>
      <c r="M327" s="123">
        <v>1</v>
      </c>
      <c r="N327" s="123">
        <v>0</v>
      </c>
      <c r="O327" s="123">
        <v>4</v>
      </c>
      <c r="P327" s="123">
        <v>3</v>
      </c>
      <c r="Q327" s="123">
        <v>5</v>
      </c>
      <c r="R327" s="102">
        <v>0</v>
      </c>
      <c r="S327" s="102">
        <v>5</v>
      </c>
      <c r="T327" s="102">
        <v>4</v>
      </c>
      <c r="U327" s="102">
        <v>4</v>
      </c>
      <c r="V327" s="102">
        <v>3</v>
      </c>
      <c r="W327" s="102">
        <v>3</v>
      </c>
      <c r="X327" s="102">
        <v>1</v>
      </c>
      <c r="Y327" s="102">
        <v>0</v>
      </c>
      <c r="Z327" s="102">
        <v>0</v>
      </c>
      <c r="AA327" s="102">
        <v>0</v>
      </c>
      <c r="AB327" s="103" t="s">
        <v>314</v>
      </c>
      <c r="AC327" s="100" t="s">
        <v>4</v>
      </c>
      <c r="AD327" s="104"/>
      <c r="AE327" s="104"/>
      <c r="AF327" s="104"/>
      <c r="AG327" s="181">
        <v>306.10000000000002</v>
      </c>
      <c r="AH327" s="180">
        <v>0</v>
      </c>
      <c r="AI327" s="180">
        <v>0</v>
      </c>
      <c r="AJ327" s="180">
        <v>0</v>
      </c>
      <c r="AK327" s="180">
        <v>0</v>
      </c>
      <c r="AL327" s="180">
        <v>0</v>
      </c>
      <c r="AM327" s="101">
        <f>AG327+AH327+AI327+AJ327+AK327+AL327</f>
        <v>306.10000000000002</v>
      </c>
    </row>
    <row r="328" spans="1:39" ht="47.25" x14ac:dyDescent="0.25">
      <c r="A328" s="123"/>
      <c r="B328" s="123"/>
      <c r="C328" s="123"/>
      <c r="D328" s="123"/>
      <c r="E328" s="123"/>
      <c r="F328" s="123"/>
      <c r="G328" s="123"/>
      <c r="H328" s="123"/>
      <c r="I328" s="123"/>
      <c r="J328" s="123"/>
      <c r="K328" s="123"/>
      <c r="L328" s="123"/>
      <c r="M328" s="123"/>
      <c r="N328" s="123"/>
      <c r="O328" s="123"/>
      <c r="P328" s="123"/>
      <c r="Q328" s="123"/>
      <c r="R328" s="102">
        <v>0</v>
      </c>
      <c r="S328" s="102">
        <v>5</v>
      </c>
      <c r="T328" s="102">
        <v>4</v>
      </c>
      <c r="U328" s="102">
        <v>4</v>
      </c>
      <c r="V328" s="102">
        <v>3</v>
      </c>
      <c r="W328" s="102">
        <v>3</v>
      </c>
      <c r="X328" s="102">
        <v>1</v>
      </c>
      <c r="Y328" s="102">
        <v>0</v>
      </c>
      <c r="Z328" s="102">
        <v>0</v>
      </c>
      <c r="AA328" s="102">
        <v>1</v>
      </c>
      <c r="AB328" s="103" t="s">
        <v>298</v>
      </c>
      <c r="AC328" s="100" t="s">
        <v>299</v>
      </c>
      <c r="AD328" s="104"/>
      <c r="AE328" s="104"/>
      <c r="AF328" s="104"/>
      <c r="AG328" s="180">
        <v>250</v>
      </c>
      <c r="AH328" s="180">
        <v>0</v>
      </c>
      <c r="AI328" s="180">
        <v>0</v>
      </c>
      <c r="AJ328" s="180">
        <v>0</v>
      </c>
      <c r="AK328" s="180">
        <v>0</v>
      </c>
      <c r="AL328" s="180">
        <v>0</v>
      </c>
      <c r="AM328" s="101">
        <v>250</v>
      </c>
    </row>
    <row r="329" spans="1:39" ht="47.25" x14ac:dyDescent="0.25">
      <c r="A329" s="123">
        <v>8</v>
      </c>
      <c r="B329" s="123">
        <v>0</v>
      </c>
      <c r="C329" s="123">
        <v>2</v>
      </c>
      <c r="D329" s="123">
        <v>0</v>
      </c>
      <c r="E329" s="123">
        <v>5</v>
      </c>
      <c r="F329" s="123">
        <v>0</v>
      </c>
      <c r="G329" s="123">
        <v>3</v>
      </c>
      <c r="H329" s="123">
        <v>0</v>
      </c>
      <c r="I329" s="123">
        <v>5</v>
      </c>
      <c r="J329" s="123">
        <v>4</v>
      </c>
      <c r="K329" s="123">
        <v>0</v>
      </c>
      <c r="L329" s="123">
        <v>3</v>
      </c>
      <c r="M329" s="123" t="s">
        <v>60</v>
      </c>
      <c r="N329" s="123">
        <v>0</v>
      </c>
      <c r="O329" s="123">
        <v>4</v>
      </c>
      <c r="P329" s="123">
        <v>3</v>
      </c>
      <c r="Q329" s="123">
        <v>0</v>
      </c>
      <c r="R329" s="102">
        <v>0</v>
      </c>
      <c r="S329" s="102">
        <v>5</v>
      </c>
      <c r="T329" s="102">
        <v>4</v>
      </c>
      <c r="U329" s="102">
        <v>4</v>
      </c>
      <c r="V329" s="102">
        <v>3</v>
      </c>
      <c r="W329" s="102">
        <v>3</v>
      </c>
      <c r="X329" s="102">
        <v>1</v>
      </c>
      <c r="Y329" s="102">
        <v>1</v>
      </c>
      <c r="Z329" s="102">
        <v>0</v>
      </c>
      <c r="AA329" s="102">
        <v>0</v>
      </c>
      <c r="AB329" s="188" t="s">
        <v>315</v>
      </c>
      <c r="AC329" s="100" t="s">
        <v>4</v>
      </c>
      <c r="AD329" s="104"/>
      <c r="AE329" s="104"/>
      <c r="AF329" s="104"/>
      <c r="AG329" s="178">
        <v>0</v>
      </c>
      <c r="AH329" s="211">
        <v>0</v>
      </c>
      <c r="AI329" s="181">
        <v>1200</v>
      </c>
      <c r="AJ329" s="181">
        <v>1200</v>
      </c>
      <c r="AK329" s="180">
        <v>0</v>
      </c>
      <c r="AL329" s="180">
        <v>0</v>
      </c>
      <c r="AM329" s="101">
        <f>AG329+AH329+AI329+AJ329+AK329+AL329</f>
        <v>2400</v>
      </c>
    </row>
    <row r="330" spans="1:39" ht="47.25" x14ac:dyDescent="0.25">
      <c r="A330" s="123"/>
      <c r="B330" s="123"/>
      <c r="C330" s="123"/>
      <c r="D330" s="123"/>
      <c r="E330" s="123"/>
      <c r="F330" s="123"/>
      <c r="G330" s="123"/>
      <c r="H330" s="123"/>
      <c r="I330" s="123"/>
      <c r="J330" s="123"/>
      <c r="K330" s="123"/>
      <c r="L330" s="123"/>
      <c r="M330" s="123"/>
      <c r="N330" s="123"/>
      <c r="O330" s="123"/>
      <c r="P330" s="123"/>
      <c r="Q330" s="123"/>
      <c r="R330" s="102">
        <v>0</v>
      </c>
      <c r="S330" s="102">
        <v>5</v>
      </c>
      <c r="T330" s="102">
        <v>4</v>
      </c>
      <c r="U330" s="102">
        <v>4</v>
      </c>
      <c r="V330" s="102">
        <v>3</v>
      </c>
      <c r="W330" s="102">
        <v>3</v>
      </c>
      <c r="X330" s="102">
        <v>1</v>
      </c>
      <c r="Y330" s="102">
        <v>1</v>
      </c>
      <c r="Z330" s="102">
        <v>0</v>
      </c>
      <c r="AA330" s="102">
        <v>1</v>
      </c>
      <c r="AB330" s="103" t="s">
        <v>332</v>
      </c>
      <c r="AC330" s="100" t="s">
        <v>28</v>
      </c>
      <c r="AD330" s="104"/>
      <c r="AE330" s="104"/>
      <c r="AF330" s="104"/>
      <c r="AG330" s="180">
        <f>AG329/AG19*100</f>
        <v>0</v>
      </c>
      <c r="AH330" s="180">
        <f>AH329/AH19*100</f>
        <v>0</v>
      </c>
      <c r="AI330" s="180">
        <f>AI329/AI19*100</f>
        <v>0.95724084897690909</v>
      </c>
      <c r="AJ330" s="180">
        <f>AJ329/AJ19*100</f>
        <v>0.94651406756532919</v>
      </c>
      <c r="AK330" s="180">
        <v>0</v>
      </c>
      <c r="AL330" s="180">
        <v>0</v>
      </c>
      <c r="AM330" s="101">
        <v>0</v>
      </c>
    </row>
    <row r="331" spans="1:39" ht="63" x14ac:dyDescent="0.25">
      <c r="A331" s="123"/>
      <c r="B331" s="123"/>
      <c r="C331" s="123"/>
      <c r="D331" s="123"/>
      <c r="E331" s="123"/>
      <c r="F331" s="123"/>
      <c r="G331" s="123"/>
      <c r="H331" s="123"/>
      <c r="I331" s="123"/>
      <c r="J331" s="123"/>
      <c r="K331" s="123"/>
      <c r="L331" s="123"/>
      <c r="M331" s="123"/>
      <c r="N331" s="123"/>
      <c r="O331" s="123"/>
      <c r="P331" s="123"/>
      <c r="Q331" s="123"/>
      <c r="R331" s="102">
        <v>0</v>
      </c>
      <c r="S331" s="102">
        <v>5</v>
      </c>
      <c r="T331" s="102">
        <v>4</v>
      </c>
      <c r="U331" s="102">
        <v>4</v>
      </c>
      <c r="V331" s="102">
        <v>3</v>
      </c>
      <c r="W331" s="102">
        <v>3</v>
      </c>
      <c r="X331" s="102">
        <v>1</v>
      </c>
      <c r="Y331" s="102">
        <v>2</v>
      </c>
      <c r="Z331" s="102">
        <v>0</v>
      </c>
      <c r="AA331" s="102">
        <v>0</v>
      </c>
      <c r="AB331" s="103" t="s">
        <v>316</v>
      </c>
      <c r="AC331" s="100" t="s">
        <v>32</v>
      </c>
      <c r="AD331" s="104"/>
      <c r="AE331" s="104"/>
      <c r="AF331" s="104"/>
      <c r="AG331" s="180" t="s">
        <v>33</v>
      </c>
      <c r="AH331" s="180" t="s">
        <v>33</v>
      </c>
      <c r="AI331" s="180" t="s">
        <v>33</v>
      </c>
      <c r="AJ331" s="180" t="s">
        <v>33</v>
      </c>
      <c r="AK331" s="180">
        <v>0</v>
      </c>
      <c r="AL331" s="180">
        <v>0</v>
      </c>
      <c r="AM331" s="101">
        <v>0</v>
      </c>
    </row>
    <row r="332" spans="1:39" ht="31.5" x14ac:dyDescent="0.25">
      <c r="A332" s="123"/>
      <c r="B332" s="123"/>
      <c r="C332" s="123"/>
      <c r="D332" s="123"/>
      <c r="E332" s="123"/>
      <c r="F332" s="123"/>
      <c r="G332" s="123"/>
      <c r="H332" s="123"/>
      <c r="I332" s="123"/>
      <c r="J332" s="123"/>
      <c r="K332" s="123"/>
      <c r="L332" s="123"/>
      <c r="M332" s="123"/>
      <c r="N332" s="123"/>
      <c r="O332" s="123"/>
      <c r="P332" s="123"/>
      <c r="Q332" s="123"/>
      <c r="R332" s="102">
        <v>0</v>
      </c>
      <c r="S332" s="102">
        <v>5</v>
      </c>
      <c r="T332" s="102">
        <v>4</v>
      </c>
      <c r="U332" s="102">
        <v>4</v>
      </c>
      <c r="V332" s="102">
        <v>3</v>
      </c>
      <c r="W332" s="102">
        <v>3</v>
      </c>
      <c r="X332" s="102">
        <v>1</v>
      </c>
      <c r="Y332" s="102">
        <v>2</v>
      </c>
      <c r="Z332" s="102">
        <v>0</v>
      </c>
      <c r="AA332" s="102">
        <v>1</v>
      </c>
      <c r="AB332" s="111" t="s">
        <v>317</v>
      </c>
      <c r="AC332" s="100" t="s">
        <v>31</v>
      </c>
      <c r="AD332" s="104"/>
      <c r="AE332" s="104"/>
      <c r="AF332" s="104"/>
      <c r="AG332" s="180">
        <v>10</v>
      </c>
      <c r="AH332" s="180">
        <v>8</v>
      </c>
      <c r="AI332" s="180">
        <v>8</v>
      </c>
      <c r="AJ332" s="180">
        <v>8</v>
      </c>
      <c r="AK332" s="180">
        <v>0</v>
      </c>
      <c r="AL332" s="180">
        <v>0</v>
      </c>
      <c r="AM332" s="177">
        <f>AG332+AH332+AI332+AJ332+AK332+AL332</f>
        <v>34</v>
      </c>
    </row>
    <row r="333" spans="1:39" ht="110.25" x14ac:dyDescent="0.25">
      <c r="A333" s="123">
        <v>8</v>
      </c>
      <c r="B333" s="123">
        <v>0</v>
      </c>
      <c r="C333" s="123">
        <v>2</v>
      </c>
      <c r="D333" s="123">
        <v>0</v>
      </c>
      <c r="E333" s="123">
        <v>5</v>
      </c>
      <c r="F333" s="123">
        <v>0</v>
      </c>
      <c r="G333" s="123">
        <v>3</v>
      </c>
      <c r="H333" s="123">
        <v>0</v>
      </c>
      <c r="I333" s="123">
        <v>5</v>
      </c>
      <c r="J333" s="123">
        <v>4</v>
      </c>
      <c r="K333" s="123">
        <v>0</v>
      </c>
      <c r="L333" s="123">
        <v>3</v>
      </c>
      <c r="M333" s="123" t="s">
        <v>60</v>
      </c>
      <c r="N333" s="123">
        <v>0</v>
      </c>
      <c r="O333" s="123">
        <v>4</v>
      </c>
      <c r="P333" s="123">
        <v>3</v>
      </c>
      <c r="Q333" s="123">
        <v>1</v>
      </c>
      <c r="R333" s="102">
        <v>0</v>
      </c>
      <c r="S333" s="102">
        <v>5</v>
      </c>
      <c r="T333" s="102">
        <v>4</v>
      </c>
      <c r="U333" s="102">
        <v>4</v>
      </c>
      <c r="V333" s="102">
        <v>3</v>
      </c>
      <c r="W333" s="102">
        <v>3</v>
      </c>
      <c r="X333" s="102">
        <v>1</v>
      </c>
      <c r="Y333" s="102">
        <v>3</v>
      </c>
      <c r="Z333" s="102">
        <v>0</v>
      </c>
      <c r="AA333" s="102">
        <v>0</v>
      </c>
      <c r="AB333" s="111" t="s">
        <v>349</v>
      </c>
      <c r="AC333" s="100" t="s">
        <v>4</v>
      </c>
      <c r="AD333" s="104"/>
      <c r="AE333" s="104"/>
      <c r="AF333" s="104"/>
      <c r="AG333" s="178">
        <v>0</v>
      </c>
      <c r="AH333" s="181">
        <v>799.1</v>
      </c>
      <c r="AI333" s="178">
        <v>0</v>
      </c>
      <c r="AJ333" s="178">
        <v>0</v>
      </c>
      <c r="AK333" s="178">
        <v>0</v>
      </c>
      <c r="AL333" s="178">
        <v>0</v>
      </c>
      <c r="AM333" s="101">
        <f>AG333+AH333+AJ333+AK333+AL333</f>
        <v>799.1</v>
      </c>
    </row>
    <row r="334" spans="1:39" ht="31.5"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4</v>
      </c>
      <c r="V334" s="102">
        <v>3</v>
      </c>
      <c r="W334" s="102">
        <v>3</v>
      </c>
      <c r="X334" s="102">
        <v>1</v>
      </c>
      <c r="Y334" s="102">
        <v>3</v>
      </c>
      <c r="Z334" s="102">
        <v>0</v>
      </c>
      <c r="AA334" s="102">
        <v>1</v>
      </c>
      <c r="AB334" s="111" t="s">
        <v>331</v>
      </c>
      <c r="AC334" s="100" t="s">
        <v>230</v>
      </c>
      <c r="AD334" s="104"/>
      <c r="AE334" s="104"/>
      <c r="AF334" s="104"/>
      <c r="AG334" s="180">
        <v>0</v>
      </c>
      <c r="AH334" s="180">
        <v>2000</v>
      </c>
      <c r="AI334" s="180">
        <v>0</v>
      </c>
      <c r="AJ334" s="180">
        <v>0</v>
      </c>
      <c r="AK334" s="180">
        <v>0</v>
      </c>
      <c r="AL334" s="180">
        <v>0</v>
      </c>
      <c r="AM334" s="177">
        <v>2000</v>
      </c>
    </row>
    <row r="335" spans="1:39" ht="94.5" x14ac:dyDescent="0.25">
      <c r="A335" s="123">
        <v>8</v>
      </c>
      <c r="B335" s="123">
        <v>0</v>
      </c>
      <c r="C335" s="123">
        <v>2</v>
      </c>
      <c r="D335" s="123">
        <v>0</v>
      </c>
      <c r="E335" s="123">
        <v>5</v>
      </c>
      <c r="F335" s="123">
        <v>0</v>
      </c>
      <c r="G335" s="123">
        <v>3</v>
      </c>
      <c r="H335" s="123">
        <v>0</v>
      </c>
      <c r="I335" s="123">
        <v>5</v>
      </c>
      <c r="J335" s="123">
        <v>4</v>
      </c>
      <c r="K335" s="123">
        <v>0</v>
      </c>
      <c r="L335" s="123">
        <v>3</v>
      </c>
      <c r="M335" s="123">
        <v>1</v>
      </c>
      <c r="N335" s="123">
        <v>0</v>
      </c>
      <c r="O335" s="123">
        <v>4</v>
      </c>
      <c r="P335" s="123">
        <v>3</v>
      </c>
      <c r="Q335" s="123">
        <v>1</v>
      </c>
      <c r="R335" s="102">
        <v>0</v>
      </c>
      <c r="S335" s="102">
        <v>5</v>
      </c>
      <c r="T335" s="102">
        <v>4</v>
      </c>
      <c r="U335" s="102">
        <v>4</v>
      </c>
      <c r="V335" s="102">
        <v>3</v>
      </c>
      <c r="W335" s="102">
        <v>3</v>
      </c>
      <c r="X335" s="102">
        <v>1</v>
      </c>
      <c r="Y335" s="102">
        <v>4</v>
      </c>
      <c r="Z335" s="102">
        <v>0</v>
      </c>
      <c r="AA335" s="102">
        <v>0</v>
      </c>
      <c r="AB335" s="118" t="s">
        <v>359</v>
      </c>
      <c r="AC335" s="100" t="s">
        <v>4</v>
      </c>
      <c r="AD335" s="104"/>
      <c r="AE335" s="104"/>
      <c r="AF335" s="104"/>
      <c r="AG335" s="180">
        <v>0</v>
      </c>
      <c r="AH335" s="181">
        <v>799.07</v>
      </c>
      <c r="AI335" s="180">
        <v>0</v>
      </c>
      <c r="AJ335" s="180">
        <v>0</v>
      </c>
      <c r="AK335" s="180">
        <v>0</v>
      </c>
      <c r="AL335" s="180">
        <v>0</v>
      </c>
      <c r="AM335" s="181">
        <v>799.07</v>
      </c>
    </row>
    <row r="336" spans="1:39" ht="31.5" x14ac:dyDescent="0.25">
      <c r="A336" s="123"/>
      <c r="B336" s="123"/>
      <c r="C336" s="123"/>
      <c r="D336" s="123"/>
      <c r="E336" s="123"/>
      <c r="F336" s="123"/>
      <c r="G336" s="123"/>
      <c r="H336" s="123"/>
      <c r="I336" s="123"/>
      <c r="J336" s="123"/>
      <c r="K336" s="123"/>
      <c r="L336" s="123"/>
      <c r="M336" s="123"/>
      <c r="N336" s="123"/>
      <c r="O336" s="123"/>
      <c r="P336" s="123"/>
      <c r="Q336" s="123"/>
      <c r="R336" s="102">
        <v>0</v>
      </c>
      <c r="S336" s="102">
        <v>5</v>
      </c>
      <c r="T336" s="102">
        <v>4</v>
      </c>
      <c r="U336" s="102">
        <v>4</v>
      </c>
      <c r="V336" s="102">
        <v>3</v>
      </c>
      <c r="W336" s="102">
        <v>3</v>
      </c>
      <c r="X336" s="102">
        <v>1</v>
      </c>
      <c r="Y336" s="102">
        <v>4</v>
      </c>
      <c r="Z336" s="102">
        <v>0</v>
      </c>
      <c r="AA336" s="102">
        <v>1</v>
      </c>
      <c r="AB336" s="111" t="s">
        <v>360</v>
      </c>
      <c r="AC336" s="100" t="s">
        <v>230</v>
      </c>
      <c r="AD336" s="104"/>
      <c r="AE336" s="104"/>
      <c r="AF336" s="104"/>
      <c r="AG336" s="180">
        <v>0</v>
      </c>
      <c r="AH336" s="180">
        <v>2000</v>
      </c>
      <c r="AI336" s="180">
        <v>0</v>
      </c>
      <c r="AJ336" s="180">
        <v>0</v>
      </c>
      <c r="AK336" s="180">
        <v>0</v>
      </c>
      <c r="AL336" s="180">
        <v>0</v>
      </c>
      <c r="AM336" s="177">
        <v>2000</v>
      </c>
    </row>
    <row r="337" spans="1:39" ht="94.5" x14ac:dyDescent="0.25">
      <c r="A337" s="123">
        <v>8</v>
      </c>
      <c r="B337" s="123">
        <v>0</v>
      </c>
      <c r="C337" s="123">
        <v>2</v>
      </c>
      <c r="D337" s="123">
        <v>0</v>
      </c>
      <c r="E337" s="123">
        <v>5</v>
      </c>
      <c r="F337" s="123">
        <v>0</v>
      </c>
      <c r="G337" s="123">
        <v>3</v>
      </c>
      <c r="H337" s="123">
        <v>0</v>
      </c>
      <c r="I337" s="123">
        <v>5</v>
      </c>
      <c r="J337" s="123">
        <v>4</v>
      </c>
      <c r="K337" s="123">
        <v>0</v>
      </c>
      <c r="L337" s="123">
        <v>3</v>
      </c>
      <c r="M337" s="123" t="s">
        <v>60</v>
      </c>
      <c r="N337" s="123">
        <v>0</v>
      </c>
      <c r="O337" s="123">
        <v>4</v>
      </c>
      <c r="P337" s="123">
        <v>3</v>
      </c>
      <c r="Q337" s="123">
        <v>2</v>
      </c>
      <c r="R337" s="102">
        <v>0</v>
      </c>
      <c r="S337" s="102">
        <v>5</v>
      </c>
      <c r="T337" s="102">
        <v>4</v>
      </c>
      <c r="U337" s="102">
        <v>4</v>
      </c>
      <c r="V337" s="102">
        <v>3</v>
      </c>
      <c r="W337" s="102">
        <v>3</v>
      </c>
      <c r="X337" s="102">
        <v>1</v>
      </c>
      <c r="Y337" s="102">
        <v>5</v>
      </c>
      <c r="Z337" s="102">
        <v>0</v>
      </c>
      <c r="AA337" s="102">
        <v>0</v>
      </c>
      <c r="AB337" s="111" t="s">
        <v>367</v>
      </c>
      <c r="AC337" s="100" t="s">
        <v>4</v>
      </c>
      <c r="AD337" s="104"/>
      <c r="AE337" s="104"/>
      <c r="AF337" s="104"/>
      <c r="AG337" s="178">
        <v>0</v>
      </c>
      <c r="AH337" s="181">
        <v>536.9</v>
      </c>
      <c r="AI337" s="178">
        <v>0</v>
      </c>
      <c r="AJ337" s="178">
        <v>0</v>
      </c>
      <c r="AK337" s="178">
        <v>0</v>
      </c>
      <c r="AL337" s="178">
        <v>0</v>
      </c>
      <c r="AM337" s="101">
        <f>AG337+AH337+AI337+AJ337+AK337+AL337</f>
        <v>536.9</v>
      </c>
    </row>
    <row r="338" spans="1:39" ht="31.5" x14ac:dyDescent="0.25">
      <c r="A338" s="123"/>
      <c r="B338" s="123"/>
      <c r="C338" s="123"/>
      <c r="D338" s="123"/>
      <c r="E338" s="123"/>
      <c r="F338" s="123"/>
      <c r="G338" s="123"/>
      <c r="H338" s="123"/>
      <c r="I338" s="123"/>
      <c r="J338" s="123"/>
      <c r="K338" s="123"/>
      <c r="L338" s="123"/>
      <c r="M338" s="123"/>
      <c r="N338" s="123"/>
      <c r="O338" s="123"/>
      <c r="P338" s="123"/>
      <c r="Q338" s="123"/>
      <c r="R338" s="102">
        <v>0</v>
      </c>
      <c r="S338" s="102">
        <v>5</v>
      </c>
      <c r="T338" s="102">
        <v>4</v>
      </c>
      <c r="U338" s="102">
        <v>4</v>
      </c>
      <c r="V338" s="102">
        <v>3</v>
      </c>
      <c r="W338" s="102">
        <v>3</v>
      </c>
      <c r="X338" s="102">
        <v>1</v>
      </c>
      <c r="Y338" s="102">
        <v>5</v>
      </c>
      <c r="Z338" s="102">
        <v>0</v>
      </c>
      <c r="AA338" s="102">
        <v>1</v>
      </c>
      <c r="AB338" s="111" t="s">
        <v>361</v>
      </c>
      <c r="AC338" s="100" t="s">
        <v>31</v>
      </c>
      <c r="AD338" s="104"/>
      <c r="AE338" s="104"/>
      <c r="AF338" s="104"/>
      <c r="AG338" s="180">
        <v>0</v>
      </c>
      <c r="AH338" s="180">
        <v>24</v>
      </c>
      <c r="AI338" s="180">
        <v>0</v>
      </c>
      <c r="AJ338" s="180">
        <v>0</v>
      </c>
      <c r="AK338" s="180">
        <v>0</v>
      </c>
      <c r="AL338" s="180">
        <v>0</v>
      </c>
      <c r="AM338" s="177">
        <v>24</v>
      </c>
    </row>
    <row r="339" spans="1:39" ht="78.75" x14ac:dyDescent="0.25">
      <c r="A339" s="123">
        <v>8</v>
      </c>
      <c r="B339" s="123">
        <v>0</v>
      </c>
      <c r="C339" s="123">
        <v>2</v>
      </c>
      <c r="D339" s="123">
        <v>0</v>
      </c>
      <c r="E339" s="123">
        <v>5</v>
      </c>
      <c r="F339" s="123">
        <v>0</v>
      </c>
      <c r="G339" s="123">
        <v>3</v>
      </c>
      <c r="H339" s="123">
        <v>0</v>
      </c>
      <c r="I339" s="123">
        <v>5</v>
      </c>
      <c r="J339" s="123">
        <v>4</v>
      </c>
      <c r="K339" s="123">
        <v>0</v>
      </c>
      <c r="L339" s="123">
        <v>3</v>
      </c>
      <c r="M339" s="123">
        <v>1</v>
      </c>
      <c r="N339" s="123">
        <v>0</v>
      </c>
      <c r="O339" s="123">
        <v>4</v>
      </c>
      <c r="P339" s="123">
        <v>3</v>
      </c>
      <c r="Q339" s="123">
        <v>2</v>
      </c>
      <c r="R339" s="102">
        <v>0</v>
      </c>
      <c r="S339" s="102">
        <v>5</v>
      </c>
      <c r="T339" s="102">
        <v>4</v>
      </c>
      <c r="U339" s="102">
        <v>0</v>
      </c>
      <c r="V339" s="102">
        <v>3</v>
      </c>
      <c r="W339" s="102">
        <v>3</v>
      </c>
      <c r="X339" s="102">
        <v>1</v>
      </c>
      <c r="Y339" s="102">
        <v>6</v>
      </c>
      <c r="Z339" s="102">
        <v>0</v>
      </c>
      <c r="AA339" s="102">
        <v>0</v>
      </c>
      <c r="AB339" s="118" t="s">
        <v>366</v>
      </c>
      <c r="AC339" s="100" t="s">
        <v>4</v>
      </c>
      <c r="AD339" s="104"/>
      <c r="AE339" s="104"/>
      <c r="AF339" s="104"/>
      <c r="AG339" s="180">
        <v>0</v>
      </c>
      <c r="AH339" s="181">
        <v>536.9</v>
      </c>
      <c r="AI339" s="180">
        <v>0</v>
      </c>
      <c r="AJ339" s="180">
        <v>0</v>
      </c>
      <c r="AK339" s="180">
        <v>0</v>
      </c>
      <c r="AL339" s="180">
        <v>0</v>
      </c>
      <c r="AM339" s="181">
        <v>536.9</v>
      </c>
    </row>
    <row r="340" spans="1:39" ht="31.5" x14ac:dyDescent="0.25">
      <c r="A340" s="123"/>
      <c r="B340" s="123"/>
      <c r="C340" s="123"/>
      <c r="D340" s="123"/>
      <c r="E340" s="123"/>
      <c r="F340" s="123"/>
      <c r="G340" s="123"/>
      <c r="H340" s="123"/>
      <c r="I340" s="123"/>
      <c r="J340" s="123"/>
      <c r="K340" s="123"/>
      <c r="L340" s="123"/>
      <c r="M340" s="123"/>
      <c r="N340" s="123"/>
      <c r="O340" s="123"/>
      <c r="P340" s="123"/>
      <c r="Q340" s="123"/>
      <c r="R340" s="102">
        <v>0</v>
      </c>
      <c r="S340" s="102">
        <v>5</v>
      </c>
      <c r="T340" s="102">
        <v>4</v>
      </c>
      <c r="U340" s="102">
        <v>0</v>
      </c>
      <c r="V340" s="102">
        <v>3</v>
      </c>
      <c r="W340" s="102">
        <v>3</v>
      </c>
      <c r="X340" s="102">
        <v>1</v>
      </c>
      <c r="Y340" s="102">
        <v>6</v>
      </c>
      <c r="Z340" s="102">
        <v>0</v>
      </c>
      <c r="AA340" s="102">
        <v>1</v>
      </c>
      <c r="AB340" s="111" t="s">
        <v>364</v>
      </c>
      <c r="AC340" s="100" t="s">
        <v>31</v>
      </c>
      <c r="AD340" s="104"/>
      <c r="AE340" s="104"/>
      <c r="AF340" s="104"/>
      <c r="AG340" s="180">
        <v>0</v>
      </c>
      <c r="AH340" s="180">
        <v>24</v>
      </c>
      <c r="AI340" s="180">
        <v>0</v>
      </c>
      <c r="AJ340" s="180">
        <v>0</v>
      </c>
      <c r="AK340" s="180">
        <v>0</v>
      </c>
      <c r="AL340" s="180">
        <v>0</v>
      </c>
      <c r="AM340" s="177">
        <v>24</v>
      </c>
    </row>
    <row r="341" spans="1:39" ht="31.5" x14ac:dyDescent="0.25">
      <c r="A341" s="123">
        <v>8</v>
      </c>
      <c r="B341" s="123">
        <v>0</v>
      </c>
      <c r="C341" s="123">
        <v>2</v>
      </c>
      <c r="D341" s="123">
        <v>0</v>
      </c>
      <c r="E341" s="123">
        <v>5</v>
      </c>
      <c r="F341" s="123">
        <v>0</v>
      </c>
      <c r="G341" s="123">
        <v>3</v>
      </c>
      <c r="H341" s="123">
        <v>0</v>
      </c>
      <c r="I341" s="123">
        <v>5</v>
      </c>
      <c r="J341" s="123">
        <v>4</v>
      </c>
      <c r="K341" s="123">
        <v>0</v>
      </c>
      <c r="L341" s="123">
        <v>3</v>
      </c>
      <c r="M341" s="123">
        <v>2</v>
      </c>
      <c r="N341" s="123">
        <v>0</v>
      </c>
      <c r="O341" s="123">
        <v>1</v>
      </c>
      <c r="P341" s="123">
        <v>4</v>
      </c>
      <c r="Q341" s="123">
        <v>0</v>
      </c>
      <c r="R341" s="102">
        <v>0</v>
      </c>
      <c r="S341" s="102">
        <v>5</v>
      </c>
      <c r="T341" s="102">
        <v>4</v>
      </c>
      <c r="U341" s="102">
        <v>4</v>
      </c>
      <c r="V341" s="102">
        <v>3</v>
      </c>
      <c r="W341" s="102">
        <v>3</v>
      </c>
      <c r="X341" s="102">
        <v>1</v>
      </c>
      <c r="Y341" s="102">
        <v>7</v>
      </c>
      <c r="Z341" s="102">
        <v>0</v>
      </c>
      <c r="AA341" s="102">
        <v>0</v>
      </c>
      <c r="AB341" s="111" t="s">
        <v>362</v>
      </c>
      <c r="AC341" s="100" t="s">
        <v>4</v>
      </c>
      <c r="AD341" s="104"/>
      <c r="AE341" s="104"/>
      <c r="AF341" s="104"/>
      <c r="AG341" s="178">
        <v>0</v>
      </c>
      <c r="AH341" s="178">
        <v>172.2</v>
      </c>
      <c r="AI341" s="180">
        <v>0</v>
      </c>
      <c r="AJ341" s="180">
        <v>0</v>
      </c>
      <c r="AK341" s="180">
        <v>0</v>
      </c>
      <c r="AL341" s="180">
        <v>0</v>
      </c>
      <c r="AM341" s="178">
        <f>AG341+AH341+AI341+AJ341+AK341+AL341</f>
        <v>172.2</v>
      </c>
    </row>
    <row r="342" spans="1:39" ht="31.5" x14ac:dyDescent="0.25">
      <c r="A342" s="123"/>
      <c r="B342" s="123"/>
      <c r="C342" s="123"/>
      <c r="D342" s="123"/>
      <c r="E342" s="123"/>
      <c r="F342" s="123"/>
      <c r="G342" s="123"/>
      <c r="H342" s="123"/>
      <c r="I342" s="123"/>
      <c r="J342" s="123"/>
      <c r="K342" s="123"/>
      <c r="L342" s="123"/>
      <c r="M342" s="123"/>
      <c r="N342" s="123"/>
      <c r="O342" s="123"/>
      <c r="P342" s="123"/>
      <c r="Q342" s="123"/>
      <c r="R342" s="102">
        <v>0</v>
      </c>
      <c r="S342" s="102">
        <v>5</v>
      </c>
      <c r="T342" s="102">
        <v>4</v>
      </c>
      <c r="U342" s="102">
        <v>4</v>
      </c>
      <c r="V342" s="102">
        <v>3</v>
      </c>
      <c r="W342" s="102">
        <v>3</v>
      </c>
      <c r="X342" s="102">
        <v>1</v>
      </c>
      <c r="Y342" s="102">
        <v>7</v>
      </c>
      <c r="Z342" s="102">
        <v>0</v>
      </c>
      <c r="AA342" s="102">
        <v>1</v>
      </c>
      <c r="AB342" s="111" t="s">
        <v>363</v>
      </c>
      <c r="AC342" s="100" t="s">
        <v>31</v>
      </c>
      <c r="AD342" s="104"/>
      <c r="AE342" s="104"/>
      <c r="AF342" s="104"/>
      <c r="AG342" s="180">
        <v>0</v>
      </c>
      <c r="AH342" s="180">
        <v>3</v>
      </c>
      <c r="AI342" s="180">
        <v>0</v>
      </c>
      <c r="AJ342" s="180">
        <v>0</v>
      </c>
      <c r="AK342" s="180">
        <v>0</v>
      </c>
      <c r="AL342" s="180">
        <v>0</v>
      </c>
      <c r="AM342" s="177">
        <v>3</v>
      </c>
    </row>
    <row r="343" spans="1:39" ht="24" customHeight="1" x14ac:dyDescent="0.35">
      <c r="A343" s="246" t="s">
        <v>353</v>
      </c>
      <c r="B343" s="246"/>
      <c r="C343" s="246"/>
      <c r="D343" s="246"/>
      <c r="E343" s="246"/>
      <c r="F343" s="246"/>
      <c r="G343" s="246"/>
      <c r="H343" s="246"/>
      <c r="I343" s="246"/>
      <c r="J343" s="246"/>
      <c r="K343" s="246"/>
      <c r="L343" s="246"/>
      <c r="M343" s="246"/>
      <c r="N343" s="246"/>
      <c r="O343" s="246"/>
      <c r="P343" s="246"/>
      <c r="Q343" s="246"/>
      <c r="R343" s="246"/>
      <c r="S343" s="246"/>
      <c r="T343" s="246"/>
      <c r="U343" s="246"/>
      <c r="V343" s="246"/>
      <c r="W343" s="246"/>
      <c r="X343" s="246"/>
      <c r="Y343" s="246"/>
      <c r="Z343" s="246"/>
      <c r="AA343" s="246"/>
      <c r="AB343" s="246"/>
      <c r="AC343" s="246"/>
      <c r="AD343" s="246"/>
      <c r="AE343" s="246"/>
      <c r="AF343" s="246"/>
      <c r="AG343" s="246"/>
      <c r="AH343" s="246"/>
      <c r="AI343" s="246"/>
      <c r="AJ343" s="246"/>
      <c r="AK343" s="246"/>
      <c r="AL343" s="246"/>
      <c r="AM343" s="246"/>
    </row>
    <row r="344" spans="1:39" ht="21" customHeight="1" x14ac:dyDescent="0.25">
      <c r="A344" s="222"/>
      <c r="B344" s="222"/>
      <c r="C344" s="222"/>
      <c r="D344" s="222"/>
      <c r="E344" s="222"/>
      <c r="F344" s="222"/>
      <c r="G344" s="222"/>
      <c r="H344" s="222"/>
      <c r="I344" s="222"/>
      <c r="J344" s="222"/>
      <c r="K344" s="222"/>
      <c r="L344" s="222"/>
      <c r="M344" s="222"/>
      <c r="N344" s="222"/>
      <c r="O344" s="222"/>
      <c r="P344" s="222"/>
      <c r="Q344" s="222"/>
      <c r="R344" s="222"/>
      <c r="S344" s="222"/>
      <c r="T344" s="222"/>
      <c r="U344" s="222"/>
      <c r="V344" s="222"/>
      <c r="W344" s="222"/>
      <c r="X344" s="222"/>
      <c r="Y344" s="222"/>
      <c r="Z344" s="222"/>
      <c r="AA344" s="222"/>
      <c r="AB344" s="222"/>
      <c r="AC344" s="222"/>
      <c r="AD344" s="222"/>
      <c r="AE344" s="222"/>
      <c r="AF344" s="222"/>
      <c r="AG344" s="222"/>
      <c r="AH344" s="222"/>
      <c r="AI344" s="222"/>
      <c r="AJ344" s="222"/>
      <c r="AK344" s="222"/>
      <c r="AL344" s="222"/>
      <c r="AM344" s="222"/>
    </row>
    <row r="345" spans="1:39" ht="29.25" hidden="1" customHeight="1" x14ac:dyDescent="0.25">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c r="AB345" s="43"/>
      <c r="AC345" s="43"/>
      <c r="AD345" s="43"/>
      <c r="AE345" s="43"/>
      <c r="AF345" s="43"/>
      <c r="AG345" s="43"/>
      <c r="AH345" s="43"/>
      <c r="AI345" s="43"/>
      <c r="AJ345" s="43"/>
      <c r="AK345" s="43"/>
      <c r="AL345" s="43"/>
      <c r="AM345" s="43"/>
    </row>
    <row r="346" spans="1:39" ht="29.25" customHeight="1" x14ac:dyDescent="0.25">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c r="AB346" s="43"/>
      <c r="AC346" s="43"/>
      <c r="AD346" s="43"/>
      <c r="AE346" s="43"/>
      <c r="AF346" s="43"/>
      <c r="AG346" s="43"/>
      <c r="AH346" s="43"/>
      <c r="AI346" s="43"/>
      <c r="AJ346" s="43"/>
      <c r="AK346" s="43"/>
      <c r="AL346" s="43"/>
      <c r="AM346" s="43"/>
    </row>
    <row r="347" spans="1:39" ht="35.25" customHeight="1" x14ac:dyDescent="0.25">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c r="AC347" s="43"/>
      <c r="AD347" s="43"/>
      <c r="AE347" s="43"/>
      <c r="AF347" s="43"/>
      <c r="AG347" s="43"/>
      <c r="AH347" s="43"/>
      <c r="AI347" s="43"/>
      <c r="AJ347" s="43"/>
      <c r="AK347" s="43"/>
      <c r="AL347" s="43"/>
      <c r="AM347" s="43"/>
    </row>
    <row r="348" spans="1:39" ht="33" customHeight="1" x14ac:dyDescent="0.25">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c r="AB348" s="43"/>
      <c r="AC348" s="43"/>
      <c r="AD348" s="43"/>
      <c r="AE348" s="43"/>
      <c r="AF348" s="43"/>
      <c r="AG348" s="43"/>
      <c r="AH348" s="43"/>
      <c r="AI348" s="43"/>
      <c r="AJ348" s="43"/>
      <c r="AK348" s="43"/>
      <c r="AL348" s="43"/>
      <c r="AM348" s="43"/>
    </row>
    <row r="349" spans="1:39" ht="35.25" customHeight="1" x14ac:dyDescent="0.25">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c r="AB349" s="43"/>
      <c r="AC349" s="43"/>
      <c r="AD349" s="43"/>
      <c r="AE349" s="43"/>
      <c r="AF349" s="43"/>
      <c r="AG349" s="43"/>
      <c r="AH349" s="43"/>
      <c r="AI349" s="43"/>
      <c r="AJ349" s="43"/>
      <c r="AK349" s="43"/>
      <c r="AL349" s="43"/>
      <c r="AM349" s="43"/>
    </row>
    <row r="350" spans="1:39" ht="36.75" customHeight="1" x14ac:dyDescent="0.25">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c r="AB350" s="43"/>
      <c r="AC350" s="43"/>
      <c r="AD350" s="43"/>
      <c r="AE350" s="43"/>
      <c r="AF350" s="43"/>
      <c r="AG350" s="43"/>
      <c r="AH350" s="43"/>
      <c r="AI350" s="43"/>
      <c r="AJ350" s="43"/>
      <c r="AK350" s="43"/>
      <c r="AL350" s="43"/>
      <c r="AM350" s="43"/>
    </row>
    <row r="351" spans="1:39" ht="24.75" customHeight="1" x14ac:dyDescent="0.25">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c r="AB351" s="43"/>
      <c r="AC351" s="43"/>
      <c r="AD351" s="43"/>
      <c r="AE351" s="43"/>
      <c r="AF351" s="43"/>
      <c r="AG351" s="43"/>
      <c r="AH351" s="43"/>
      <c r="AI351" s="43"/>
      <c r="AJ351" s="43"/>
      <c r="AK351" s="43"/>
      <c r="AL351" s="43"/>
      <c r="AM351" s="43"/>
    </row>
    <row r="352" spans="1:39" ht="35.25" customHeight="1" x14ac:dyDescent="0.25">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c r="AB352" s="43"/>
      <c r="AC352" s="43"/>
      <c r="AD352" s="43"/>
      <c r="AE352" s="43"/>
      <c r="AF352" s="43"/>
      <c r="AG352" s="43"/>
      <c r="AH352" s="43"/>
      <c r="AI352" s="43"/>
      <c r="AJ352" s="43"/>
      <c r="AK352" s="43"/>
      <c r="AL352" s="43"/>
      <c r="AM352" s="43"/>
    </row>
    <row r="353" spans="1:39" ht="39" customHeight="1" x14ac:dyDescent="0.25">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c r="AB353" s="43"/>
      <c r="AC353" s="43"/>
      <c r="AD353" s="43"/>
      <c r="AE353" s="43"/>
      <c r="AF353" s="43"/>
      <c r="AG353" s="43"/>
      <c r="AH353" s="43"/>
      <c r="AI353" s="43"/>
      <c r="AJ353" s="43"/>
      <c r="AK353" s="43"/>
      <c r="AL353" s="43"/>
      <c r="AM353" s="43"/>
    </row>
    <row r="354" spans="1:39" ht="39" customHeight="1" x14ac:dyDescent="0.25">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c r="AB354" s="43"/>
      <c r="AC354" s="43"/>
      <c r="AD354" s="43"/>
      <c r="AE354" s="43"/>
      <c r="AF354" s="43"/>
      <c r="AG354" s="43"/>
      <c r="AH354" s="43"/>
      <c r="AI354" s="43"/>
      <c r="AJ354" s="43"/>
      <c r="AK354" s="43"/>
      <c r="AL354" s="43"/>
      <c r="AM354" s="43"/>
    </row>
    <row r="355" spans="1:39" ht="39" customHeight="1" x14ac:dyDescent="0.25">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c r="AB355" s="43"/>
      <c r="AC355" s="43"/>
      <c r="AD355" s="43"/>
      <c r="AE355" s="43"/>
      <c r="AF355" s="43"/>
      <c r="AG355" s="43"/>
      <c r="AH355" s="43"/>
      <c r="AI355" s="43"/>
      <c r="AJ355" s="43"/>
      <c r="AK355" s="43"/>
      <c r="AL355" s="43"/>
      <c r="AM355" s="43"/>
    </row>
    <row r="356" spans="1:39" ht="39" customHeight="1" x14ac:dyDescent="0.25">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c r="AC356" s="43"/>
      <c r="AD356" s="43"/>
      <c r="AE356" s="43"/>
      <c r="AF356" s="43"/>
      <c r="AG356" s="43"/>
      <c r="AH356" s="43"/>
      <c r="AI356" s="43"/>
      <c r="AJ356" s="43"/>
      <c r="AK356" s="43"/>
      <c r="AL356" s="43"/>
      <c r="AM356" s="43"/>
    </row>
    <row r="357" spans="1:39" ht="30.75" customHeight="1" x14ac:dyDescent="0.25">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c r="AB357" s="43"/>
      <c r="AC357" s="43"/>
      <c r="AD357" s="43"/>
      <c r="AE357" s="43"/>
      <c r="AF357" s="43"/>
      <c r="AG357" s="43"/>
      <c r="AH357" s="43"/>
      <c r="AI357" s="43"/>
      <c r="AJ357" s="43"/>
      <c r="AK357" s="43"/>
      <c r="AL357" s="43"/>
      <c r="AM357" s="43"/>
    </row>
    <row r="358" spans="1:39" ht="30.75" customHeight="1" x14ac:dyDescent="0.25">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c r="AB358" s="43"/>
      <c r="AC358" s="43"/>
      <c r="AD358" s="43"/>
      <c r="AE358" s="43"/>
      <c r="AF358" s="43"/>
      <c r="AG358" s="43"/>
      <c r="AH358" s="43"/>
      <c r="AI358" s="43"/>
      <c r="AJ358" s="43"/>
      <c r="AK358" s="43"/>
      <c r="AL358" s="43"/>
      <c r="AM358" s="43"/>
    </row>
    <row r="359" spans="1:39" ht="30.75" customHeight="1" x14ac:dyDescent="0.25">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c r="AB359" s="43"/>
      <c r="AC359" s="43"/>
      <c r="AD359" s="43"/>
      <c r="AE359" s="43"/>
      <c r="AF359" s="43"/>
      <c r="AG359" s="43"/>
      <c r="AH359" s="43"/>
      <c r="AI359" s="43"/>
      <c r="AJ359" s="43"/>
      <c r="AK359" s="43"/>
      <c r="AL359" s="43"/>
      <c r="AM359" s="43"/>
    </row>
    <row r="360" spans="1:39" ht="30.75" customHeight="1" x14ac:dyDescent="0.25">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c r="AB360" s="43"/>
      <c r="AC360" s="43"/>
      <c r="AD360" s="43"/>
      <c r="AE360" s="43"/>
      <c r="AF360" s="43"/>
      <c r="AG360" s="43"/>
      <c r="AH360" s="43"/>
      <c r="AI360" s="43"/>
      <c r="AJ360" s="43"/>
      <c r="AK360" s="43"/>
      <c r="AL360" s="43"/>
      <c r="AM360" s="43"/>
    </row>
    <row r="361" spans="1:39" ht="30.75" customHeight="1" x14ac:dyDescent="0.25">
      <c r="A361" s="43"/>
      <c r="B361" s="43"/>
      <c r="C361" s="43"/>
      <c r="D361" s="43"/>
      <c r="E361" s="43"/>
      <c r="F361" s="43"/>
      <c r="G361" s="43"/>
      <c r="H361" s="43"/>
      <c r="I361" s="43"/>
      <c r="J361" s="43"/>
      <c r="K361" s="43"/>
      <c r="L361" s="43"/>
      <c r="M361" s="43"/>
      <c r="N361" s="43"/>
      <c r="O361" s="43"/>
      <c r="P361" s="43"/>
      <c r="Q361" s="43"/>
      <c r="R361" s="43"/>
      <c r="S361" s="43"/>
      <c r="T361" s="43"/>
      <c r="U361" s="43"/>
      <c r="V361" s="43"/>
      <c r="W361" s="43"/>
      <c r="X361" s="43"/>
      <c r="Y361" s="43"/>
      <c r="Z361" s="43"/>
      <c r="AA361" s="43"/>
      <c r="AB361" s="43"/>
      <c r="AC361" s="43"/>
      <c r="AD361" s="43"/>
      <c r="AE361" s="43"/>
      <c r="AF361" s="43"/>
      <c r="AG361" s="43"/>
      <c r="AH361" s="43"/>
      <c r="AI361" s="43"/>
      <c r="AJ361" s="43"/>
      <c r="AK361" s="43"/>
      <c r="AL361" s="43"/>
      <c r="AM361" s="43"/>
    </row>
    <row r="362" spans="1:39" ht="30.75" customHeight="1" x14ac:dyDescent="0.25">
      <c r="A362" s="43"/>
      <c r="B362" s="43"/>
      <c r="C362" s="43"/>
      <c r="D362" s="43"/>
      <c r="E362" s="43"/>
      <c r="F362" s="43"/>
      <c r="G362" s="43"/>
      <c r="H362" s="43"/>
      <c r="I362" s="43"/>
      <c r="J362" s="43"/>
      <c r="K362" s="43"/>
      <c r="L362" s="43"/>
      <c r="M362" s="43"/>
      <c r="N362" s="43"/>
      <c r="O362" s="43"/>
      <c r="P362" s="43"/>
      <c r="Q362" s="43"/>
      <c r="R362" s="43"/>
      <c r="S362" s="43"/>
      <c r="T362" s="43"/>
      <c r="U362" s="43"/>
      <c r="V362" s="43"/>
      <c r="W362" s="43"/>
      <c r="X362" s="43"/>
      <c r="Y362" s="43"/>
      <c r="Z362" s="43"/>
      <c r="AA362" s="43"/>
      <c r="AB362" s="43"/>
      <c r="AC362" s="43"/>
      <c r="AD362" s="43"/>
      <c r="AE362" s="43"/>
      <c r="AF362" s="43"/>
      <c r="AG362" s="43"/>
      <c r="AH362" s="43"/>
      <c r="AI362" s="43"/>
      <c r="AJ362" s="43"/>
      <c r="AK362" s="43"/>
      <c r="AL362" s="43"/>
      <c r="AM362" s="43"/>
    </row>
    <row r="363" spans="1:39" ht="30.75" customHeight="1" x14ac:dyDescent="0.25">
      <c r="A363" s="43"/>
      <c r="B363" s="43"/>
      <c r="C363" s="43"/>
      <c r="D363" s="43"/>
      <c r="E363" s="43"/>
      <c r="F363" s="43"/>
      <c r="G363" s="43"/>
      <c r="H363" s="43"/>
      <c r="I363" s="43"/>
      <c r="J363" s="43"/>
      <c r="K363" s="43"/>
      <c r="L363" s="43"/>
      <c r="M363" s="43"/>
      <c r="N363" s="43"/>
      <c r="O363" s="43"/>
      <c r="P363" s="43"/>
      <c r="Q363" s="43"/>
      <c r="R363" s="43"/>
      <c r="S363" s="43"/>
      <c r="T363" s="43"/>
      <c r="U363" s="43"/>
      <c r="V363" s="43"/>
      <c r="W363" s="43"/>
      <c r="X363" s="43"/>
      <c r="Y363" s="43"/>
      <c r="Z363" s="43"/>
      <c r="AA363" s="43"/>
      <c r="AB363" s="43"/>
      <c r="AC363" s="43"/>
      <c r="AD363" s="43"/>
      <c r="AE363" s="43"/>
      <c r="AF363" s="43"/>
      <c r="AG363" s="43"/>
      <c r="AH363" s="43"/>
      <c r="AI363" s="43"/>
      <c r="AJ363" s="43"/>
      <c r="AK363" s="43"/>
      <c r="AL363" s="43"/>
      <c r="AM363" s="43"/>
    </row>
    <row r="364" spans="1:39" ht="30" customHeight="1" x14ac:dyDescent="0.25">
      <c r="A364" s="43"/>
      <c r="B364" s="43"/>
      <c r="C364" s="43"/>
      <c r="D364" s="43"/>
      <c r="E364" s="43"/>
      <c r="F364" s="43"/>
      <c r="G364" s="43"/>
      <c r="H364" s="43"/>
      <c r="I364" s="43"/>
      <c r="J364" s="43"/>
      <c r="K364" s="43"/>
      <c r="L364" s="43"/>
      <c r="M364" s="43"/>
      <c r="N364" s="43"/>
      <c r="O364" s="43"/>
      <c r="P364" s="43"/>
      <c r="Q364" s="43"/>
      <c r="R364" s="43"/>
      <c r="S364" s="43"/>
      <c r="T364" s="43"/>
      <c r="U364" s="43"/>
      <c r="V364" s="43"/>
      <c r="W364" s="43"/>
      <c r="X364" s="43"/>
      <c r="Y364" s="43"/>
      <c r="Z364" s="43"/>
      <c r="AA364" s="43"/>
      <c r="AB364" s="43"/>
      <c r="AC364" s="43"/>
      <c r="AD364" s="43"/>
      <c r="AE364" s="43"/>
      <c r="AF364" s="43"/>
      <c r="AG364" s="43"/>
      <c r="AH364" s="43"/>
      <c r="AI364" s="43"/>
      <c r="AJ364" s="43"/>
      <c r="AK364" s="43"/>
      <c r="AL364" s="43"/>
      <c r="AM364" s="43"/>
    </row>
    <row r="365" spans="1:39" ht="56.25" customHeight="1" x14ac:dyDescent="0.25">
      <c r="A365" s="43"/>
      <c r="B365" s="43"/>
      <c r="C365" s="43"/>
      <c r="D365" s="43"/>
      <c r="E365" s="43"/>
      <c r="F365" s="43"/>
      <c r="G365" s="43"/>
      <c r="H365" s="43"/>
      <c r="I365" s="43"/>
      <c r="J365" s="43"/>
      <c r="K365" s="43"/>
      <c r="L365" s="43"/>
      <c r="M365" s="43"/>
      <c r="N365" s="43"/>
      <c r="O365" s="43"/>
      <c r="P365" s="43"/>
      <c r="Q365" s="43"/>
      <c r="R365" s="43"/>
      <c r="S365" s="43"/>
      <c r="T365" s="43"/>
      <c r="U365" s="43"/>
      <c r="V365" s="43"/>
      <c r="W365" s="43"/>
      <c r="X365" s="43"/>
      <c r="Y365" s="43"/>
      <c r="Z365" s="43"/>
      <c r="AA365" s="43"/>
      <c r="AB365" s="43"/>
      <c r="AC365" s="43"/>
      <c r="AD365" s="43"/>
      <c r="AE365" s="43"/>
      <c r="AF365" s="43"/>
      <c r="AG365" s="43"/>
      <c r="AH365" s="43"/>
      <c r="AI365" s="43"/>
      <c r="AJ365" s="43"/>
      <c r="AK365" s="43"/>
      <c r="AL365" s="43"/>
      <c r="AM365" s="43"/>
    </row>
    <row r="366" spans="1:39" ht="45" customHeight="1" x14ac:dyDescent="0.25">
      <c r="A366" s="43"/>
      <c r="B366" s="43"/>
      <c r="C366" s="43"/>
      <c r="D366" s="43"/>
      <c r="E366" s="43"/>
      <c r="F366" s="43"/>
      <c r="G366" s="43"/>
      <c r="H366" s="43"/>
      <c r="I366" s="43"/>
      <c r="J366" s="43"/>
      <c r="K366" s="43"/>
      <c r="L366" s="43"/>
      <c r="M366" s="43"/>
      <c r="N366" s="43"/>
      <c r="O366" s="43"/>
      <c r="P366" s="43"/>
      <c r="Q366" s="43"/>
      <c r="R366" s="43"/>
      <c r="S366" s="43"/>
      <c r="T366" s="43"/>
      <c r="U366" s="43"/>
      <c r="V366" s="43"/>
      <c r="W366" s="43"/>
      <c r="X366" s="43"/>
      <c r="Y366" s="43"/>
      <c r="Z366" s="43"/>
      <c r="AA366" s="43"/>
      <c r="AB366" s="43"/>
      <c r="AC366" s="43"/>
      <c r="AD366" s="43"/>
      <c r="AE366" s="43"/>
      <c r="AF366" s="43"/>
      <c r="AG366" s="43"/>
      <c r="AH366" s="43"/>
      <c r="AI366" s="43"/>
      <c r="AJ366" s="43"/>
      <c r="AK366" s="43"/>
      <c r="AL366" s="43"/>
      <c r="AM366" s="43"/>
    </row>
    <row r="367" spans="1:39" ht="30" customHeight="1" x14ac:dyDescent="0.25">
      <c r="A367" s="43"/>
      <c r="B367" s="43"/>
      <c r="C367" s="43"/>
      <c r="D367" s="43"/>
      <c r="E367" s="43"/>
      <c r="F367" s="43"/>
      <c r="G367" s="43"/>
      <c r="H367" s="43"/>
      <c r="I367" s="43"/>
      <c r="J367" s="43"/>
      <c r="K367" s="43"/>
      <c r="L367" s="43"/>
      <c r="M367" s="43"/>
      <c r="N367" s="43"/>
      <c r="O367" s="43"/>
      <c r="P367" s="43"/>
      <c r="Q367" s="43"/>
      <c r="R367" s="43"/>
      <c r="S367" s="43"/>
      <c r="T367" s="43"/>
      <c r="U367" s="43"/>
      <c r="V367" s="43"/>
      <c r="W367" s="43"/>
      <c r="X367" s="43"/>
      <c r="Y367" s="43"/>
      <c r="Z367" s="43"/>
      <c r="AA367" s="43"/>
      <c r="AB367" s="43"/>
      <c r="AC367" s="43"/>
      <c r="AD367" s="43"/>
      <c r="AE367" s="43"/>
      <c r="AF367" s="43"/>
      <c r="AG367" s="43"/>
      <c r="AH367" s="43"/>
      <c r="AI367" s="43"/>
      <c r="AJ367" s="43"/>
      <c r="AK367" s="43"/>
      <c r="AL367" s="43"/>
      <c r="AM367" s="43"/>
    </row>
    <row r="368" spans="1:39" ht="30" customHeight="1" x14ac:dyDescent="0.25">
      <c r="A368" s="43"/>
      <c r="B368" s="43"/>
      <c r="C368" s="43"/>
      <c r="D368" s="43"/>
      <c r="E368" s="43"/>
      <c r="F368" s="43"/>
      <c r="G368" s="43"/>
      <c r="H368" s="43"/>
      <c r="I368" s="43"/>
      <c r="J368" s="43"/>
      <c r="K368" s="43"/>
      <c r="L368" s="43"/>
      <c r="M368" s="43"/>
      <c r="N368" s="43"/>
      <c r="O368" s="43"/>
      <c r="P368" s="43"/>
      <c r="Q368" s="43"/>
      <c r="R368" s="43"/>
      <c r="S368" s="43"/>
      <c r="T368" s="43"/>
      <c r="U368" s="43"/>
      <c r="V368" s="43"/>
      <c r="W368" s="43"/>
      <c r="X368" s="43"/>
      <c r="Y368" s="43"/>
      <c r="Z368" s="43"/>
      <c r="AA368" s="43"/>
      <c r="AB368" s="43"/>
      <c r="AC368" s="43"/>
      <c r="AD368" s="43"/>
      <c r="AE368" s="43"/>
      <c r="AF368" s="43"/>
      <c r="AG368" s="43"/>
      <c r="AH368" s="43"/>
      <c r="AI368" s="43"/>
      <c r="AJ368" s="43"/>
      <c r="AK368" s="43"/>
      <c r="AL368" s="43"/>
      <c r="AM368" s="43"/>
    </row>
    <row r="369" spans="1:39" ht="30" customHeight="1" x14ac:dyDescent="0.25">
      <c r="A369" s="43"/>
      <c r="B369" s="43"/>
      <c r="C369" s="43"/>
      <c r="D369" s="43"/>
      <c r="E369" s="43"/>
      <c r="F369" s="43"/>
      <c r="G369" s="43"/>
      <c r="H369" s="43"/>
      <c r="I369" s="43"/>
      <c r="J369" s="43"/>
      <c r="K369" s="43"/>
      <c r="L369" s="43"/>
      <c r="M369" s="43"/>
      <c r="N369" s="43"/>
      <c r="O369" s="43"/>
      <c r="P369" s="43"/>
      <c r="Q369" s="43"/>
      <c r="R369" s="43"/>
      <c r="S369" s="43"/>
      <c r="T369" s="43"/>
      <c r="U369" s="43"/>
      <c r="V369" s="43"/>
      <c r="W369" s="43"/>
      <c r="X369" s="43"/>
      <c r="Y369" s="43"/>
      <c r="Z369" s="43"/>
      <c r="AA369" s="43"/>
      <c r="AB369" s="43"/>
      <c r="AC369" s="43"/>
      <c r="AD369" s="43"/>
      <c r="AE369" s="43"/>
      <c r="AF369" s="43"/>
      <c r="AG369" s="43"/>
      <c r="AH369" s="43"/>
      <c r="AI369" s="43"/>
      <c r="AJ369" s="43"/>
      <c r="AK369" s="43"/>
      <c r="AL369" s="43"/>
      <c r="AM369" s="43"/>
    </row>
    <row r="370" spans="1:39" ht="30" customHeight="1" x14ac:dyDescent="0.25">
      <c r="A370" s="43"/>
      <c r="B370" s="43"/>
      <c r="C370" s="43"/>
      <c r="D370" s="43"/>
      <c r="E370" s="43"/>
      <c r="F370" s="43"/>
      <c r="G370" s="43"/>
      <c r="H370" s="43"/>
      <c r="I370" s="43"/>
      <c r="J370" s="43"/>
      <c r="K370" s="43"/>
      <c r="L370" s="43"/>
      <c r="M370" s="43"/>
      <c r="N370" s="43"/>
      <c r="O370" s="43"/>
      <c r="P370" s="43"/>
      <c r="Q370" s="43"/>
      <c r="R370" s="43"/>
      <c r="S370" s="43"/>
      <c r="T370" s="43"/>
      <c r="U370" s="43"/>
      <c r="V370" s="43"/>
      <c r="W370" s="43"/>
      <c r="X370" s="43"/>
      <c r="Y370" s="43"/>
      <c r="Z370" s="43"/>
      <c r="AA370" s="43"/>
      <c r="AB370" s="43"/>
      <c r="AC370" s="43"/>
      <c r="AD370" s="43"/>
      <c r="AE370" s="43"/>
      <c r="AF370" s="43"/>
      <c r="AG370" s="43"/>
      <c r="AH370" s="43"/>
      <c r="AI370" s="43"/>
      <c r="AJ370" s="43"/>
      <c r="AK370" s="43"/>
      <c r="AL370" s="43"/>
      <c r="AM370" s="43"/>
    </row>
    <row r="371" spans="1:39" ht="30" customHeight="1" x14ac:dyDescent="0.25">
      <c r="A371" s="43"/>
      <c r="B371" s="43"/>
      <c r="C371" s="43"/>
      <c r="D371" s="43"/>
      <c r="E371" s="43"/>
      <c r="F371" s="43"/>
      <c r="G371" s="43"/>
      <c r="H371" s="43"/>
      <c r="I371" s="43"/>
      <c r="J371" s="43"/>
      <c r="K371" s="43"/>
      <c r="L371" s="43"/>
      <c r="M371" s="43"/>
      <c r="N371" s="43"/>
      <c r="O371" s="43"/>
      <c r="P371" s="43"/>
      <c r="Q371" s="43"/>
      <c r="R371" s="43"/>
      <c r="S371" s="43"/>
      <c r="T371" s="43"/>
      <c r="U371" s="43"/>
      <c r="V371" s="43"/>
      <c r="W371" s="43"/>
      <c r="X371" s="43"/>
      <c r="Y371" s="43"/>
      <c r="Z371" s="43"/>
      <c r="AA371" s="43"/>
      <c r="AB371" s="43"/>
      <c r="AC371" s="43"/>
      <c r="AD371" s="43"/>
      <c r="AE371" s="43"/>
      <c r="AF371" s="43"/>
      <c r="AG371" s="43"/>
      <c r="AH371" s="43"/>
      <c r="AI371" s="43"/>
      <c r="AJ371" s="43"/>
      <c r="AK371" s="43"/>
      <c r="AL371" s="43"/>
      <c r="AM371" s="43"/>
    </row>
    <row r="372" spans="1:39" ht="30" customHeight="1" x14ac:dyDescent="0.25">
      <c r="A372" s="43"/>
      <c r="B372" s="43"/>
      <c r="C372" s="43"/>
      <c r="D372" s="43"/>
      <c r="E372" s="43"/>
      <c r="F372" s="43"/>
      <c r="G372" s="43"/>
      <c r="H372" s="43"/>
      <c r="I372" s="43"/>
      <c r="J372" s="43"/>
      <c r="K372" s="43"/>
      <c r="L372" s="43"/>
      <c r="M372" s="43"/>
      <c r="N372" s="43"/>
      <c r="O372" s="43"/>
      <c r="P372" s="43"/>
      <c r="Q372" s="43"/>
      <c r="R372" s="43"/>
      <c r="S372" s="43"/>
      <c r="T372" s="43"/>
      <c r="U372" s="43"/>
      <c r="V372" s="43"/>
      <c r="W372" s="43"/>
      <c r="X372" s="43"/>
      <c r="Y372" s="43"/>
      <c r="Z372" s="43"/>
      <c r="AA372" s="43"/>
      <c r="AB372" s="43"/>
      <c r="AC372" s="43"/>
      <c r="AD372" s="43"/>
      <c r="AE372" s="43"/>
      <c r="AF372" s="43"/>
      <c r="AG372" s="43"/>
      <c r="AH372" s="43"/>
      <c r="AI372" s="43"/>
      <c r="AJ372" s="43"/>
      <c r="AK372" s="43"/>
      <c r="AL372" s="43"/>
      <c r="AM372" s="43"/>
    </row>
    <row r="373" spans="1:39" ht="32.25" customHeight="1" x14ac:dyDescent="0.25">
      <c r="A373" s="43"/>
      <c r="B373" s="43"/>
      <c r="C373" s="43"/>
      <c r="D373" s="43"/>
      <c r="E373" s="43"/>
      <c r="F373" s="43"/>
      <c r="G373" s="43"/>
      <c r="H373" s="43"/>
      <c r="I373" s="43"/>
      <c r="J373" s="43"/>
      <c r="K373" s="43"/>
      <c r="L373" s="43"/>
      <c r="M373" s="43"/>
      <c r="N373" s="43"/>
      <c r="O373" s="43"/>
      <c r="P373" s="43"/>
      <c r="Q373" s="43"/>
      <c r="R373" s="43"/>
      <c r="S373" s="43"/>
      <c r="T373" s="43"/>
      <c r="U373" s="43"/>
      <c r="V373" s="43"/>
      <c r="W373" s="43"/>
      <c r="X373" s="43"/>
      <c r="Y373" s="43"/>
      <c r="Z373" s="43"/>
      <c r="AA373" s="43"/>
      <c r="AB373" s="43"/>
      <c r="AC373" s="43"/>
      <c r="AD373" s="43"/>
      <c r="AE373" s="43"/>
      <c r="AF373" s="43"/>
      <c r="AG373" s="43"/>
      <c r="AH373" s="43"/>
      <c r="AI373" s="43"/>
      <c r="AJ373" s="43"/>
      <c r="AK373" s="43"/>
      <c r="AL373" s="43"/>
      <c r="AM373" s="43"/>
    </row>
    <row r="374" spans="1:39" ht="32.25" customHeight="1" x14ac:dyDescent="0.25">
      <c r="A374" s="43"/>
      <c r="B374" s="43"/>
      <c r="C374" s="43"/>
      <c r="D374" s="43"/>
      <c r="E374" s="43"/>
      <c r="F374" s="43"/>
      <c r="G374" s="43"/>
      <c r="H374" s="43"/>
      <c r="I374" s="43"/>
      <c r="J374" s="43"/>
      <c r="K374" s="43"/>
      <c r="L374" s="43"/>
      <c r="M374" s="43"/>
      <c r="N374" s="43"/>
      <c r="O374" s="43"/>
      <c r="P374" s="43"/>
      <c r="Q374" s="43"/>
      <c r="R374" s="43"/>
      <c r="S374" s="43"/>
      <c r="T374" s="43"/>
      <c r="U374" s="43"/>
      <c r="V374" s="43"/>
      <c r="W374" s="43"/>
      <c r="X374" s="43"/>
      <c r="Y374" s="43"/>
      <c r="Z374" s="43"/>
      <c r="AA374" s="43"/>
      <c r="AB374" s="43"/>
      <c r="AC374" s="43"/>
      <c r="AD374" s="43"/>
      <c r="AE374" s="43"/>
      <c r="AF374" s="43"/>
      <c r="AG374" s="43"/>
      <c r="AH374" s="43"/>
      <c r="AI374" s="43"/>
      <c r="AJ374" s="43"/>
      <c r="AK374" s="43"/>
      <c r="AL374" s="43"/>
      <c r="AM374" s="43"/>
    </row>
    <row r="375" spans="1:39" ht="32.25" customHeight="1" x14ac:dyDescent="0.25">
      <c r="A375" s="43"/>
      <c r="B375" s="43"/>
      <c r="C375" s="43"/>
      <c r="D375" s="43"/>
      <c r="E375" s="43"/>
      <c r="F375" s="43"/>
      <c r="G375" s="43"/>
      <c r="H375" s="43"/>
      <c r="I375" s="43"/>
      <c r="J375" s="43"/>
      <c r="K375" s="43"/>
      <c r="L375" s="43"/>
      <c r="M375" s="43"/>
      <c r="N375" s="43"/>
      <c r="O375" s="43"/>
      <c r="P375" s="43"/>
      <c r="Q375" s="43"/>
      <c r="R375" s="43"/>
      <c r="S375" s="43"/>
      <c r="T375" s="43"/>
      <c r="U375" s="43"/>
      <c r="V375" s="43"/>
      <c r="W375" s="43"/>
      <c r="X375" s="43"/>
      <c r="Y375" s="43"/>
      <c r="Z375" s="43"/>
      <c r="AA375" s="43"/>
      <c r="AB375" s="43"/>
      <c r="AC375" s="43"/>
      <c r="AD375" s="43"/>
      <c r="AE375" s="43"/>
      <c r="AF375" s="43"/>
      <c r="AG375" s="43"/>
      <c r="AH375" s="43"/>
      <c r="AI375" s="43"/>
      <c r="AJ375" s="43"/>
      <c r="AK375" s="43"/>
      <c r="AL375" s="43"/>
      <c r="AM375" s="43"/>
    </row>
    <row r="376" spans="1:39" ht="30.75" customHeight="1" x14ac:dyDescent="0.25">
      <c r="A376" s="43"/>
      <c r="B376" s="43"/>
      <c r="C376" s="43"/>
      <c r="D376" s="43"/>
      <c r="E376" s="43"/>
      <c r="F376" s="43"/>
      <c r="G376" s="43"/>
      <c r="H376" s="43"/>
      <c r="I376" s="43"/>
      <c r="J376" s="43"/>
      <c r="K376" s="43"/>
      <c r="L376" s="43"/>
      <c r="M376" s="43"/>
      <c r="N376" s="43"/>
      <c r="O376" s="43"/>
      <c r="P376" s="43"/>
      <c r="Q376" s="43"/>
      <c r="R376" s="43"/>
      <c r="S376" s="43"/>
      <c r="T376" s="43"/>
      <c r="U376" s="43"/>
      <c r="V376" s="43"/>
      <c r="W376" s="43"/>
      <c r="X376" s="43"/>
      <c r="Y376" s="43"/>
      <c r="Z376" s="43"/>
      <c r="AA376" s="43"/>
      <c r="AB376" s="43"/>
      <c r="AC376" s="43"/>
      <c r="AD376" s="43"/>
      <c r="AE376" s="43"/>
      <c r="AF376" s="43"/>
      <c r="AG376" s="43"/>
      <c r="AH376" s="43"/>
      <c r="AI376" s="43"/>
      <c r="AJ376" s="43"/>
      <c r="AK376" s="43"/>
      <c r="AL376" s="43"/>
      <c r="AM376" s="43"/>
    </row>
    <row r="377" spans="1:39" ht="32.25" customHeight="1" x14ac:dyDescent="0.25">
      <c r="A377" s="43"/>
      <c r="B377" s="43"/>
      <c r="C377" s="43"/>
      <c r="D377" s="43"/>
      <c r="E377" s="43"/>
      <c r="F377" s="43"/>
      <c r="G377" s="43"/>
      <c r="H377" s="43"/>
      <c r="I377" s="43"/>
      <c r="J377" s="43"/>
      <c r="K377" s="43"/>
      <c r="L377" s="43"/>
      <c r="M377" s="43"/>
      <c r="N377" s="43"/>
      <c r="O377" s="43"/>
      <c r="P377" s="43"/>
      <c r="Q377" s="43"/>
      <c r="R377" s="43"/>
      <c r="S377" s="43"/>
      <c r="T377" s="43"/>
      <c r="U377" s="43"/>
      <c r="V377" s="43"/>
      <c r="W377" s="43"/>
      <c r="X377" s="43"/>
      <c r="Y377" s="43"/>
      <c r="Z377" s="43"/>
      <c r="AA377" s="43"/>
      <c r="AB377" s="43"/>
      <c r="AC377" s="43"/>
      <c r="AD377" s="43"/>
      <c r="AE377" s="43"/>
      <c r="AF377" s="43"/>
      <c r="AG377" s="43"/>
      <c r="AH377" s="43"/>
      <c r="AI377" s="43"/>
      <c r="AJ377" s="43"/>
      <c r="AK377" s="43"/>
      <c r="AL377" s="43"/>
      <c r="AM377" s="43"/>
    </row>
    <row r="378" spans="1:39" ht="30" customHeight="1" x14ac:dyDescent="0.25">
      <c r="A378" s="43"/>
      <c r="B378" s="43"/>
      <c r="C378" s="43"/>
      <c r="D378" s="43"/>
      <c r="E378" s="43"/>
      <c r="F378" s="43"/>
      <c r="G378" s="43"/>
      <c r="H378" s="43"/>
      <c r="I378" s="43"/>
      <c r="J378" s="43"/>
      <c r="K378" s="43"/>
      <c r="L378" s="43"/>
      <c r="M378" s="43"/>
      <c r="N378" s="43"/>
      <c r="O378" s="43"/>
      <c r="P378" s="43"/>
      <c r="Q378" s="43"/>
      <c r="R378" s="43"/>
      <c r="S378" s="43"/>
      <c r="T378" s="43"/>
      <c r="U378" s="43"/>
      <c r="V378" s="43"/>
      <c r="W378" s="43"/>
      <c r="X378" s="43"/>
      <c r="Y378" s="43"/>
      <c r="Z378" s="43"/>
      <c r="AA378" s="43"/>
      <c r="AB378" s="43"/>
      <c r="AC378" s="43"/>
      <c r="AD378" s="43"/>
      <c r="AE378" s="43"/>
      <c r="AF378" s="43"/>
      <c r="AG378" s="43"/>
      <c r="AH378" s="43"/>
      <c r="AI378" s="43"/>
      <c r="AJ378" s="43"/>
      <c r="AK378" s="43"/>
      <c r="AL378" s="43"/>
      <c r="AM378" s="43"/>
    </row>
    <row r="379" spans="1:39" ht="30.75" customHeight="1" x14ac:dyDescent="0.25">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c r="AB379" s="43"/>
      <c r="AC379" s="43"/>
      <c r="AD379" s="43"/>
      <c r="AE379" s="43"/>
      <c r="AF379" s="43"/>
      <c r="AG379" s="43"/>
      <c r="AH379" s="43"/>
      <c r="AI379" s="43"/>
      <c r="AJ379" s="43"/>
      <c r="AK379" s="43"/>
      <c r="AL379" s="43"/>
      <c r="AM379" s="43"/>
    </row>
    <row r="380" spans="1:39" ht="29.25" customHeight="1" x14ac:dyDescent="0.25">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c r="AB380" s="43"/>
      <c r="AC380" s="43"/>
      <c r="AD380" s="43"/>
      <c r="AE380" s="43"/>
      <c r="AF380" s="43"/>
      <c r="AG380" s="43"/>
      <c r="AH380" s="43"/>
      <c r="AI380" s="43"/>
      <c r="AJ380" s="43"/>
      <c r="AK380" s="43"/>
      <c r="AL380" s="43"/>
      <c r="AM380" s="43"/>
    </row>
    <row r="381" spans="1:39" ht="45" customHeight="1" x14ac:dyDescent="0.25">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c r="AC381" s="43"/>
      <c r="AD381" s="43"/>
      <c r="AE381" s="43"/>
      <c r="AF381" s="43"/>
      <c r="AG381" s="43"/>
      <c r="AH381" s="43"/>
      <c r="AI381" s="43"/>
      <c r="AJ381" s="43"/>
      <c r="AK381" s="43"/>
      <c r="AL381" s="43"/>
      <c r="AM381" s="43"/>
    </row>
    <row r="382" spans="1:39" ht="35.25" customHeight="1" x14ac:dyDescent="0.25">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c r="AB382" s="43"/>
      <c r="AC382" s="43"/>
      <c r="AD382" s="43"/>
      <c r="AE382" s="43"/>
      <c r="AF382" s="43"/>
      <c r="AG382" s="43"/>
      <c r="AH382" s="43"/>
      <c r="AI382" s="43"/>
      <c r="AJ382" s="43"/>
      <c r="AK382" s="43"/>
      <c r="AL382" s="43"/>
      <c r="AM382" s="43"/>
    </row>
    <row r="383" spans="1:39" ht="27.75" customHeight="1" x14ac:dyDescent="0.25">
      <c r="A383" s="48" t="s">
        <v>45</v>
      </c>
      <c r="B383" s="43"/>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c r="AB383" s="43"/>
      <c r="AC383" s="43"/>
      <c r="AD383" s="43"/>
      <c r="AE383" s="43"/>
      <c r="AF383" s="43"/>
      <c r="AG383" s="43"/>
      <c r="AH383" s="43"/>
      <c r="AI383" s="43"/>
      <c r="AJ383" s="43"/>
      <c r="AK383" s="43"/>
      <c r="AL383" s="43"/>
      <c r="AM383" s="43"/>
    </row>
    <row r="384" spans="1:39" ht="30.75" customHeight="1" x14ac:dyDescent="0.25">
      <c r="A384" s="43"/>
      <c r="B384" s="43"/>
      <c r="C384" s="43"/>
      <c r="D384" s="43"/>
      <c r="E384" s="43"/>
      <c r="F384" s="43"/>
      <c r="G384" s="43"/>
      <c r="H384" s="43"/>
      <c r="I384" s="43"/>
      <c r="J384" s="43"/>
      <c r="K384" s="43"/>
      <c r="L384" s="43"/>
      <c r="M384" s="43"/>
      <c r="N384" s="43"/>
      <c r="O384" s="43"/>
      <c r="P384" s="43"/>
      <c r="Q384" s="43"/>
      <c r="R384" s="43"/>
      <c r="S384" s="43"/>
      <c r="T384" s="43"/>
      <c r="U384" s="43"/>
      <c r="V384" s="43"/>
      <c r="W384" s="43"/>
      <c r="X384" s="43"/>
      <c r="Y384" s="43"/>
      <c r="Z384" s="43"/>
      <c r="AA384" s="43"/>
      <c r="AB384" s="43"/>
      <c r="AC384" s="43"/>
      <c r="AD384" s="43"/>
      <c r="AE384" s="43"/>
      <c r="AF384" s="43"/>
      <c r="AG384" s="43"/>
      <c r="AH384" s="43"/>
      <c r="AI384" s="43"/>
      <c r="AJ384" s="43"/>
      <c r="AK384" s="43"/>
      <c r="AL384" s="43"/>
      <c r="AM384" s="43"/>
    </row>
    <row r="385" spans="1:39" ht="27.75" customHeight="1" x14ac:dyDescent="0.25">
      <c r="A385" s="43"/>
      <c r="B385" s="43"/>
      <c r="C385" s="43"/>
      <c r="D385" s="43"/>
      <c r="E385" s="43"/>
      <c r="F385" s="43"/>
      <c r="G385" s="43"/>
      <c r="H385" s="43"/>
      <c r="I385" s="43"/>
      <c r="J385" s="43"/>
      <c r="K385" s="43"/>
      <c r="L385" s="43"/>
      <c r="M385" s="43"/>
      <c r="N385" s="43"/>
      <c r="O385" s="43"/>
      <c r="P385" s="43"/>
      <c r="Q385" s="43"/>
      <c r="R385" s="43"/>
      <c r="S385" s="43"/>
      <c r="T385" s="43"/>
      <c r="U385" s="43"/>
      <c r="V385" s="43"/>
      <c r="W385" s="43"/>
      <c r="X385" s="43"/>
      <c r="Y385" s="43"/>
      <c r="Z385" s="43"/>
      <c r="AA385" s="43"/>
      <c r="AB385" s="43"/>
      <c r="AC385" s="43"/>
      <c r="AD385" s="43"/>
      <c r="AE385" s="43"/>
      <c r="AF385" s="43"/>
      <c r="AG385" s="43"/>
      <c r="AH385" s="43"/>
      <c r="AI385" s="43"/>
      <c r="AJ385" s="43"/>
      <c r="AK385" s="43"/>
      <c r="AL385" s="43"/>
      <c r="AM385" s="43"/>
    </row>
    <row r="386" spans="1:39" ht="29.25" customHeight="1" x14ac:dyDescent="0.25">
      <c r="A386" s="43"/>
      <c r="B386" s="43"/>
      <c r="C386" s="43"/>
      <c r="D386" s="43"/>
      <c r="E386" s="43"/>
      <c r="F386" s="43"/>
      <c r="G386" s="43"/>
      <c r="H386" s="43"/>
      <c r="I386" s="43"/>
      <c r="J386" s="43"/>
      <c r="K386" s="43"/>
      <c r="L386" s="43"/>
      <c r="M386" s="43"/>
      <c r="N386" s="43"/>
      <c r="O386" s="43"/>
      <c r="P386" s="43"/>
      <c r="Q386" s="43"/>
      <c r="R386" s="43"/>
      <c r="S386" s="43"/>
      <c r="T386" s="43"/>
      <c r="U386" s="43"/>
      <c r="V386" s="43"/>
      <c r="W386" s="43"/>
      <c r="X386" s="43"/>
      <c r="Y386" s="43"/>
      <c r="Z386" s="43"/>
      <c r="AA386" s="43"/>
      <c r="AB386" s="43"/>
      <c r="AC386" s="43"/>
      <c r="AD386" s="43"/>
      <c r="AE386" s="43"/>
      <c r="AF386" s="43"/>
      <c r="AG386" s="43"/>
      <c r="AH386" s="43"/>
      <c r="AI386" s="43"/>
      <c r="AJ386" s="43"/>
      <c r="AK386" s="43"/>
      <c r="AL386" s="43"/>
      <c r="AM386" s="43"/>
    </row>
    <row r="387" spans="1:39" x14ac:dyDescent="0.25">
      <c r="A387" s="43"/>
      <c r="B387" s="43"/>
      <c r="C387" s="43"/>
      <c r="D387" s="43"/>
      <c r="E387" s="43"/>
      <c r="F387" s="43"/>
      <c r="G387" s="43"/>
      <c r="H387" s="43"/>
      <c r="I387" s="43"/>
      <c r="J387" s="43"/>
      <c r="K387" s="43"/>
      <c r="L387" s="43"/>
      <c r="M387" s="43"/>
      <c r="N387" s="43"/>
      <c r="O387" s="43"/>
      <c r="P387" s="43"/>
      <c r="Q387" s="43"/>
      <c r="R387" s="43"/>
      <c r="S387" s="43"/>
      <c r="T387" s="43"/>
      <c r="U387" s="43"/>
      <c r="V387" s="43"/>
      <c r="W387" s="43"/>
      <c r="X387" s="43"/>
      <c r="Y387" s="43"/>
      <c r="Z387" s="43"/>
      <c r="AA387" s="43"/>
      <c r="AB387" s="43"/>
      <c r="AC387" s="43"/>
      <c r="AD387" s="43"/>
      <c r="AE387" s="43"/>
      <c r="AF387" s="43"/>
      <c r="AG387" s="43"/>
      <c r="AH387" s="43"/>
      <c r="AI387" s="43"/>
      <c r="AJ387" s="43"/>
      <c r="AK387" s="43"/>
      <c r="AL387" s="43"/>
      <c r="AM387" s="43"/>
    </row>
    <row r="388" spans="1:39" x14ac:dyDescent="0.25">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c r="AB388" s="43"/>
      <c r="AC388" s="43"/>
      <c r="AD388" s="43"/>
      <c r="AE388" s="43"/>
      <c r="AF388" s="43"/>
      <c r="AG388" s="43"/>
      <c r="AH388" s="43"/>
      <c r="AI388" s="43"/>
      <c r="AJ388" s="43"/>
      <c r="AK388" s="43"/>
      <c r="AL388" s="43"/>
      <c r="AM388" s="43"/>
    </row>
    <row r="389" spans="1:39" x14ac:dyDescent="0.25">
      <c r="A389" s="41"/>
      <c r="B389" s="41"/>
      <c r="C389" s="41"/>
      <c r="D389" s="41"/>
      <c r="E389" s="41"/>
      <c r="F389" s="41"/>
      <c r="G389" s="41"/>
      <c r="H389" s="41"/>
      <c r="I389" s="41"/>
      <c r="J389" s="41"/>
      <c r="K389" s="41"/>
      <c r="L389" s="41"/>
      <c r="M389" s="41"/>
      <c r="N389" s="41"/>
      <c r="O389" s="41"/>
      <c r="P389" s="41"/>
      <c r="Q389" s="41"/>
      <c r="R389" s="41"/>
      <c r="S389" s="41"/>
      <c r="T389" s="41"/>
      <c r="U389" s="41"/>
      <c r="V389" s="41"/>
      <c r="W389" s="41"/>
      <c r="X389" s="41"/>
      <c r="Y389" s="41"/>
      <c r="Z389" s="41"/>
      <c r="AA389" s="41"/>
      <c r="AB389" s="41"/>
      <c r="AC389" s="41"/>
      <c r="AD389" s="41"/>
      <c r="AE389" s="41"/>
      <c r="AF389" s="41"/>
      <c r="AG389" s="41"/>
      <c r="AH389" s="41"/>
      <c r="AI389" s="41"/>
      <c r="AJ389" s="41"/>
      <c r="AK389" s="41"/>
      <c r="AL389" s="41"/>
      <c r="AM389" s="41"/>
    </row>
    <row r="390" spans="1:39" x14ac:dyDescent="0.25">
      <c r="A390" s="41"/>
      <c r="B390" s="41"/>
      <c r="C390" s="41"/>
      <c r="D390" s="41"/>
      <c r="E390" s="41"/>
      <c r="F390" s="41"/>
      <c r="G390" s="41"/>
      <c r="H390" s="41"/>
      <c r="I390" s="41"/>
      <c r="J390" s="41"/>
      <c r="K390" s="41"/>
      <c r="L390" s="41"/>
      <c r="M390" s="41"/>
      <c r="N390" s="41"/>
      <c r="O390" s="41"/>
      <c r="P390" s="41"/>
      <c r="Q390" s="41"/>
      <c r="R390" s="41"/>
      <c r="S390" s="41"/>
      <c r="T390" s="41"/>
      <c r="U390" s="41"/>
      <c r="V390" s="41"/>
      <c r="W390" s="41"/>
      <c r="X390" s="41"/>
      <c r="Y390" s="41"/>
      <c r="Z390" s="41"/>
      <c r="AA390" s="41"/>
      <c r="AB390" s="41"/>
      <c r="AC390" s="41"/>
      <c r="AD390" s="41"/>
      <c r="AE390" s="41"/>
      <c r="AF390" s="41"/>
      <c r="AG390" s="41"/>
      <c r="AH390" s="41"/>
      <c r="AI390" s="41"/>
      <c r="AJ390" s="41"/>
      <c r="AK390" s="41"/>
      <c r="AL390" s="41"/>
      <c r="AM390" s="41"/>
    </row>
    <row r="391" spans="1:39" x14ac:dyDescent="0.25">
      <c r="A391" s="41"/>
      <c r="B391" s="41"/>
      <c r="C391" s="41"/>
      <c r="D391" s="41"/>
      <c r="E391" s="41"/>
      <c r="F391" s="41"/>
      <c r="G391" s="41"/>
      <c r="H391" s="41"/>
      <c r="I391" s="41"/>
      <c r="J391" s="41"/>
      <c r="K391" s="41"/>
      <c r="L391" s="41"/>
      <c r="M391" s="41"/>
      <c r="N391" s="41"/>
      <c r="O391" s="41"/>
      <c r="P391" s="41"/>
      <c r="Q391" s="41"/>
      <c r="R391" s="41"/>
      <c r="S391" s="41"/>
      <c r="T391" s="41"/>
      <c r="U391" s="41"/>
      <c r="V391" s="41"/>
      <c r="W391" s="41"/>
      <c r="X391" s="41"/>
      <c r="Y391" s="41"/>
      <c r="Z391" s="41"/>
      <c r="AA391" s="41"/>
      <c r="AB391" s="41"/>
      <c r="AC391" s="41"/>
      <c r="AD391" s="41"/>
      <c r="AE391" s="41"/>
      <c r="AF391" s="41"/>
      <c r="AG391" s="41"/>
      <c r="AH391" s="41"/>
      <c r="AI391" s="41"/>
      <c r="AJ391" s="41"/>
      <c r="AK391" s="41"/>
      <c r="AL391" s="41"/>
      <c r="AM391" s="41"/>
    </row>
    <row r="392" spans="1:39" x14ac:dyDescent="0.25">
      <c r="A392" s="41"/>
      <c r="B392" s="41"/>
      <c r="C392" s="41"/>
      <c r="D392" s="41"/>
      <c r="E392" s="41"/>
      <c r="F392" s="41"/>
      <c r="G392" s="41"/>
      <c r="H392" s="41"/>
      <c r="I392" s="41"/>
      <c r="J392" s="41"/>
      <c r="K392" s="41"/>
      <c r="L392" s="41"/>
      <c r="M392" s="41"/>
      <c r="N392" s="41"/>
      <c r="O392" s="41"/>
      <c r="P392" s="41"/>
      <c r="Q392" s="41"/>
      <c r="R392" s="41"/>
      <c r="S392" s="41"/>
      <c r="T392" s="41"/>
      <c r="U392" s="41"/>
      <c r="V392" s="41"/>
      <c r="W392" s="41"/>
      <c r="X392" s="41"/>
      <c r="Y392" s="41"/>
      <c r="Z392" s="41"/>
      <c r="AA392" s="41"/>
      <c r="AB392" s="41"/>
      <c r="AC392" s="41"/>
      <c r="AD392" s="41"/>
      <c r="AE392" s="41"/>
      <c r="AF392" s="41"/>
      <c r="AG392" s="41"/>
      <c r="AH392" s="41"/>
      <c r="AI392" s="41"/>
      <c r="AJ392" s="41"/>
      <c r="AK392" s="41"/>
      <c r="AL392" s="41"/>
      <c r="AM392" s="41"/>
    </row>
    <row r="393" spans="1:39" x14ac:dyDescent="0.25">
      <c r="A393" s="41"/>
      <c r="B393" s="41"/>
      <c r="C393" s="41"/>
      <c r="D393" s="41"/>
      <c r="E393" s="41"/>
      <c r="F393" s="41"/>
      <c r="G393" s="41"/>
      <c r="H393" s="41"/>
      <c r="I393" s="41"/>
      <c r="J393" s="41"/>
      <c r="K393" s="41"/>
      <c r="L393" s="41"/>
      <c r="M393" s="41"/>
      <c r="N393" s="41"/>
      <c r="O393" s="41"/>
      <c r="P393" s="41"/>
      <c r="Q393" s="41"/>
      <c r="R393" s="41"/>
      <c r="S393" s="41"/>
      <c r="T393" s="41"/>
      <c r="U393" s="41"/>
      <c r="V393" s="41"/>
      <c r="W393" s="41"/>
      <c r="X393" s="41"/>
      <c r="Y393" s="41"/>
      <c r="Z393" s="41"/>
      <c r="AA393" s="41"/>
      <c r="AB393" s="41"/>
      <c r="AC393" s="41"/>
      <c r="AD393" s="41"/>
      <c r="AE393" s="41"/>
      <c r="AF393" s="41"/>
      <c r="AG393" s="41"/>
      <c r="AH393" s="41"/>
      <c r="AI393" s="41"/>
      <c r="AJ393" s="41"/>
      <c r="AK393" s="41"/>
      <c r="AL393" s="41"/>
      <c r="AM393" s="41"/>
    </row>
    <row r="394" spans="1:39" x14ac:dyDescent="0.25">
      <c r="A394" s="41"/>
      <c r="B394" s="41"/>
      <c r="C394" s="41"/>
      <c r="D394" s="41"/>
      <c r="E394" s="41"/>
      <c r="F394" s="41"/>
      <c r="G394" s="41"/>
      <c r="H394" s="41"/>
      <c r="I394" s="41"/>
      <c r="J394" s="41"/>
      <c r="K394" s="41"/>
      <c r="L394" s="41"/>
      <c r="M394" s="41"/>
      <c r="N394" s="41"/>
      <c r="O394" s="41"/>
      <c r="P394" s="41"/>
      <c r="Q394" s="41"/>
      <c r="R394" s="41"/>
      <c r="S394" s="41"/>
      <c r="T394" s="41"/>
      <c r="U394" s="41"/>
      <c r="V394" s="41"/>
      <c r="W394" s="41"/>
      <c r="X394" s="41"/>
      <c r="Y394" s="41"/>
      <c r="Z394" s="41"/>
      <c r="AA394" s="41"/>
      <c r="AB394" s="41"/>
      <c r="AC394" s="41"/>
      <c r="AD394" s="41"/>
      <c r="AE394" s="41"/>
      <c r="AF394" s="41"/>
      <c r="AG394" s="41"/>
      <c r="AH394" s="41"/>
      <c r="AI394" s="41"/>
      <c r="AJ394" s="41"/>
      <c r="AK394" s="41"/>
      <c r="AL394" s="41"/>
      <c r="AM394" s="41"/>
    </row>
    <row r="395" spans="1:39" x14ac:dyDescent="0.25">
      <c r="A395" s="41"/>
      <c r="B395" s="41"/>
      <c r="C395" s="41"/>
      <c r="D395" s="41"/>
      <c r="E395" s="41"/>
      <c r="F395" s="41"/>
      <c r="G395" s="41"/>
      <c r="H395" s="41"/>
      <c r="I395" s="41"/>
      <c r="J395" s="41"/>
      <c r="K395" s="41"/>
      <c r="L395" s="41"/>
      <c r="M395" s="41"/>
      <c r="N395" s="41"/>
      <c r="O395" s="41"/>
      <c r="P395" s="41"/>
      <c r="Q395" s="41"/>
      <c r="R395" s="41"/>
      <c r="S395" s="41"/>
      <c r="T395" s="41"/>
      <c r="U395" s="41"/>
      <c r="V395" s="41"/>
      <c r="W395" s="41"/>
      <c r="X395" s="41"/>
      <c r="Y395" s="41"/>
      <c r="Z395" s="41"/>
      <c r="AA395" s="41"/>
      <c r="AB395" s="41"/>
      <c r="AC395" s="41"/>
      <c r="AD395" s="41"/>
      <c r="AE395" s="41"/>
      <c r="AF395" s="41"/>
      <c r="AG395" s="41"/>
      <c r="AH395" s="41"/>
      <c r="AI395" s="41"/>
      <c r="AJ395" s="41"/>
      <c r="AK395" s="41"/>
      <c r="AL395" s="41"/>
      <c r="AM395" s="41"/>
    </row>
    <row r="396" spans="1:39" x14ac:dyDescent="0.25">
      <c r="A396" s="41"/>
      <c r="B396" s="41"/>
      <c r="C396" s="41"/>
      <c r="D396" s="41"/>
      <c r="E396" s="41"/>
      <c r="F396" s="41"/>
      <c r="G396" s="41"/>
      <c r="H396" s="41"/>
      <c r="I396" s="41"/>
      <c r="J396" s="41"/>
      <c r="K396" s="41"/>
      <c r="L396" s="41"/>
      <c r="M396" s="41"/>
      <c r="N396" s="41"/>
      <c r="O396" s="41"/>
      <c r="P396" s="41"/>
      <c r="Q396" s="41"/>
      <c r="R396" s="41"/>
      <c r="S396" s="41"/>
      <c r="T396" s="41"/>
      <c r="U396" s="41"/>
      <c r="V396" s="41"/>
      <c r="W396" s="41"/>
      <c r="X396" s="41"/>
      <c r="Y396" s="41"/>
      <c r="Z396" s="41"/>
      <c r="AA396" s="41"/>
      <c r="AB396" s="41"/>
      <c r="AC396" s="41"/>
      <c r="AD396" s="41"/>
      <c r="AE396" s="41"/>
      <c r="AF396" s="41"/>
      <c r="AG396" s="41"/>
      <c r="AH396" s="41"/>
      <c r="AI396" s="41"/>
      <c r="AJ396" s="41"/>
      <c r="AK396" s="41"/>
      <c r="AL396" s="41"/>
      <c r="AM396" s="41"/>
    </row>
    <row r="397" spans="1:39" x14ac:dyDescent="0.25">
      <c r="A397" s="41"/>
      <c r="B397" s="41"/>
      <c r="C397" s="41"/>
      <c r="D397" s="41"/>
      <c r="E397" s="41"/>
      <c r="F397" s="41"/>
      <c r="G397" s="41"/>
      <c r="H397" s="41"/>
      <c r="I397" s="41"/>
      <c r="J397" s="41"/>
      <c r="K397" s="41"/>
      <c r="L397" s="41"/>
      <c r="M397" s="41"/>
      <c r="N397" s="41"/>
      <c r="O397" s="41"/>
      <c r="P397" s="41"/>
      <c r="Q397" s="41"/>
      <c r="R397" s="41"/>
      <c r="S397" s="41"/>
      <c r="T397" s="41"/>
      <c r="U397" s="41"/>
      <c r="V397" s="41"/>
      <c r="W397" s="41"/>
      <c r="X397" s="41"/>
      <c r="Y397" s="41"/>
      <c r="Z397" s="41"/>
      <c r="AA397" s="41"/>
      <c r="AB397" s="41"/>
      <c r="AC397" s="41"/>
      <c r="AD397" s="41"/>
      <c r="AE397" s="41"/>
      <c r="AF397" s="41"/>
      <c r="AG397" s="41"/>
      <c r="AH397" s="41"/>
      <c r="AI397" s="41"/>
      <c r="AJ397" s="41"/>
      <c r="AK397" s="41"/>
      <c r="AL397" s="41"/>
      <c r="AM397" s="41"/>
    </row>
    <row r="398" spans="1:39" x14ac:dyDescent="0.25">
      <c r="A398" s="41"/>
      <c r="B398" s="41"/>
      <c r="C398" s="41"/>
      <c r="D398" s="41"/>
      <c r="E398" s="41"/>
      <c r="F398" s="41"/>
      <c r="G398" s="41"/>
      <c r="H398" s="41"/>
      <c r="I398" s="41"/>
      <c r="J398" s="41"/>
      <c r="K398" s="41"/>
      <c r="L398" s="41"/>
      <c r="M398" s="41"/>
      <c r="N398" s="41"/>
      <c r="O398" s="41"/>
      <c r="P398" s="41"/>
      <c r="Q398" s="41"/>
      <c r="R398" s="41"/>
      <c r="S398" s="41"/>
      <c r="T398" s="41"/>
      <c r="U398" s="41"/>
      <c r="V398" s="41"/>
      <c r="W398" s="41"/>
      <c r="X398" s="41"/>
      <c r="Y398" s="41"/>
      <c r="Z398" s="41"/>
      <c r="AA398" s="41"/>
      <c r="AB398" s="41"/>
      <c r="AC398" s="41"/>
      <c r="AD398" s="41"/>
      <c r="AE398" s="41"/>
      <c r="AF398" s="41"/>
      <c r="AG398" s="41"/>
      <c r="AH398" s="41"/>
      <c r="AI398" s="41"/>
      <c r="AJ398" s="41"/>
      <c r="AK398" s="41"/>
      <c r="AL398" s="41"/>
      <c r="AM398" s="41"/>
    </row>
    <row r="399" spans="1:39" ht="18.75" customHeight="1" x14ac:dyDescent="0.25">
      <c r="A399" s="41"/>
      <c r="B399" s="41"/>
      <c r="C399" s="41"/>
      <c r="D399" s="41"/>
      <c r="E399" s="41"/>
      <c r="F399" s="41"/>
      <c r="G399" s="41"/>
      <c r="H399" s="41"/>
      <c r="I399" s="41"/>
      <c r="J399" s="41"/>
      <c r="K399" s="41"/>
      <c r="L399" s="41"/>
      <c r="M399" s="41"/>
      <c r="N399" s="41"/>
      <c r="O399" s="41"/>
      <c r="P399" s="41"/>
      <c r="Q399" s="41"/>
      <c r="R399" s="41"/>
      <c r="S399" s="41"/>
      <c r="T399" s="41"/>
      <c r="U399" s="41"/>
      <c r="V399" s="41"/>
      <c r="W399" s="41"/>
      <c r="X399" s="41"/>
      <c r="Y399" s="41"/>
      <c r="Z399" s="41"/>
      <c r="AA399" s="41"/>
      <c r="AB399" s="41"/>
      <c r="AC399" s="41"/>
      <c r="AD399" s="41"/>
      <c r="AE399" s="41"/>
      <c r="AF399" s="41"/>
      <c r="AG399" s="41"/>
      <c r="AH399" s="41"/>
      <c r="AI399" s="41"/>
      <c r="AJ399" s="41"/>
      <c r="AK399" s="41"/>
      <c r="AL399" s="41"/>
      <c r="AM399" s="41"/>
    </row>
    <row r="400" spans="1:39" x14ac:dyDescent="0.25">
      <c r="A400" s="41"/>
      <c r="B400" s="41"/>
      <c r="C400" s="41"/>
      <c r="D400" s="41"/>
      <c r="E400" s="41"/>
      <c r="F400" s="41"/>
      <c r="G400" s="41"/>
      <c r="H400" s="41"/>
      <c r="I400" s="41"/>
      <c r="J400" s="41"/>
      <c r="K400" s="41"/>
      <c r="L400" s="41"/>
      <c r="M400" s="41"/>
      <c r="N400" s="41"/>
      <c r="O400" s="41"/>
      <c r="P400" s="41"/>
      <c r="Q400" s="41"/>
      <c r="R400" s="41"/>
      <c r="S400" s="41"/>
      <c r="T400" s="41"/>
      <c r="U400" s="41"/>
      <c r="V400" s="41"/>
      <c r="W400" s="41"/>
      <c r="X400" s="41"/>
      <c r="Y400" s="41"/>
      <c r="Z400" s="41"/>
      <c r="AA400" s="41"/>
      <c r="AB400" s="41"/>
      <c r="AC400" s="41"/>
      <c r="AD400" s="41"/>
      <c r="AE400" s="41"/>
      <c r="AF400" s="41"/>
      <c r="AG400" s="41"/>
      <c r="AH400" s="41"/>
      <c r="AI400" s="41"/>
      <c r="AJ400" s="41"/>
      <c r="AK400" s="41"/>
      <c r="AL400" s="41"/>
      <c r="AM400" s="41"/>
    </row>
    <row r="401" spans="1:39" x14ac:dyDescent="0.25">
      <c r="A401" s="41"/>
      <c r="B401" s="41"/>
      <c r="C401" s="41"/>
      <c r="D401" s="41"/>
      <c r="E401" s="41"/>
      <c r="F401" s="41"/>
      <c r="G401" s="41"/>
      <c r="H401" s="41"/>
      <c r="I401" s="41"/>
      <c r="J401" s="41"/>
      <c r="K401" s="41"/>
      <c r="L401" s="41"/>
      <c r="M401" s="41"/>
      <c r="N401" s="41"/>
      <c r="O401" s="41"/>
      <c r="P401" s="41"/>
      <c r="Q401" s="41"/>
      <c r="R401" s="41"/>
      <c r="S401" s="40"/>
      <c r="T401" s="41"/>
      <c r="U401" s="41"/>
      <c r="V401" s="41"/>
      <c r="W401" s="41"/>
      <c r="X401" s="41"/>
      <c r="Y401" s="41"/>
      <c r="Z401" s="41"/>
      <c r="AA401" s="41"/>
      <c r="AB401" s="41"/>
      <c r="AC401" s="41"/>
      <c r="AD401" s="41"/>
      <c r="AE401" s="41"/>
      <c r="AF401" s="41"/>
      <c r="AG401" s="41"/>
      <c r="AH401" s="41"/>
      <c r="AI401" s="41"/>
      <c r="AJ401" s="41"/>
      <c r="AK401" s="41"/>
      <c r="AL401" s="41"/>
      <c r="AM401" s="41"/>
    </row>
    <row r="402" spans="1:39" ht="409.6" customHeight="1" x14ac:dyDescent="0.25">
      <c r="A402" s="41"/>
      <c r="B402" s="41"/>
      <c r="C402" s="41"/>
      <c r="D402" s="41"/>
      <c r="E402" s="41"/>
      <c r="F402" s="41"/>
      <c r="G402" s="41"/>
      <c r="H402" s="41"/>
      <c r="I402" s="41"/>
      <c r="J402" s="41"/>
      <c r="K402" s="41"/>
      <c r="L402" s="41"/>
      <c r="M402" s="41"/>
      <c r="N402" s="41"/>
      <c r="O402" s="41"/>
      <c r="P402" s="41"/>
      <c r="Q402" s="41"/>
      <c r="R402" s="41"/>
      <c r="S402" s="41"/>
      <c r="T402" s="41"/>
      <c r="U402" s="41"/>
      <c r="V402" s="41"/>
      <c r="W402" s="41"/>
      <c r="X402" s="41"/>
      <c r="Y402" s="41"/>
      <c r="Z402" s="41"/>
      <c r="AA402" s="41"/>
      <c r="AB402" s="41"/>
      <c r="AC402" s="41"/>
      <c r="AD402" s="41"/>
      <c r="AE402" s="41"/>
      <c r="AF402" s="41"/>
      <c r="AG402" s="41"/>
      <c r="AH402" s="41"/>
      <c r="AI402" s="41"/>
      <c r="AJ402" s="41"/>
      <c r="AK402" s="41"/>
      <c r="AL402" s="41"/>
      <c r="AM402" s="41"/>
    </row>
    <row r="403" spans="1:39" x14ac:dyDescent="0.25">
      <c r="A403" s="41"/>
      <c r="B403" s="41"/>
      <c r="C403" s="41"/>
      <c r="D403" s="41"/>
      <c r="E403" s="41"/>
      <c r="F403" s="41"/>
      <c r="G403" s="41"/>
      <c r="H403" s="41"/>
      <c r="I403" s="41"/>
      <c r="J403" s="41"/>
      <c r="K403" s="41"/>
      <c r="L403" s="41"/>
      <c r="M403" s="41"/>
      <c r="N403" s="41"/>
      <c r="O403" s="41"/>
      <c r="P403" s="41"/>
      <c r="Q403" s="41"/>
      <c r="R403" s="41"/>
      <c r="S403" s="41"/>
      <c r="T403" s="41"/>
      <c r="U403" s="41"/>
      <c r="V403" s="41"/>
      <c r="W403" s="41"/>
      <c r="X403" s="41"/>
      <c r="Y403" s="41"/>
      <c r="Z403" s="41"/>
      <c r="AA403" s="41"/>
      <c r="AB403" s="41"/>
      <c r="AC403" s="41"/>
      <c r="AD403" s="41"/>
      <c r="AE403" s="41"/>
      <c r="AF403" s="41"/>
      <c r="AG403" s="41"/>
      <c r="AH403" s="41"/>
      <c r="AI403" s="41"/>
      <c r="AJ403" s="41"/>
      <c r="AK403" s="41"/>
      <c r="AL403" s="41"/>
      <c r="AM403" s="41"/>
    </row>
    <row r="404" spans="1:39" x14ac:dyDescent="0.25">
      <c r="A404" s="41"/>
      <c r="B404" s="41"/>
      <c r="C404" s="41"/>
      <c r="D404" s="41"/>
      <c r="E404" s="41"/>
      <c r="F404" s="41"/>
      <c r="G404" s="41"/>
      <c r="H404" s="41"/>
      <c r="I404" s="41"/>
      <c r="J404" s="41"/>
      <c r="K404" s="41"/>
      <c r="L404" s="41"/>
      <c r="M404" s="41"/>
      <c r="N404" s="41"/>
      <c r="O404" s="41"/>
      <c r="P404" s="41"/>
      <c r="Q404" s="41"/>
      <c r="R404" s="41"/>
      <c r="S404" s="41"/>
      <c r="T404" s="41"/>
      <c r="U404" s="41"/>
      <c r="V404" s="41"/>
      <c r="W404" s="41"/>
      <c r="X404" s="41"/>
      <c r="Y404" s="41"/>
      <c r="Z404" s="41"/>
      <c r="AA404" s="41"/>
      <c r="AB404" s="41"/>
      <c r="AC404" s="41"/>
      <c r="AD404" s="41"/>
      <c r="AE404" s="41"/>
      <c r="AF404" s="41"/>
      <c r="AG404" s="41"/>
      <c r="AH404" s="41"/>
      <c r="AI404" s="41"/>
      <c r="AJ404" s="41"/>
      <c r="AK404" s="41"/>
      <c r="AL404" s="41"/>
      <c r="AM404" s="41"/>
    </row>
    <row r="405" spans="1:39" x14ac:dyDescent="0.25">
      <c r="A405" s="41"/>
      <c r="B405" s="41"/>
      <c r="C405" s="41"/>
      <c r="D405" s="41"/>
      <c r="E405" s="41"/>
      <c r="F405" s="41"/>
      <c r="G405" s="41"/>
      <c r="H405" s="41"/>
      <c r="I405" s="41"/>
      <c r="J405" s="41"/>
      <c r="K405" s="41"/>
      <c r="L405" s="41"/>
      <c r="M405" s="41"/>
      <c r="N405" s="41"/>
      <c r="O405" s="41"/>
      <c r="P405" s="41"/>
      <c r="Q405" s="41"/>
      <c r="R405" s="41"/>
      <c r="S405" s="41"/>
      <c r="T405" s="41"/>
      <c r="U405" s="41"/>
      <c r="V405" s="41"/>
      <c r="W405" s="41"/>
      <c r="X405" s="41"/>
      <c r="Y405" s="41"/>
      <c r="Z405" s="41"/>
      <c r="AA405" s="41"/>
      <c r="AB405" s="41"/>
      <c r="AC405" s="41"/>
      <c r="AD405" s="41"/>
      <c r="AE405" s="41"/>
      <c r="AF405" s="41"/>
      <c r="AG405" s="41"/>
      <c r="AH405" s="41"/>
      <c r="AI405" s="41"/>
      <c r="AJ405" s="41"/>
      <c r="AK405" s="41"/>
      <c r="AL405" s="41"/>
      <c r="AM405" s="41"/>
    </row>
    <row r="406" spans="1:39" x14ac:dyDescent="0.25">
      <c r="A406" s="41"/>
      <c r="B406" s="41"/>
      <c r="C406" s="41"/>
      <c r="D406" s="41"/>
      <c r="E406" s="41"/>
      <c r="F406" s="41"/>
      <c r="G406" s="41"/>
      <c r="H406" s="41"/>
      <c r="I406" s="41"/>
      <c r="J406" s="41"/>
      <c r="K406" s="41"/>
      <c r="L406" s="41"/>
      <c r="M406" s="41"/>
      <c r="N406" s="41"/>
      <c r="O406" s="41"/>
      <c r="P406" s="41"/>
      <c r="Q406" s="41"/>
      <c r="R406" s="41"/>
      <c r="S406" s="41"/>
      <c r="T406" s="41"/>
      <c r="U406" s="41"/>
      <c r="V406" s="41"/>
      <c r="W406" s="41"/>
      <c r="X406" s="41"/>
      <c r="Y406" s="41"/>
      <c r="Z406" s="41"/>
      <c r="AA406" s="41"/>
      <c r="AB406" s="41"/>
      <c r="AC406" s="41"/>
      <c r="AD406" s="41"/>
      <c r="AE406" s="41"/>
      <c r="AF406" s="41"/>
      <c r="AG406" s="41"/>
      <c r="AH406" s="41"/>
      <c r="AI406" s="41"/>
      <c r="AJ406" s="41"/>
      <c r="AK406" s="41"/>
      <c r="AL406" s="41"/>
      <c r="AM406" s="41"/>
    </row>
    <row r="407" spans="1:39" x14ac:dyDescent="0.25">
      <c r="A407" s="41"/>
      <c r="B407" s="41"/>
      <c r="C407" s="41"/>
      <c r="D407" s="41"/>
      <c r="E407" s="41"/>
      <c r="F407" s="41"/>
      <c r="G407" s="41"/>
      <c r="H407" s="41"/>
      <c r="I407" s="41"/>
      <c r="J407" s="41"/>
      <c r="K407" s="41"/>
      <c r="L407" s="41"/>
      <c r="M407" s="41"/>
      <c r="N407" s="41"/>
      <c r="O407" s="41"/>
      <c r="P407" s="41"/>
      <c r="Q407" s="41"/>
      <c r="R407" s="41"/>
      <c r="S407" s="41"/>
      <c r="T407" s="41"/>
      <c r="U407" s="41"/>
      <c r="V407" s="41"/>
      <c r="W407" s="41"/>
      <c r="X407" s="41"/>
      <c r="Y407" s="41"/>
      <c r="Z407" s="41"/>
      <c r="AA407" s="41"/>
      <c r="AB407" s="41"/>
      <c r="AC407" s="41"/>
      <c r="AD407" s="41"/>
      <c r="AE407" s="41"/>
      <c r="AF407" s="41"/>
      <c r="AG407" s="41"/>
      <c r="AH407" s="41"/>
      <c r="AI407" s="41"/>
      <c r="AJ407" s="41"/>
      <c r="AK407" s="41"/>
      <c r="AL407" s="41"/>
      <c r="AM407" s="41"/>
    </row>
    <row r="408" spans="1:39" x14ac:dyDescent="0.25">
      <c r="A408" s="41"/>
      <c r="B408" s="41"/>
      <c r="C408" s="41"/>
      <c r="D408" s="41"/>
      <c r="E408" s="41"/>
      <c r="F408" s="41"/>
      <c r="G408" s="41"/>
      <c r="H408" s="41"/>
      <c r="I408" s="41"/>
      <c r="J408" s="41"/>
      <c r="K408" s="41"/>
      <c r="L408" s="41"/>
      <c r="M408" s="41"/>
      <c r="N408" s="41"/>
      <c r="O408" s="41"/>
      <c r="P408" s="41"/>
      <c r="Q408" s="41"/>
      <c r="R408" s="41"/>
      <c r="S408" s="41"/>
      <c r="T408" s="41"/>
      <c r="U408" s="41"/>
      <c r="V408" s="41"/>
      <c r="W408" s="41"/>
      <c r="X408" s="41"/>
      <c r="Y408" s="41"/>
      <c r="Z408" s="41"/>
      <c r="AA408" s="41"/>
      <c r="AB408" s="41"/>
      <c r="AC408" s="41"/>
      <c r="AD408" s="41"/>
      <c r="AE408" s="41"/>
      <c r="AF408" s="41"/>
      <c r="AG408" s="41"/>
      <c r="AH408" s="41"/>
      <c r="AI408" s="41"/>
      <c r="AJ408" s="41"/>
      <c r="AK408" s="41"/>
      <c r="AL408" s="41"/>
      <c r="AM408" s="41"/>
    </row>
    <row r="409" spans="1:39" x14ac:dyDescent="0.25">
      <c r="A409" s="41"/>
      <c r="B409" s="41"/>
      <c r="C409" s="41"/>
      <c r="D409" s="41"/>
      <c r="E409" s="41"/>
      <c r="F409" s="41"/>
      <c r="G409" s="41"/>
      <c r="H409" s="41"/>
      <c r="I409" s="41"/>
      <c r="J409" s="41"/>
      <c r="K409" s="41"/>
      <c r="L409" s="41"/>
      <c r="M409" s="41"/>
      <c r="N409" s="41"/>
      <c r="O409" s="41"/>
      <c r="P409" s="41"/>
      <c r="Q409" s="41"/>
      <c r="R409" s="41"/>
      <c r="S409" s="41"/>
      <c r="T409" s="41"/>
      <c r="U409" s="41"/>
      <c r="V409" s="41"/>
      <c r="W409" s="41"/>
      <c r="X409" s="41"/>
      <c r="Y409" s="41"/>
      <c r="Z409" s="41"/>
      <c r="AA409" s="41"/>
      <c r="AB409" s="41"/>
      <c r="AC409" s="41"/>
      <c r="AD409" s="41"/>
      <c r="AE409" s="41"/>
      <c r="AF409" s="41"/>
      <c r="AG409" s="41"/>
      <c r="AH409" s="41"/>
      <c r="AI409" s="41"/>
      <c r="AJ409" s="41"/>
      <c r="AK409" s="41"/>
      <c r="AL409" s="41"/>
      <c r="AM409" s="41"/>
    </row>
    <row r="410" spans="1:39" x14ac:dyDescent="0.25">
      <c r="A410" s="41"/>
      <c r="B410" s="41"/>
      <c r="C410" s="41"/>
      <c r="D410" s="41"/>
      <c r="E410" s="41"/>
      <c r="F410" s="41"/>
      <c r="G410" s="41"/>
      <c r="H410" s="41"/>
      <c r="I410" s="41"/>
      <c r="J410" s="41"/>
      <c r="K410" s="41"/>
      <c r="L410" s="41"/>
      <c r="M410" s="41"/>
      <c r="N410" s="41"/>
      <c r="O410" s="41"/>
      <c r="P410" s="41"/>
      <c r="Q410" s="41"/>
      <c r="R410" s="41"/>
      <c r="S410" s="41"/>
      <c r="T410" s="41"/>
      <c r="U410" s="41"/>
      <c r="V410" s="41"/>
      <c r="W410" s="41"/>
      <c r="X410" s="41"/>
      <c r="Y410" s="41"/>
      <c r="Z410" s="41"/>
      <c r="AA410" s="41"/>
      <c r="AB410" s="41"/>
      <c r="AC410" s="41"/>
      <c r="AD410" s="41"/>
      <c r="AE410" s="41"/>
      <c r="AF410" s="41"/>
      <c r="AG410" s="41"/>
      <c r="AH410" s="41"/>
      <c r="AI410" s="41"/>
      <c r="AJ410" s="41"/>
      <c r="AK410" s="41"/>
      <c r="AL410" s="41"/>
      <c r="AM410" s="41"/>
    </row>
    <row r="411" spans="1:39" x14ac:dyDescent="0.25">
      <c r="A411" s="41"/>
      <c r="B411" s="41"/>
      <c r="C411" s="41"/>
      <c r="D411" s="41"/>
      <c r="E411" s="41"/>
      <c r="F411" s="41"/>
      <c r="G411" s="41"/>
      <c r="H411" s="41"/>
      <c r="I411" s="41"/>
      <c r="J411" s="41"/>
      <c r="K411" s="41"/>
      <c r="L411" s="41"/>
      <c r="M411" s="41"/>
      <c r="N411" s="41"/>
      <c r="O411" s="41"/>
      <c r="P411" s="41"/>
      <c r="Q411" s="41"/>
      <c r="R411" s="41"/>
      <c r="S411" s="41"/>
      <c r="T411" s="41"/>
      <c r="U411" s="41"/>
      <c r="V411" s="41"/>
      <c r="W411" s="41"/>
      <c r="X411" s="41"/>
      <c r="Y411" s="41"/>
      <c r="Z411" s="41"/>
      <c r="AA411" s="41"/>
      <c r="AB411" s="41"/>
      <c r="AC411" s="41"/>
      <c r="AD411" s="41"/>
      <c r="AE411" s="41"/>
      <c r="AF411" s="41"/>
      <c r="AG411" s="41"/>
      <c r="AH411" s="41"/>
      <c r="AI411" s="41"/>
      <c r="AJ411" s="41"/>
      <c r="AK411" s="41"/>
      <c r="AL411" s="41"/>
      <c r="AM411" s="41"/>
    </row>
    <row r="412" spans="1:39" x14ac:dyDescent="0.25">
      <c r="A412" s="41"/>
      <c r="B412" s="41"/>
      <c r="C412" s="41"/>
      <c r="D412" s="41"/>
      <c r="E412" s="41"/>
      <c r="F412" s="41"/>
      <c r="G412" s="41"/>
      <c r="H412" s="41"/>
      <c r="I412" s="41"/>
      <c r="J412" s="41"/>
      <c r="K412" s="41"/>
      <c r="L412" s="41"/>
      <c r="M412" s="41"/>
      <c r="N412" s="41"/>
      <c r="O412" s="41"/>
      <c r="P412" s="41"/>
      <c r="Q412" s="41"/>
      <c r="R412" s="41"/>
      <c r="S412" s="41"/>
      <c r="T412" s="41"/>
      <c r="U412" s="41"/>
      <c r="V412" s="41"/>
      <c r="W412" s="41"/>
      <c r="X412" s="41"/>
      <c r="Y412" s="41"/>
      <c r="Z412" s="41"/>
      <c r="AA412" s="41"/>
      <c r="AB412" s="41"/>
      <c r="AC412" s="41"/>
      <c r="AD412" s="41"/>
      <c r="AE412" s="41"/>
      <c r="AF412" s="41"/>
      <c r="AG412" s="41"/>
      <c r="AH412" s="41"/>
      <c r="AI412" s="41"/>
      <c r="AJ412" s="41"/>
      <c r="AK412" s="41"/>
      <c r="AL412" s="41"/>
      <c r="AM412" s="41"/>
    </row>
    <row r="413" spans="1:39" x14ac:dyDescent="0.25">
      <c r="A413" s="41"/>
      <c r="B413" s="41"/>
      <c r="C413" s="41"/>
      <c r="D413" s="41"/>
      <c r="E413" s="41"/>
      <c r="F413" s="41"/>
      <c r="G413" s="41"/>
      <c r="H413" s="41"/>
      <c r="I413" s="41"/>
      <c r="J413" s="41"/>
      <c r="K413" s="41"/>
      <c r="L413" s="41"/>
      <c r="M413" s="41"/>
      <c r="N413" s="41"/>
      <c r="O413" s="41"/>
      <c r="P413" s="41"/>
      <c r="Q413" s="41"/>
      <c r="R413" s="41"/>
      <c r="S413" s="41"/>
      <c r="T413" s="41"/>
      <c r="U413" s="41"/>
      <c r="V413" s="41"/>
      <c r="W413" s="41"/>
      <c r="X413" s="41"/>
      <c r="Y413" s="41"/>
      <c r="Z413" s="41"/>
      <c r="AA413" s="41"/>
      <c r="AB413" s="41"/>
      <c r="AC413" s="41"/>
      <c r="AD413" s="41"/>
      <c r="AE413" s="41"/>
      <c r="AF413" s="41"/>
      <c r="AG413" s="41"/>
      <c r="AH413" s="41"/>
      <c r="AI413" s="41"/>
      <c r="AJ413" s="41"/>
      <c r="AK413" s="41"/>
      <c r="AL413" s="41"/>
      <c r="AM413" s="41"/>
    </row>
    <row r="414" spans="1:39" x14ac:dyDescent="0.25">
      <c r="A414" s="41"/>
      <c r="B414" s="41"/>
      <c r="C414" s="41"/>
      <c r="D414" s="41"/>
      <c r="E414" s="41"/>
      <c r="F414" s="41"/>
      <c r="G414" s="41"/>
      <c r="H414" s="41"/>
      <c r="I414" s="41"/>
      <c r="J414" s="41"/>
      <c r="K414" s="41"/>
      <c r="L414" s="41"/>
      <c r="M414" s="41"/>
      <c r="N414" s="41"/>
      <c r="O414" s="41"/>
      <c r="P414" s="41"/>
      <c r="Q414" s="41"/>
      <c r="R414" s="41"/>
      <c r="S414" s="41"/>
      <c r="T414" s="41"/>
      <c r="U414" s="41"/>
      <c r="V414" s="41"/>
      <c r="W414" s="41"/>
      <c r="X414" s="41"/>
      <c r="Y414" s="41"/>
      <c r="Z414" s="41"/>
      <c r="AA414" s="41"/>
      <c r="AB414" s="41"/>
      <c r="AC414" s="41"/>
      <c r="AD414" s="41"/>
      <c r="AE414" s="41"/>
      <c r="AF414" s="41"/>
      <c r="AG414" s="41"/>
      <c r="AH414" s="41"/>
      <c r="AI414" s="41"/>
      <c r="AJ414" s="41"/>
      <c r="AK414" s="41"/>
      <c r="AL414" s="41"/>
      <c r="AM414" s="41"/>
    </row>
    <row r="415" spans="1:39" x14ac:dyDescent="0.25">
      <c r="A415" s="41"/>
      <c r="B415" s="41"/>
      <c r="C415" s="41"/>
      <c r="D415" s="41"/>
      <c r="E415" s="41"/>
      <c r="F415" s="41"/>
      <c r="G415" s="41"/>
      <c r="H415" s="41"/>
      <c r="I415" s="41"/>
      <c r="J415" s="41"/>
      <c r="K415" s="41"/>
      <c r="L415" s="41"/>
      <c r="M415" s="41"/>
      <c r="N415" s="41"/>
      <c r="O415" s="41"/>
      <c r="P415" s="41"/>
      <c r="Q415" s="41"/>
      <c r="R415" s="41"/>
      <c r="S415" s="41"/>
      <c r="T415" s="41"/>
      <c r="U415" s="41"/>
      <c r="V415" s="41"/>
      <c r="W415" s="41"/>
      <c r="X415" s="41"/>
      <c r="Y415" s="41"/>
      <c r="Z415" s="41"/>
      <c r="AA415" s="41"/>
      <c r="AB415" s="41"/>
      <c r="AC415" s="41"/>
      <c r="AD415" s="41"/>
      <c r="AE415" s="41"/>
      <c r="AF415" s="41"/>
      <c r="AG415" s="41"/>
      <c r="AH415" s="41"/>
      <c r="AI415" s="41"/>
      <c r="AJ415" s="41"/>
      <c r="AK415" s="41"/>
      <c r="AL415" s="41"/>
      <c r="AM415" s="41"/>
    </row>
    <row r="416" spans="1:39" x14ac:dyDescent="0.25">
      <c r="A416" s="41"/>
      <c r="B416" s="41"/>
      <c r="C416" s="41"/>
      <c r="D416" s="41"/>
      <c r="E416" s="41"/>
      <c r="F416" s="41"/>
      <c r="G416" s="41"/>
      <c r="H416" s="41"/>
      <c r="I416" s="41"/>
      <c r="J416" s="41"/>
      <c r="K416" s="41"/>
      <c r="L416" s="41"/>
      <c r="M416" s="41"/>
      <c r="N416" s="41"/>
      <c r="O416" s="41"/>
      <c r="P416" s="41"/>
      <c r="Q416" s="41"/>
      <c r="R416" s="41"/>
      <c r="S416" s="41"/>
      <c r="T416" s="41"/>
      <c r="U416" s="41"/>
      <c r="V416" s="41"/>
      <c r="W416" s="41"/>
      <c r="X416" s="41"/>
      <c r="Y416" s="41"/>
      <c r="Z416" s="41"/>
      <c r="AA416" s="41"/>
      <c r="AB416" s="41"/>
      <c r="AC416" s="41"/>
      <c r="AD416" s="41"/>
      <c r="AE416" s="41"/>
      <c r="AF416" s="41"/>
      <c r="AG416" s="41"/>
      <c r="AH416" s="41"/>
      <c r="AI416" s="41"/>
      <c r="AJ416" s="41"/>
      <c r="AK416" s="41"/>
      <c r="AL416" s="41"/>
      <c r="AM416" s="41"/>
    </row>
    <row r="417" spans="1:39" x14ac:dyDescent="0.25">
      <c r="A417" s="41"/>
      <c r="B417" s="41"/>
      <c r="C417" s="41"/>
      <c r="D417" s="41"/>
      <c r="E417" s="41"/>
      <c r="F417" s="41"/>
      <c r="G417" s="41"/>
      <c r="H417" s="41"/>
      <c r="I417" s="41"/>
      <c r="J417" s="41"/>
      <c r="K417" s="41"/>
      <c r="L417" s="41"/>
      <c r="M417" s="41"/>
      <c r="N417" s="41"/>
      <c r="O417" s="41"/>
      <c r="P417" s="41"/>
      <c r="Q417" s="41"/>
      <c r="R417" s="41"/>
      <c r="S417" s="41"/>
      <c r="T417" s="41"/>
      <c r="U417" s="41"/>
      <c r="V417" s="41"/>
      <c r="W417" s="41"/>
      <c r="X417" s="41"/>
      <c r="Y417" s="41"/>
      <c r="Z417" s="41"/>
      <c r="AA417" s="41"/>
      <c r="AB417" s="41"/>
      <c r="AC417" s="41"/>
      <c r="AD417" s="41"/>
      <c r="AE417" s="41"/>
      <c r="AF417" s="41"/>
      <c r="AG417" s="41"/>
      <c r="AH417" s="41"/>
      <c r="AI417" s="41"/>
      <c r="AJ417" s="41"/>
      <c r="AK417" s="41"/>
      <c r="AL417" s="41"/>
      <c r="AM417" s="41"/>
    </row>
    <row r="418" spans="1:39" x14ac:dyDescent="0.25">
      <c r="A418" s="41"/>
      <c r="B418" s="41"/>
      <c r="C418" s="41"/>
      <c r="D418" s="41"/>
      <c r="E418" s="41"/>
      <c r="F418" s="41"/>
      <c r="G418" s="41"/>
      <c r="H418" s="41"/>
      <c r="I418" s="41"/>
      <c r="J418" s="41"/>
      <c r="K418" s="41"/>
      <c r="L418" s="41"/>
      <c r="M418" s="41"/>
      <c r="N418" s="41"/>
      <c r="O418" s="41"/>
      <c r="P418" s="41"/>
      <c r="Q418" s="41"/>
      <c r="R418" s="41"/>
      <c r="S418" s="41"/>
      <c r="T418" s="41"/>
      <c r="U418" s="41"/>
      <c r="V418" s="41"/>
      <c r="W418" s="41"/>
      <c r="X418" s="41"/>
      <c r="Y418" s="41"/>
      <c r="Z418" s="41"/>
      <c r="AA418" s="41"/>
      <c r="AB418" s="41"/>
      <c r="AC418" s="41"/>
      <c r="AD418" s="41"/>
      <c r="AE418" s="41"/>
      <c r="AF418" s="41"/>
      <c r="AG418" s="41"/>
      <c r="AH418" s="41"/>
      <c r="AI418" s="41"/>
      <c r="AJ418" s="41"/>
      <c r="AK418" s="41"/>
      <c r="AL418" s="41"/>
      <c r="AM418" s="41"/>
    </row>
    <row r="419" spans="1:39" x14ac:dyDescent="0.25">
      <c r="A419" s="41"/>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c r="AH419" s="41"/>
      <c r="AI419" s="41"/>
      <c r="AJ419" s="41"/>
      <c r="AK419" s="41"/>
      <c r="AL419" s="41"/>
      <c r="AM419" s="41"/>
    </row>
    <row r="420" spans="1:39" x14ac:dyDescent="0.25">
      <c r="A420" s="41"/>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c r="AH420" s="41"/>
      <c r="AI420" s="41"/>
      <c r="AJ420" s="41"/>
      <c r="AK420" s="41"/>
      <c r="AL420" s="41"/>
      <c r="AM420" s="41"/>
    </row>
    <row r="421" spans="1:39" x14ac:dyDescent="0.25">
      <c r="A421" s="41"/>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c r="AH421" s="41"/>
      <c r="AI421" s="41"/>
      <c r="AJ421" s="41"/>
      <c r="AK421" s="41"/>
      <c r="AL421" s="41"/>
      <c r="AM421" s="41"/>
    </row>
    <row r="422" spans="1:39" x14ac:dyDescent="0.25">
      <c r="A422" s="41"/>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c r="AH422" s="41"/>
      <c r="AI422" s="41"/>
      <c r="AJ422" s="41"/>
      <c r="AK422" s="41"/>
      <c r="AL422" s="41"/>
      <c r="AM422" s="41"/>
    </row>
    <row r="423" spans="1:39" x14ac:dyDescent="0.25">
      <c r="A423" s="41"/>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c r="AH423" s="41"/>
      <c r="AI423" s="41"/>
      <c r="AJ423" s="41"/>
      <c r="AK423" s="41"/>
      <c r="AL423" s="41"/>
      <c r="AM423" s="41"/>
    </row>
    <row r="424" spans="1:39" x14ac:dyDescent="0.25">
      <c r="A424" s="41"/>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row>
    <row r="425" spans="1:39" x14ac:dyDescent="0.25">
      <c r="A425" s="41"/>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c r="AH425" s="41"/>
      <c r="AI425" s="41"/>
      <c r="AJ425" s="41"/>
      <c r="AK425" s="41"/>
      <c r="AL425" s="41"/>
      <c r="AM425" s="41"/>
    </row>
    <row r="426" spans="1:39" x14ac:dyDescent="0.25">
      <c r="A426" s="41"/>
      <c r="B426" s="41"/>
      <c r="C426" s="41"/>
      <c r="D426" s="41"/>
      <c r="E426" s="41"/>
      <c r="F426" s="41"/>
      <c r="G426" s="41"/>
      <c r="H426" s="41"/>
      <c r="I426" s="41"/>
      <c r="J426" s="41"/>
      <c r="K426" s="41"/>
      <c r="L426" s="41"/>
      <c r="M426" s="41"/>
      <c r="N426" s="41"/>
      <c r="O426" s="41"/>
      <c r="P426" s="41"/>
      <c r="Q426" s="41"/>
      <c r="R426" s="41"/>
      <c r="S426" s="41"/>
      <c r="T426" s="41"/>
      <c r="U426" s="41"/>
      <c r="V426" s="41"/>
      <c r="W426" s="41"/>
      <c r="X426" s="41"/>
      <c r="Y426" s="41"/>
      <c r="Z426" s="41"/>
      <c r="AA426" s="41"/>
      <c r="AB426" s="41"/>
      <c r="AC426" s="41"/>
      <c r="AD426" s="41"/>
      <c r="AE426" s="41"/>
      <c r="AF426" s="41"/>
      <c r="AG426" s="41"/>
      <c r="AH426" s="41"/>
      <c r="AI426" s="41"/>
      <c r="AJ426" s="41"/>
      <c r="AK426" s="41"/>
      <c r="AL426" s="41"/>
      <c r="AM426" s="41"/>
    </row>
    <row r="427" spans="1:39" x14ac:dyDescent="0.25">
      <c r="A427" s="41"/>
      <c r="B427" s="41"/>
      <c r="C427" s="41"/>
      <c r="D427" s="41"/>
      <c r="E427" s="41"/>
      <c r="F427" s="41"/>
      <c r="G427" s="41"/>
      <c r="H427" s="41"/>
      <c r="I427" s="41"/>
      <c r="J427" s="41"/>
      <c r="K427" s="41"/>
      <c r="L427" s="41"/>
      <c r="M427" s="41"/>
      <c r="N427" s="41"/>
      <c r="O427" s="41"/>
      <c r="P427" s="41"/>
      <c r="Q427" s="41"/>
      <c r="R427" s="41"/>
      <c r="S427" s="41"/>
      <c r="T427" s="41"/>
      <c r="U427" s="41"/>
      <c r="V427" s="41"/>
      <c r="W427" s="41"/>
      <c r="X427" s="41"/>
      <c r="Y427" s="41"/>
      <c r="Z427" s="41"/>
      <c r="AA427" s="41"/>
      <c r="AB427" s="41"/>
      <c r="AC427" s="41"/>
      <c r="AD427" s="41"/>
      <c r="AE427" s="41"/>
      <c r="AF427" s="41"/>
      <c r="AG427" s="41"/>
      <c r="AH427" s="41"/>
      <c r="AI427" s="41"/>
      <c r="AJ427" s="41"/>
      <c r="AK427" s="41"/>
      <c r="AL427" s="41"/>
      <c r="AM427" s="41"/>
    </row>
    <row r="428" spans="1:39" x14ac:dyDescent="0.25">
      <c r="A428" s="41"/>
      <c r="B428" s="41"/>
      <c r="C428" s="41"/>
      <c r="D428" s="41"/>
      <c r="E428" s="41"/>
      <c r="F428" s="41"/>
      <c r="G428" s="41"/>
      <c r="H428" s="41"/>
      <c r="I428" s="41"/>
      <c r="J428" s="41"/>
      <c r="K428" s="41"/>
      <c r="L428" s="41"/>
      <c r="M428" s="41"/>
      <c r="N428" s="41"/>
      <c r="O428" s="41"/>
      <c r="P428" s="41"/>
      <c r="Q428" s="41"/>
      <c r="R428" s="41"/>
      <c r="S428" s="41"/>
      <c r="T428" s="41"/>
      <c r="U428" s="41"/>
      <c r="V428" s="41"/>
      <c r="W428" s="41"/>
      <c r="X428" s="41"/>
      <c r="Y428" s="41"/>
      <c r="Z428" s="41"/>
      <c r="AA428" s="41"/>
      <c r="AB428" s="41"/>
      <c r="AC428" s="41"/>
      <c r="AD428" s="41"/>
      <c r="AE428" s="41"/>
      <c r="AF428" s="41"/>
      <c r="AG428" s="41"/>
      <c r="AH428" s="41"/>
      <c r="AI428" s="41"/>
      <c r="AJ428" s="41"/>
      <c r="AK428" s="41"/>
      <c r="AL428" s="41"/>
      <c r="AM428" s="41"/>
    </row>
    <row r="429" spans="1:39" x14ac:dyDescent="0.25">
      <c r="A429" s="41"/>
      <c r="B429" s="41"/>
      <c r="C429" s="41"/>
      <c r="D429" s="41"/>
      <c r="E429" s="41"/>
      <c r="F429" s="41"/>
      <c r="G429" s="41"/>
      <c r="H429" s="41"/>
      <c r="I429" s="41"/>
      <c r="J429" s="41"/>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c r="AH429" s="41"/>
      <c r="AI429" s="41"/>
      <c r="AJ429" s="41"/>
      <c r="AK429" s="41"/>
      <c r="AL429" s="41"/>
      <c r="AM429" s="41"/>
    </row>
    <row r="430" spans="1:39" x14ac:dyDescent="0.25">
      <c r="A430" s="41"/>
      <c r="B430" s="41"/>
      <c r="C430" s="41"/>
      <c r="D430" s="41"/>
      <c r="E430" s="41"/>
      <c r="F430" s="41"/>
      <c r="G430" s="41"/>
      <c r="H430" s="41"/>
      <c r="I430" s="41"/>
      <c r="J430" s="41"/>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c r="AH430" s="41"/>
      <c r="AI430" s="41"/>
      <c r="AJ430" s="41"/>
      <c r="AK430" s="41"/>
      <c r="AL430" s="41"/>
      <c r="AM430" s="41"/>
    </row>
    <row r="431" spans="1:39" x14ac:dyDescent="0.25">
      <c r="A431" s="41"/>
      <c r="B431" s="41"/>
      <c r="C431" s="41"/>
      <c r="D431" s="41"/>
      <c r="E431" s="41"/>
      <c r="F431" s="41"/>
      <c r="G431" s="41"/>
      <c r="H431" s="41"/>
      <c r="I431" s="41"/>
      <c r="J431" s="41"/>
      <c r="K431" s="41"/>
      <c r="L431" s="41"/>
      <c r="M431" s="41"/>
      <c r="N431" s="41"/>
      <c r="O431" s="41"/>
      <c r="P431" s="41"/>
      <c r="Q431" s="41"/>
      <c r="R431" s="41"/>
      <c r="S431" s="41"/>
      <c r="T431" s="41"/>
      <c r="U431" s="41"/>
      <c r="V431" s="41"/>
      <c r="W431" s="41"/>
      <c r="X431" s="41"/>
      <c r="Y431" s="41"/>
      <c r="Z431" s="41"/>
      <c r="AA431" s="41"/>
      <c r="AB431" s="41"/>
      <c r="AC431" s="41"/>
      <c r="AD431" s="41"/>
      <c r="AE431" s="41"/>
      <c r="AF431" s="41"/>
      <c r="AG431" s="41"/>
      <c r="AH431" s="41"/>
      <c r="AI431" s="41"/>
      <c r="AJ431" s="41"/>
      <c r="AK431" s="41"/>
      <c r="AL431" s="41"/>
      <c r="AM431" s="41"/>
    </row>
    <row r="432" spans="1:39" x14ac:dyDescent="0.25">
      <c r="A432" s="41"/>
      <c r="B432" s="41"/>
      <c r="C432" s="41"/>
      <c r="D432" s="41"/>
      <c r="E432" s="41"/>
      <c r="F432" s="41"/>
      <c r="G432" s="41"/>
      <c r="H432" s="41"/>
      <c r="I432" s="41"/>
      <c r="J432" s="41"/>
      <c r="K432" s="41"/>
      <c r="L432" s="41"/>
      <c r="M432" s="41"/>
      <c r="N432" s="41"/>
      <c r="O432" s="41"/>
      <c r="P432" s="41"/>
      <c r="Q432" s="41"/>
      <c r="R432" s="41"/>
      <c r="S432" s="41"/>
      <c r="T432" s="41"/>
      <c r="U432" s="41"/>
      <c r="V432" s="41"/>
      <c r="W432" s="41"/>
      <c r="X432" s="41"/>
      <c r="Y432" s="41"/>
      <c r="Z432" s="41"/>
      <c r="AA432" s="41"/>
      <c r="AB432" s="41"/>
      <c r="AC432" s="41"/>
      <c r="AD432" s="41"/>
      <c r="AE432" s="41"/>
      <c r="AF432" s="41"/>
      <c r="AG432" s="41"/>
      <c r="AH432" s="41"/>
      <c r="AI432" s="41"/>
      <c r="AJ432" s="41"/>
      <c r="AK432" s="41"/>
      <c r="AL432" s="41"/>
      <c r="AM432" s="41"/>
    </row>
    <row r="433" spans="1:39" x14ac:dyDescent="0.25">
      <c r="A433" s="41"/>
      <c r="B433" s="41"/>
      <c r="C433" s="41"/>
      <c r="D433" s="41"/>
      <c r="E433" s="41"/>
      <c r="F433" s="41"/>
      <c r="G433" s="41"/>
      <c r="H433" s="41"/>
      <c r="I433" s="41"/>
      <c r="J433" s="41"/>
      <c r="K433" s="41"/>
      <c r="L433" s="41"/>
      <c r="M433" s="41"/>
      <c r="N433" s="41"/>
      <c r="O433" s="41"/>
      <c r="P433" s="41"/>
      <c r="Q433" s="41"/>
      <c r="R433" s="41"/>
      <c r="S433" s="41"/>
      <c r="T433" s="41"/>
      <c r="U433" s="41"/>
      <c r="V433" s="41"/>
      <c r="W433" s="41"/>
      <c r="X433" s="41"/>
      <c r="Y433" s="41"/>
      <c r="Z433" s="41"/>
      <c r="AA433" s="41"/>
      <c r="AB433" s="41"/>
      <c r="AC433" s="41"/>
      <c r="AD433" s="41"/>
      <c r="AE433" s="41"/>
      <c r="AF433" s="41"/>
      <c r="AG433" s="41"/>
      <c r="AH433" s="41"/>
      <c r="AI433" s="41"/>
      <c r="AJ433" s="41"/>
      <c r="AK433" s="41"/>
      <c r="AL433" s="41"/>
      <c r="AM433" s="41"/>
    </row>
    <row r="434" spans="1:39" x14ac:dyDescent="0.25">
      <c r="A434" s="41"/>
      <c r="B434" s="41"/>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c r="AH434" s="41"/>
      <c r="AI434" s="41"/>
      <c r="AJ434" s="41"/>
      <c r="AK434" s="41"/>
      <c r="AL434" s="41"/>
      <c r="AM434" s="41"/>
    </row>
    <row r="435" spans="1:39" x14ac:dyDescent="0.25">
      <c r="A435" s="41"/>
      <c r="B435" s="41"/>
      <c r="C435" s="41"/>
      <c r="D435" s="41"/>
      <c r="E435" s="41"/>
      <c r="F435" s="41"/>
      <c r="G435" s="41"/>
      <c r="H435" s="41"/>
      <c r="I435" s="41"/>
      <c r="J435" s="41"/>
      <c r="K435" s="41"/>
      <c r="L435" s="41"/>
      <c r="M435" s="41"/>
      <c r="N435" s="41"/>
      <c r="O435" s="41"/>
      <c r="P435" s="41"/>
      <c r="Q435" s="41"/>
      <c r="R435" s="41"/>
      <c r="S435" s="41"/>
      <c r="T435" s="41"/>
      <c r="U435" s="41"/>
      <c r="V435" s="41"/>
      <c r="W435" s="41"/>
      <c r="X435" s="41"/>
      <c r="Y435" s="41"/>
      <c r="Z435" s="41"/>
      <c r="AA435" s="41"/>
      <c r="AB435" s="41"/>
      <c r="AC435" s="41"/>
      <c r="AD435" s="41"/>
      <c r="AE435" s="41"/>
      <c r="AF435" s="41"/>
      <c r="AG435" s="41"/>
      <c r="AH435" s="41"/>
      <c r="AI435" s="41"/>
      <c r="AJ435" s="41"/>
      <c r="AK435" s="41"/>
      <c r="AL435" s="41"/>
      <c r="AM435" s="41"/>
    </row>
    <row r="436" spans="1:39" x14ac:dyDescent="0.25">
      <c r="A436" s="41"/>
      <c r="B436" s="41"/>
      <c r="C436" s="41"/>
      <c r="D436" s="41"/>
      <c r="E436" s="41"/>
      <c r="F436" s="41"/>
      <c r="G436" s="41"/>
      <c r="H436" s="41"/>
      <c r="I436" s="41"/>
      <c r="J436" s="41"/>
      <c r="K436" s="41"/>
      <c r="L436" s="41"/>
      <c r="M436" s="41"/>
      <c r="N436" s="41"/>
      <c r="O436" s="41"/>
      <c r="P436" s="41"/>
      <c r="Q436" s="41"/>
      <c r="R436" s="41"/>
      <c r="S436" s="41"/>
      <c r="T436" s="41"/>
      <c r="U436" s="41"/>
      <c r="V436" s="41"/>
      <c r="W436" s="41"/>
      <c r="X436" s="41"/>
      <c r="Y436" s="41"/>
      <c r="Z436" s="41"/>
      <c r="AA436" s="41"/>
      <c r="AB436" s="41"/>
      <c r="AC436" s="41"/>
      <c r="AD436" s="41"/>
      <c r="AE436" s="41"/>
      <c r="AF436" s="41"/>
      <c r="AG436" s="41"/>
      <c r="AH436" s="41"/>
      <c r="AI436" s="41"/>
      <c r="AJ436" s="41"/>
      <c r="AK436" s="41"/>
      <c r="AL436" s="41"/>
      <c r="AM436" s="41"/>
    </row>
    <row r="439" spans="1:39" x14ac:dyDescent="0.25">
      <c r="B439" s="38"/>
    </row>
    <row r="440" spans="1:39" x14ac:dyDescent="0.25">
      <c r="B440" s="38"/>
    </row>
    <row r="441" spans="1:39" x14ac:dyDescent="0.25">
      <c r="B441" s="38"/>
    </row>
    <row r="442" spans="1:39" ht="18.75" x14ac:dyDescent="0.25">
      <c r="B442" s="39" t="s">
        <v>37</v>
      </c>
    </row>
  </sheetData>
  <mergeCells count="34">
    <mergeCell ref="AD2:AM3"/>
    <mergeCell ref="I11:AM11"/>
    <mergeCell ref="I12:AM12"/>
    <mergeCell ref="H15:Q16"/>
    <mergeCell ref="C8:AM8"/>
    <mergeCell ref="C7:AM7"/>
    <mergeCell ref="AH16:AH17"/>
    <mergeCell ref="AI16:AI17"/>
    <mergeCell ref="AJ16:AJ17"/>
    <mergeCell ref="AK16:AK17"/>
    <mergeCell ref="AM14:AM15"/>
    <mergeCell ref="C4:AM4"/>
    <mergeCell ref="D15:E17"/>
    <mergeCell ref="C9:AM9"/>
    <mergeCell ref="K17:L17"/>
    <mergeCell ref="AM16:AM17"/>
    <mergeCell ref="C5:AM5"/>
    <mergeCell ref="A14:Q14"/>
    <mergeCell ref="A15:C17"/>
    <mergeCell ref="AB14:AB17"/>
    <mergeCell ref="AC14:AC17"/>
    <mergeCell ref="R17:S17"/>
    <mergeCell ref="AL16:AL17"/>
    <mergeCell ref="AD14:AL15"/>
    <mergeCell ref="W17:Y17"/>
    <mergeCell ref="Z17:AA17"/>
    <mergeCell ref="AG16:AG17"/>
    <mergeCell ref="H17:I17"/>
    <mergeCell ref="F15:G17"/>
    <mergeCell ref="A344:AM344"/>
    <mergeCell ref="A343:AM343"/>
    <mergeCell ref="R14:AA16"/>
    <mergeCell ref="C6:AM6"/>
    <mergeCell ref="M17:Q17"/>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User</cp:lastModifiedBy>
  <cp:lastPrinted>2020-09-30T07:10:40Z</cp:lastPrinted>
  <dcterms:created xsi:type="dcterms:W3CDTF">2011-12-09T07:36:49Z</dcterms:created>
  <dcterms:modified xsi:type="dcterms:W3CDTF">2020-09-30T07:15:11Z</dcterms:modified>
</cp:coreProperties>
</file>