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customXml/itemProps1.xml" ContentType="application/vnd.openxmlformats-officedocument.customXmlProperti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5"/>
  <workbookPr/>
  <bookViews>
    <workbookView xWindow="156" yWindow="528" windowWidth="15576" windowHeight="11196"/>
  </bookViews>
  <sheets>
    <sheet name="РП" sheetId="2" r:id="rId1"/>
  </sheets>
  <definedNames>
    <definedName name="_xlnm.Print_Titles" localSheetId="0">РП!$11:$12</definedName>
    <definedName name="_xlnm.Print_Area" localSheetId="0">РП!$A$1:$H$684</definedName>
  </definedNames>
  <calcPr calcId="124519"/>
</workbook>
</file>

<file path=xl/calcChain.xml><?xml version="1.0" encoding="utf-8"?>
<calcChain xmlns="http://schemas.openxmlformats.org/spreadsheetml/2006/main">
  <c r="H676" i="2"/>
  <c r="H582"/>
  <c r="G331" l="1"/>
  <c r="G479"/>
  <c r="G528" l="1"/>
  <c r="G450"/>
  <c r="G412"/>
  <c r="G398" l="1"/>
  <c r="G208"/>
  <c r="G665"/>
  <c r="G628"/>
  <c r="G564"/>
  <c r="G254"/>
  <c r="G658"/>
  <c r="G151"/>
  <c r="G297"/>
  <c r="G275"/>
  <c r="G391"/>
  <c r="G200"/>
  <c r="G66"/>
  <c r="G184" l="1"/>
  <c r="G274"/>
  <c r="G632"/>
  <c r="G631" s="1"/>
  <c r="G142"/>
  <c r="H140"/>
  <c r="G141"/>
  <c r="H668"/>
  <c r="H667" s="1"/>
  <c r="H666" s="1"/>
  <c r="H664" s="1"/>
  <c r="G668"/>
  <c r="G667" s="1"/>
  <c r="G666" s="1"/>
  <c r="G664" s="1"/>
  <c r="G140" l="1"/>
  <c r="G645"/>
  <c r="H627"/>
  <c r="G638"/>
  <c r="G637" s="1"/>
  <c r="G604"/>
  <c r="G583"/>
  <c r="G573"/>
  <c r="G567"/>
  <c r="G561"/>
  <c r="G560" s="1"/>
  <c r="G559" s="1"/>
  <c r="G558" s="1"/>
  <c r="G553"/>
  <c r="G552" s="1"/>
  <c r="G551" s="1"/>
  <c r="G544"/>
  <c r="G534"/>
  <c r="G531" s="1"/>
  <c r="H524"/>
  <c r="G524"/>
  <c r="H520"/>
  <c r="G520"/>
  <c r="G489"/>
  <c r="G482"/>
  <c r="G453"/>
  <c r="G452" s="1"/>
  <c r="G451" s="1"/>
  <c r="G432"/>
  <c r="G415"/>
  <c r="G401"/>
  <c r="G400" s="1"/>
  <c r="G399" s="1"/>
  <c r="G388"/>
  <c r="G389"/>
  <c r="G390"/>
  <c r="G385"/>
  <c r="G386"/>
  <c r="G387"/>
  <c r="G358"/>
  <c r="G343"/>
  <c r="G334"/>
  <c r="G299"/>
  <c r="G298" s="1"/>
  <c r="G285"/>
  <c r="G284" s="1"/>
  <c r="G283" s="1"/>
  <c r="G244"/>
  <c r="G243" s="1"/>
  <c r="G238"/>
  <c r="G230" s="1"/>
  <c r="G225"/>
  <c r="G220"/>
  <c r="G211"/>
  <c r="G203"/>
  <c r="G202" s="1"/>
  <c r="G201" s="1"/>
  <c r="H164"/>
  <c r="H143" s="1"/>
  <c r="G164"/>
  <c r="G148"/>
  <c r="H136"/>
  <c r="G136"/>
  <c r="H112"/>
  <c r="G112"/>
  <c r="H105"/>
  <c r="H104" s="1"/>
  <c r="G105"/>
  <c r="G104" s="1"/>
  <c r="G102"/>
  <c r="G101" s="1"/>
  <c r="H86"/>
  <c r="H85" s="1"/>
  <c r="H84" s="1"/>
  <c r="H83" s="1"/>
  <c r="G86"/>
  <c r="G85" s="1"/>
  <c r="G84" s="1"/>
  <c r="H72"/>
  <c r="H68" s="1"/>
  <c r="H67" s="1"/>
  <c r="G72"/>
  <c r="G68" s="1"/>
  <c r="G67" s="1"/>
  <c r="G55"/>
  <c r="G54" s="1"/>
  <c r="G53" s="1"/>
  <c r="G41"/>
  <c r="G40" s="1"/>
  <c r="G39" s="1"/>
  <c r="G36"/>
  <c r="G31"/>
  <c r="G26"/>
  <c r="G25" s="1"/>
  <c r="G24" s="1"/>
  <c r="G158" l="1"/>
  <c r="G143" s="1"/>
  <c r="H527"/>
  <c r="H571"/>
  <c r="G630"/>
  <c r="G571"/>
  <c r="H519"/>
  <c r="H518" s="1"/>
  <c r="H517" s="1"/>
  <c r="G530"/>
  <c r="G529" s="1"/>
  <c r="G527" s="1"/>
  <c r="G519"/>
  <c r="G518" s="1"/>
  <c r="G517" s="1"/>
  <c r="G384"/>
  <c r="G383" s="1"/>
  <c r="G481"/>
  <c r="G480" s="1"/>
  <c r="G414"/>
  <c r="G413" s="1"/>
  <c r="H135"/>
  <c r="H134" s="1"/>
  <c r="G333"/>
  <c r="G332" s="1"/>
  <c r="G135"/>
  <c r="G134" s="1"/>
  <c r="H184"/>
  <c r="G210"/>
  <c r="G209" s="1"/>
  <c r="G100"/>
  <c r="G83" s="1"/>
  <c r="G30"/>
  <c r="G29" s="1"/>
  <c r="G23" s="1"/>
  <c r="H397" l="1"/>
  <c r="G629"/>
  <c r="G627" s="1"/>
  <c r="G397"/>
  <c r="H274"/>
  <c r="G15"/>
  <c r="G14" s="1"/>
  <c r="H15"/>
  <c r="H14" s="1"/>
</calcChain>
</file>

<file path=xl/sharedStrings.xml><?xml version="1.0" encoding="utf-8"?>
<sst xmlns="http://schemas.openxmlformats.org/spreadsheetml/2006/main" count="1349" uniqueCount="402">
  <si>
    <t/>
  </si>
  <si>
    <t>0100</t>
  </si>
  <si>
    <t>0102</t>
  </si>
  <si>
    <t>0104</t>
  </si>
  <si>
    <t>0105</t>
  </si>
  <si>
    <t>0106</t>
  </si>
  <si>
    <t>0111</t>
  </si>
  <si>
    <t>0113</t>
  </si>
  <si>
    <t>0300</t>
  </si>
  <si>
    <t>0304</t>
  </si>
  <si>
    <t>0309</t>
  </si>
  <si>
    <t>0310</t>
  </si>
  <si>
    <t>0400</t>
  </si>
  <si>
    <t>0401</t>
  </si>
  <si>
    <t>0405</t>
  </si>
  <si>
    <t>0408</t>
  </si>
  <si>
    <t>0409</t>
  </si>
  <si>
    <t>0412</t>
  </si>
  <si>
    <t>0500</t>
  </si>
  <si>
    <t>0501</t>
  </si>
  <si>
    <t>0502</t>
  </si>
  <si>
    <t>0503</t>
  </si>
  <si>
    <t>0505</t>
  </si>
  <si>
    <t>0700</t>
  </si>
  <si>
    <t>0701</t>
  </si>
  <si>
    <t>0702</t>
  </si>
  <si>
    <t>0703</t>
  </si>
  <si>
    <t>0705</t>
  </si>
  <si>
    <t>0707</t>
  </si>
  <si>
    <t>0709</t>
  </si>
  <si>
    <t>0800</t>
  </si>
  <si>
    <t>0801</t>
  </si>
  <si>
    <t>0804</t>
  </si>
  <si>
    <t>1000</t>
  </si>
  <si>
    <t>1001</t>
  </si>
  <si>
    <t>1003</t>
  </si>
  <si>
    <t>1004</t>
  </si>
  <si>
    <t>1100</t>
  </si>
  <si>
    <t>1102</t>
  </si>
  <si>
    <t>1103</t>
  </si>
  <si>
    <t>1200</t>
  </si>
  <si>
    <t>1204</t>
  </si>
  <si>
    <t>1300</t>
  </si>
  <si>
    <t>1301</t>
  </si>
  <si>
    <t xml:space="preserve"> ОБЩЕГОСУДАРСТВЕННЫЕ ВОПРОСЫ</t>
  </si>
  <si>
    <t xml:space="preserve"> НАЦИОНАЛЬНАЯ БЕЗОПАСНОСТЬ И ПРАВООХРАНИТЕЛЬНАЯ ДЕЯТЕЛЬНОСТЬ</t>
  </si>
  <si>
    <t xml:space="preserve"> НАЦИОНАЛЬНАЯ ЭКОНОМИКА</t>
  </si>
  <si>
    <t xml:space="preserve"> ЖИЛИЩНО-КОММУНАЛЬНОЕ ХОЗЯЙСТВО</t>
  </si>
  <si>
    <t xml:space="preserve"> ОБРАЗОВАНИЕ</t>
  </si>
  <si>
    <t xml:space="preserve"> КУЛЬТУРА, КИНЕМАТОГРАФИЯ</t>
  </si>
  <si>
    <t xml:space="preserve"> СОЦИАЛЬНАЯ ПОЛИТИКА</t>
  </si>
  <si>
    <t xml:space="preserve"> ФИЗИЧЕСКАЯ КУЛЬТУРА И СПОРТ</t>
  </si>
  <si>
    <t xml:space="preserve"> СРЕДСТВА МАССОВОЙ ИНФОРМАЦИИ</t>
  </si>
  <si>
    <t xml:space="preserve"> ОБСЛУЖИВАНИЕ ГОСУДАРСТВЕННОГО И МУНИЦИПАЛЬНОГО ДОЛГА</t>
  </si>
  <si>
    <t xml:space="preserve"> Функционирование высшего должностного лица субъекта Российской Федерации и муниципального образования</t>
  </si>
  <si>
    <t xml:space="preserve"> 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</si>
  <si>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 xml:space="preserve"> Судебная система</t>
  </si>
  <si>
    <t xml:space="preserve"> Обеспечение деятельности финансовых, налоговых и таможенных органов и органов финансового (финансово-бюджетного) надзора</t>
  </si>
  <si>
    <t xml:space="preserve"> Резервные фонды</t>
  </si>
  <si>
    <t xml:space="preserve"> Другие общегосударственные вопросы</t>
  </si>
  <si>
    <t xml:space="preserve"> Органы юстиции</t>
  </si>
  <si>
    <t xml:space="preserve"> Защита населения и территории от чрезвычайных ситуаций природного и техногенного характера, гражданская оборона</t>
  </si>
  <si>
    <t xml:space="preserve"> Обеспечение пожарной безопасности</t>
  </si>
  <si>
    <t xml:space="preserve"> Общеэкономические вопросы</t>
  </si>
  <si>
    <t xml:space="preserve"> Сельское хозяйство и рыболовство</t>
  </si>
  <si>
    <t xml:space="preserve"> Транспорт</t>
  </si>
  <si>
    <t xml:space="preserve"> Дорожное хозяйство (дорожные фонды)</t>
  </si>
  <si>
    <t xml:space="preserve"> Другие вопросы в области национальной экономики</t>
  </si>
  <si>
    <t xml:space="preserve"> Жилищное хозяйство</t>
  </si>
  <si>
    <t xml:space="preserve"> Коммунальное хозяйство</t>
  </si>
  <si>
    <t xml:space="preserve"> Благоустройство</t>
  </si>
  <si>
    <t xml:space="preserve"> Другие вопросы в области жилищно-коммунального хозяйства</t>
  </si>
  <si>
    <t xml:space="preserve"> Дошкольное образование</t>
  </si>
  <si>
    <t xml:space="preserve"> Общее образование</t>
  </si>
  <si>
    <t xml:space="preserve"> Дополнительное образование детей</t>
  </si>
  <si>
    <t xml:space="preserve"> Профессиональная подготовка, переподготовка и повышение квалификации</t>
  </si>
  <si>
    <t xml:space="preserve"> Молодежная политика</t>
  </si>
  <si>
    <t xml:space="preserve"> Другие вопросы в области образования</t>
  </si>
  <si>
    <t xml:space="preserve"> Культура</t>
  </si>
  <si>
    <t xml:space="preserve"> Другие вопросы в области культуры, кинематографии</t>
  </si>
  <si>
    <t xml:space="preserve"> Пенсионное обеспечение</t>
  </si>
  <si>
    <t xml:space="preserve"> Социальное обеспечение населения</t>
  </si>
  <si>
    <t xml:space="preserve"> Охрана семьи и детства</t>
  </si>
  <si>
    <t xml:space="preserve"> Массовый спорт</t>
  </si>
  <si>
    <t xml:space="preserve"> Спорт высших достижений</t>
  </si>
  <si>
    <t xml:space="preserve"> Другие вопросы в области средств массовой информации</t>
  </si>
  <si>
    <t xml:space="preserve"> Обслуживание государственного внутреннего и муниципального долга</t>
  </si>
  <si>
    <t xml:space="preserve">Всего расходов: </t>
  </si>
  <si>
    <t xml:space="preserve"> Муниципальная программа "Информационная политика и работа с общественностью муниципального образования Кашинский городской округ Тверской области на 2019-2024 годы"</t>
  </si>
  <si>
    <t xml:space="preserve"> Обеспечивающая подпрограмма "Обеспечение деятельности Администрации Кашинского городского округа"</t>
  </si>
  <si>
    <t xml:space="preserve"> Расходы, не включенные в муниципальные программы</t>
  </si>
  <si>
    <t xml:space="preserve"> Расходы, не включенные в муниципальные программы, на обеспечение деятельности органов местного самоуправления</t>
  </si>
  <si>
    <t xml:space="preserve"> Подпрограмма "Создание условий для успешного развития муниципальной службы и институтов гражданского общества на территории муниципального образования Кашинский городской округ"</t>
  </si>
  <si>
    <t xml:space="preserve"> Подпрограмма "Формирование муниципального образования Кашинский городской округ Тверской области"</t>
  </si>
  <si>
    <t xml:space="preserve"> Муниципальная программа "Управление имуществом и земельными ресурсами муниципального образования Кашинский городской огруг Тверской области на 2019-2024 годы"</t>
  </si>
  <si>
    <t xml:space="preserve"> Подпрограмма "Управление имуществом Кашинского городского округа"</t>
  </si>
  <si>
    <t xml:space="preserve"> Подпрограмма "Управление земельными ресурсами Кашинского городского округа"</t>
  </si>
  <si>
    <t xml:space="preserve"> Подпрограмма "Оказание содействия в проведении общественно-полезных и социально-значимых мероприятий"</t>
  </si>
  <si>
    <t xml:space="preserve"> Муниципальная программа "Профилактика правонарушений на территории муниципального образования Кашинский городской округ Тверской области на 2019-2024 годы"</t>
  </si>
  <si>
    <t xml:space="preserve"> Подпрограмма "Оказание поддержки гражданам и объединениям участвующих в охране общественного порядка"</t>
  </si>
  <si>
    <t xml:space="preserve"> Муниципальная программа "Разработка документов по территориальному планированию Кашинского городского округа на 2019-2024 годы"</t>
  </si>
  <si>
    <t xml:space="preserve"> Подпрограмма "Разработка и реализация Генерального плана и Правил землепользования и застройки территории муниципального образования Кашинский городской округ Тверской области"</t>
  </si>
  <si>
    <t xml:space="preserve"> Подпрограмма "Разработка проекта сокращения санитарно-защитной зоны сибиреязвенного скотомогильника в районе деревни Стражково Кашинского городского округа"</t>
  </si>
  <si>
    <t xml:space="preserve"> Подпрограмма "Разработка проекта планировки территории, подлежащей под комплексное развитие территории Кашинского городского округа"</t>
  </si>
  <si>
    <t xml:space="preserve"> Отдельные мероприятия, не включенные в муниципальные программы</t>
  </si>
  <si>
    <t xml:space="preserve"> Муниципальная программа "Развитие системы гражданской обороны, защиты населения от чрезвычайных ситуаций и снижения рисков их возникновения на территории муниципального образования Кашинский городской округ Тверской области на 2019-2024 годы"</t>
  </si>
  <si>
    <t xml:space="preserve"> Подпрограмма "Обеспечение надежной защиты населения и территорий муниципального образования "Кашинский городской округ" от последствий чрезвычайных ситуаций природного и техногенного характера"</t>
  </si>
  <si>
    <t xml:space="preserve"> Подпрограмма "Обеспечение пожарной безопасности на территории города Кашин и Кашинского городского округа Тверской области"</t>
  </si>
  <si>
    <t xml:space="preserve"> Подпрограмма "Обеспечение пожарной безопасности на сельских территориях Кашинского городского округа"</t>
  </si>
  <si>
    <t xml:space="preserve"> Муниципальная программа "Социальная поддержка граждан на территории муниципального образования Кашинский городской округ Тверской области на 2019-2024 годы"</t>
  </si>
  <si>
    <t xml:space="preserve"> Подпрограмма "Содействие временной занятости безработных и ищущих работу граждан"</t>
  </si>
  <si>
    <t xml:space="preserve"> Муниципальная программа "Комплексное развитие системы жилищно-коммунальной инфраструктуры муниципального образования Кашинский городской округ Тверской области на 2019-2024 годы"</t>
  </si>
  <si>
    <t xml:space="preserve"> Подпрограмма "Содержание и благоустройство территории Кашинского городского округа"</t>
  </si>
  <si>
    <t xml:space="preserve"> Подпрограмма "Развитие дорожного хозяйства и сферы транспорта "</t>
  </si>
  <si>
    <t xml:space="preserve"> Подпрограмма "Повышение безопасности дорожного движения"</t>
  </si>
  <si>
    <t xml:space="preserve"> Муниципальная программа "Развитие туризма в муниципальном образовании Кашинский городской округ на 2018-2023 годы"</t>
  </si>
  <si>
    <t xml:space="preserve"> Подпрограмма "Обеспечение развития туризма"</t>
  </si>
  <si>
    <t xml:space="preserve"> Подпрограмма "Обеспечение развития системы жилищно-коммунального и газового хозяйства"</t>
  </si>
  <si>
    <t xml:space="preserve"> Муниципальная программа "Переселение граждан из аварийного жилищного фонда муниципального образования Кашинский городской округ Тверской области на 2019-2021 годы"</t>
  </si>
  <si>
    <t xml:space="preserve"> Подпрограмма "Расселение аварийного жилищного фонда Кашинского городского округа"</t>
  </si>
  <si>
    <t xml:space="preserve"> Муниципальная программа "Молодёжная политика муниципального образования Кашинский городской округ Тверской области на 2019-2024 годы"</t>
  </si>
  <si>
    <t xml:space="preserve"> Подпрограмма "Молодёжь муниципального образования Кашинский городской округ"</t>
  </si>
  <si>
    <t xml:space="preserve"> Муниципальная программа "Формирование современной городской среды муниципального образования Кашинский городской округ Тверской области на 2019-2024 годы"</t>
  </si>
  <si>
    <t xml:space="preserve"> Подпрограмма "Благоустройство дворовых и общественных территорий Кашинского городского округа Тверской области"</t>
  </si>
  <si>
    <t xml:space="preserve"> Муниципальная программа "Развитие отрасли "Образование" муниципального образования Кашинский городской округ Тверской области на 2019-2024 годы"</t>
  </si>
  <si>
    <t xml:space="preserve"> Подпрограмма "Повышение доступности и качества дошкольного образования"</t>
  </si>
  <si>
    <t xml:space="preserve"> Подпрограмма "Повышение доступности и качества общего образования"</t>
  </si>
  <si>
    <t xml:space="preserve"> Подпрограмма "Профилактика безнадзорности и правонарушений несовершеннолетних"</t>
  </si>
  <si>
    <t xml:space="preserve"> Подпрограмма "Комплексные меры противодействия злоупотреблению наркотическими средствами, психотропными веществами и их незаконному обороту в Кашинском городском округе"</t>
  </si>
  <si>
    <t xml:space="preserve"> Подпрограмма "Обеспечение качественного дополнительного образования"</t>
  </si>
  <si>
    <t xml:space="preserve"> Муниципальная программа "Развитие отрасли "Культура" муниципального образования Кашинский городской округ Тверской области на 2019-2024 годы"</t>
  </si>
  <si>
    <t xml:space="preserve"> Подпрограмма "Обеспечение качества условий предоставления образовательных услуг учреждением дополнительного образования детей в сфере культуры"</t>
  </si>
  <si>
    <t xml:space="preserve"> Подпрограмма "Обеспечение летнего отдыха и оздоровления детей"</t>
  </si>
  <si>
    <t xml:space="preserve"> Обеспечивающая подпрограмма "Обеспечение деятельности Отдела образования Администрации Кашинского городского округа"</t>
  </si>
  <si>
    <t xml:space="preserve"> Подпрограмма "Сохранение и приумножение культурного потенциала Кашинского городского округа"</t>
  </si>
  <si>
    <t xml:space="preserve"> Обеспечение деятельности Комитета по культуре, туризму, спорту и делам молодёжи Администрации Кашинского городского округа</t>
  </si>
  <si>
    <t xml:space="preserve"> Муниципальная программа "Устойчивое развитие сельских территорий муниципального образования Кашинский городской округ Тверской области на 2019-2024 годы"</t>
  </si>
  <si>
    <t xml:space="preserve"> Подпрограмма "Улучшение жилищных условий граждан, проживающих в сельской местности"</t>
  </si>
  <si>
    <t xml:space="preserve"> Подпрограмма "Содействие закреплению молодых специалистов в отраслях образование, здравоохранение и культура"</t>
  </si>
  <si>
    <t xml:space="preserve"> Подпрограмма "Содействие в обеспечении жильем молодых семей"</t>
  </si>
  <si>
    <t xml:space="preserve"> Подпрограмма "Обеспечение предоставления жилых помещений детям-сиротам и детям, оставшимся без попечения родителей, лицам из их числа по договорам найма специализированных жилых помещений"</t>
  </si>
  <si>
    <t xml:space="preserve"> Муниципальная программа "Развитие физической культуры и спорта муниципального образования Кашинский городской округ Тверской области на 2019-2024 годы"</t>
  </si>
  <si>
    <t xml:space="preserve"> Подпрограмма "Создание условий для занятий населения физической культурой и спортом"</t>
  </si>
  <si>
    <t xml:space="preserve"> Подпрограмма "Обеспечение функционирования спортивных объектов (МУ "Стадион")"</t>
  </si>
  <si>
    <t xml:space="preserve"> Подпрограмма "Поддержка средств массовой информации (периодическая печать)"</t>
  </si>
  <si>
    <t xml:space="preserve"> Задача "Обеспечение деятельности администраторов программы"</t>
  </si>
  <si>
    <t xml:space="preserve"> Глава Кашинского городского округа</t>
  </si>
  <si>
    <t xml:space="preserve">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</si>
  <si>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 xml:space="preserve"> Контрольно-счетная палата Кашинского городского округа</t>
  </si>
  <si>
    <t xml:space="preserve"> Задача "Создание условий для деятельности в системе гражданского общества общественных объединений, максимальное использование их потенциала для эффективного решения социально значимых проблем Кашинского городского округа"</t>
  </si>
  <si>
    <t xml:space="preserve"> Осуществление государственных полномочий по созданию , исполнению полномочий и организации деятельности комиссий по делам несовершеннолетних и защите их прав</t>
  </si>
  <si>
    <t xml:space="preserve"> Закупка товаров, работ и услуг для обеспечения государственных (муниципальных) нужд</t>
  </si>
  <si>
    <t xml:space="preserve"> Задача "Ликвидация казенных учреждений - администраций 11 сельских поселений, ранее входящих в состав муниципального образования "Кашинский район""</t>
  </si>
  <si>
    <t xml:space="preserve"> Погашение кредиторской задолженности 11 сельских поселений, ранее входивших в состав муниципального образования "Кашинский район"</t>
  </si>
  <si>
    <t xml:space="preserve"> Социальное обеспечение и иные выплаты населению</t>
  </si>
  <si>
    <t xml:space="preserve"> Иные бюджетные ассигнования</t>
  </si>
  <si>
    <t xml:space="preserve"> Расходы на проведение мероприятий по ликвидации казенных учреждений - 11 администраций сельских поселений, ранее входивших в состав муниципального образования "Кашинский район"</t>
  </si>
  <si>
    <t xml:space="preserve"> Расходы по центральному аппарату органов местного самоуправления муниципального образования Кашинский городской округ, за исключением расходов на выполнение переданных полномочий РФ Тверской области</t>
  </si>
  <si>
    <t xml:space="preserve">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</si>
  <si>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 xml:space="preserve"> Расходы по аппарату Финансового управления Администрации Кашинского городского округа</t>
  </si>
  <si>
    <t xml:space="preserve"> Резервный фонд Администрации Кашинского городского округа</t>
  </si>
  <si>
    <t xml:space="preserve"> Проведение инвентаризации муниципального имущества Кашинского городского округа</t>
  </si>
  <si>
    <t xml:space="preserve"> Задача "Повышение эффективности использования имущества, находящегося в собственности муниципального образования Кашинский городской округ"</t>
  </si>
  <si>
    <t xml:space="preserve"> Оценка рыночной стоимости объектов недвижимости и рыночной стоимости арендной платы за объекты муниципального имущества</t>
  </si>
  <si>
    <t xml:space="preserve"> Обеспечение учета муниципального имущества для поддержки полной и достоверной информации об объектах, находящихся в собственности муниципального образования Кашинский городской округ</t>
  </si>
  <si>
    <t xml:space="preserve"> Содержание имущества муниципальной казны Кашинского городского округа</t>
  </si>
  <si>
    <t xml:space="preserve"> Задача "Эффективное управление и распоряжение муниципальными земельными участками и земельными участками, государственная собственность на которые не разграничена"</t>
  </si>
  <si>
    <t xml:space="preserve"> Оценка рыночной стоимости земельных участков и рыночной стоимости арендной платы за земельные участки</t>
  </si>
  <si>
    <t xml:space="preserve"> Осуществление государственных полномочий Тверской области по созданию административных комиссий и определению перечня должностных лиц, уполномоченных составлять протоколы об административных правонарушениях</t>
  </si>
  <si>
    <t xml:space="preserve"> Предоставление субсидий некоммерческим организациям</t>
  </si>
  <si>
    <t xml:space="preserve"> Предоставление субсидий бюджетным, автономным учреждениям и иным некоммерческим организациям</t>
  </si>
  <si>
    <t xml:space="preserve"> Исполнение переданных государственных полномочий на государственную регистрацию актов гражданского состояния</t>
  </si>
  <si>
    <t xml:space="preserve"> Задача "Создание условий для проведения общественно полезных и социально значимых мероприятий"</t>
  </si>
  <si>
    <t xml:space="preserve"> Представительские расходы и иные расходы, связанные с представительской деятельностью органов местного самоуправления</t>
  </si>
  <si>
    <t xml:space="preserve"> Проведение общественно-полезных и социально-значимых мероприятий на территории муниципального образования Кашинский городской округ</t>
  </si>
  <si>
    <t xml:space="preserve"> Задача " Создание условий для деятельности народной дружины на территории Кашинского городского округа"</t>
  </si>
  <si>
    <t xml:space="preserve"> Обеспечение форменной одеждой и атрибутами народных дружинников</t>
  </si>
  <si>
    <t xml:space="preserve"> Задача "Социальная защита и стимулирование народных дружин"</t>
  </si>
  <si>
    <t xml:space="preserve"> Материальное стимулирование народных дружин, включая предоставление льгот и компенсаций</t>
  </si>
  <si>
    <t xml:space="preserve"> Задача "Обеспечение исполнения полномочий в области градостроительства"</t>
  </si>
  <si>
    <t xml:space="preserve"> Разработка материалов Генерального плана и Правил землепользования и застройки территории Кашинского городского округа</t>
  </si>
  <si>
    <t xml:space="preserve"> Задача "Наличие утвержденных местных нормативов градостроительного проектирования на территории Кашинского городского округа"</t>
  </si>
  <si>
    <t xml:space="preserve"> Разработка местных нормативов градостроительного проектирования на территории Кашинского городского округа</t>
  </si>
  <si>
    <t xml:space="preserve"> Задача "Получение положительного заключения Главного государственного санитарного врача Российской Федерации по сокращению СЗЗ сибиреязвенного скотомогильника в районе деревни Стражково Кашинского городского округа"</t>
  </si>
  <si>
    <t xml:space="preserve"> Разработка проекта обоснование уменьшения санитарно-защитной зоны сибиреязвенного скотомогильника в районе деревни Стражково Кашинского городского округа</t>
  </si>
  <si>
    <t xml:space="preserve"> Задача "Наличие свободных земельных участков под строительство в северном микрорайоне города"</t>
  </si>
  <si>
    <t xml:space="preserve"> Формирование земельных участков под жилую застройку</t>
  </si>
  <si>
    <t xml:space="preserve"> Задача "Разработка проекта планировки территории сельских населенных пунктов"</t>
  </si>
  <si>
    <t xml:space="preserve"> Разработка проекта планировки территории под комплексную застройку в сельских населенных пунктах Кашинского городского округа</t>
  </si>
  <si>
    <t xml:space="preserve"> Задача "Разработка проекта планировки застроенной территории Кашинского городского округа"</t>
  </si>
  <si>
    <t xml:space="preserve"> Разработка проекта планировки застроенной территории Кашинского городского округа</t>
  </si>
  <si>
    <t xml:space="preserve"> Обеспечение деятельности МКУ Управление сельскими территориями</t>
  </si>
  <si>
    <t xml:space="preserve"> Муниципального казённого учреждения "Централизованная бухгалтерия поселений Кашинского района"</t>
  </si>
  <si>
    <t xml:space="preserve"> Осуществление переданных государственных полномочий на государственную регистрацию актов гражданского состояния</t>
  </si>
  <si>
    <t xml:space="preserve"> Задача "Повышение информирования населения о чрезвычайных ситуациях природного и техногенного характера"</t>
  </si>
  <si>
    <t xml:space="preserve"> Содержание и развитие единой дежурно-диспетчерской службы на территории Кашинского городского округа</t>
  </si>
  <si>
    <t xml:space="preserve"> Задача "Создание условий для оперативного обеспечения пожарной техники водой при тушении пожаров на территории города Кашин и Кашинского городского округа Тверской области"</t>
  </si>
  <si>
    <t xml:space="preserve"> Обустройство подъездов к заборам воды пожарной техникой</t>
  </si>
  <si>
    <t xml:space="preserve"> Задача "Создание условий для оперативного обеспечения тушения пожаров на сельских территориях Кашинского городского округа"</t>
  </si>
  <si>
    <t xml:space="preserve"> Обустройство подъездов к пожарным водоемам</t>
  </si>
  <si>
    <t xml:space="preserve"> Очистка пожарных водоемов</t>
  </si>
  <si>
    <t xml:space="preserve"> Противопожарная опашка и окашивание деревень</t>
  </si>
  <si>
    <t xml:space="preserve"> Установка средств оповещения</t>
  </si>
  <si>
    <t xml:space="preserve"> Установка аншлагов- указателей названия деревень</t>
  </si>
  <si>
    <t xml:space="preserve"> Задача "Оказание поддержки предприятиям, участвующих в мероприятиях по тушению пожаров в сельской местности Кашинского городского округа"</t>
  </si>
  <si>
    <t xml:space="preserve"> Обеспечение средствами пожаротушения участников тушения пожаров</t>
  </si>
  <si>
    <t xml:space="preserve"> Задача "Повышение уровня трудоустройства и трудовой мотивации безработных и ищущих работу граждан за счет создания временных рабочих мест"</t>
  </si>
  <si>
    <t xml:space="preserve"> Организация общественных работ для безработных и ищущих работу граждан</t>
  </si>
  <si>
    <t xml:space="preserve"> Задача "Реализация мероприятий, способствующих занятости граждан, испытывающих трудности в поиске работы."</t>
  </si>
  <si>
    <t xml:space="preserve"> Профилактика безнадзорности и правонарушений среди подростков, повышение их трудовой мотивации</t>
  </si>
  <si>
    <t xml:space="preserve"> Задача "Содержание, озеленение и благоустройство территорий "</t>
  </si>
  <si>
    <t xml:space="preserve"> Осуществление отдельных государственных полномочий Тверской области по организации проведения на территории Тверской области мероприятий по предупреждению и ликвидации болезней животных, их лечению, отлову и содержанию безнадзорных животных, защите насел</t>
  </si>
  <si>
    <t xml:space="preserve"> Задача "Повышение транспортной доступности населения"</t>
  </si>
  <si>
    <t xml:space="preserve"> Организация транспортного обслуживания населения на муниципальных маршрутах регулярных перевозок по регулируемым тарифам</t>
  </si>
  <si>
    <t xml:space="preserve"> Задача "Сохранность автомобильных дорог общего пользования местного значения на территории Кашинского городского округа"</t>
  </si>
  <si>
    <t xml:space="preserve"> Осуществление отдельных государственных полномочий Тверской области в сфере осуществления дорожной деятельности по содержанию автомобильных дорог общего пользования регионального или межмуниципального значения Тверской области 3 класса</t>
  </si>
  <si>
    <t xml:space="preserve"> Субсидии на содержание автомобильных дорог и сооружений на них, расположенных на территории города Кашин</t>
  </si>
  <si>
    <t xml:space="preserve"> Ремонт автомобильных дорог общего пользования местного значения на территории города Кашин</t>
  </si>
  <si>
    <t xml:space="preserve"> Капитальный ремонт , ремонт и содержание автомобильных дорог общего пользования местного значения и сооружений на них, расположенных на сельских территориях Кашинского городского округа</t>
  </si>
  <si>
    <t xml:space="preserve"> Задача "Реализация проектов по ремонту автомобильных дорог общего пользования местного значения в границах города Кашин"</t>
  </si>
  <si>
    <t xml:space="preserve"> Расходы на ремонт улично-дорожной сети в границах города Кашин за счёт средств областного бюджета</t>
  </si>
  <si>
    <t xml:space="preserve"> Расходы на ремонт автомобильных дорог в границах город Кашин за счет средств местного бюджета</t>
  </si>
  <si>
    <t xml:space="preserve"> Задача "Приведение в нормативное состояние дворовых территорий"</t>
  </si>
  <si>
    <t xml:space="preserve"> Ремонт дворовых территорий за счет средств областного бюджета</t>
  </si>
  <si>
    <t xml:space="preserve"> Ремонт дворовых территорий за счет средств местного бюджета</t>
  </si>
  <si>
    <t xml:space="preserve"> Задача "Организационно-планировочные меры,направленные на совершенствование организации движения транспортных средств и пешеходов"</t>
  </si>
  <si>
    <t xml:space="preserve"> Обеспечение безопасности дорожного движения на автомобильных дорогах общего пользования местного значения за счёт средств областного бюджета</t>
  </si>
  <si>
    <t xml:space="preserve"> Приобретение и установка рекламных щитов и баннеров с тематической рекламой</t>
  </si>
  <si>
    <t xml:space="preserve"> Приобретение световозвращающих приспосбособлений для дошкольников и учащихся младших классов образовательных организаций</t>
  </si>
  <si>
    <t xml:space="preserve"> Обеспечение безопасности дорожного движения на автомобильных дорогах общего пользования местного значения за счёт средств местного бюджета</t>
  </si>
  <si>
    <t xml:space="preserve"> Задача "Реализация Программы поддержки местных инициатив в Тверской области"</t>
  </si>
  <si>
    <t xml:space="preserve"> Расходы на реализацию Программы по поддержке местных инициатив "Ремонт автомобильной дороги общего пользования местного значения в д. Черёмухино Кашинского городского округа Тверской области" за счет субсидий из областного бюджета</t>
  </si>
  <si>
    <t xml:space="preserve"> Расходы на реализацию Программы по поддержке местных инициатив "Ремонт автомобильной дороги общего пользования местного значения в д. Черёмухино Кашинского городского округа Тверской области" за счет средств местного бюджета, поступлений от юридических лиц и вкладов граждан</t>
  </si>
  <si>
    <t xml:space="preserve"> Организация работ по формированию земельных участков</t>
  </si>
  <si>
    <t xml:space="preserve"> Формирование земельных участков для бесплатного предоставления многодетным гражданам</t>
  </si>
  <si>
    <t xml:space="preserve"> Задача "Привлечение на территорию муниципаьного образования Кашинский городской округ дополнительных потоков российских и иностранных туристов"</t>
  </si>
  <si>
    <t xml:space="preserve"> Участие в обучающих областных, межрегиональных, всероссийских семинарах, круглых столах, конференциях, фестивалях</t>
  </si>
  <si>
    <t xml:space="preserve"> Проведение событийных мероприятий</t>
  </si>
  <si>
    <t xml:space="preserve"> Задача "Реализация мероприятий по проведению капитального ремонта объектов муниципального жилищного фонда"</t>
  </si>
  <si>
    <t xml:space="preserve"> Субсидии на капитальный ремонт в жилых помещениях муниципального жилого фонда Кашинского городского округа</t>
  </si>
  <si>
    <t xml:space="preserve"> Перечисления на счёт регионального оператора ежемесячных взносов в Фонд капитального ремонта общего имущества многоквартирных домов</t>
  </si>
  <si>
    <t xml:space="preserve"> Задача " Переселение граждан из аварийного жилищного фонда Кашинского городского округа"</t>
  </si>
  <si>
    <t xml:space="preserve"> Снос аварийных многоквартрирных домов</t>
  </si>
  <si>
    <t xml:space="preserve"> Предоставление собственникам жилых помещений в аварийном жилищном фонде Кашинского городского округа возмещение за жилое помещение</t>
  </si>
  <si>
    <t xml:space="preserve"> Капитальные вложения в объекты государственной (муниципальной) собственности</t>
  </si>
  <si>
    <t xml:space="preserve"> Приобретение жилых помещений для предоставления гражданам по договорам социального найма, проживающим в аварийном жилищном фонде Кашинского городского округа</t>
  </si>
  <si>
    <t xml:space="preserve"> Задача "Развитие и модернизация системы газоснабжения в населенных пунктах Кашинского городского округа"</t>
  </si>
  <si>
    <t xml:space="preserve"> Газификация населенных пунктов Кашинского городского округа</t>
  </si>
  <si>
    <t xml:space="preserve"> Техническое обслуживание газовых сетей</t>
  </si>
  <si>
    <t xml:space="preserve"> Задача "Повышение качества оказываемых услуг организациями коммунального комплекса "</t>
  </si>
  <si>
    <t xml:space="preserve"> Ремонт канализационных сетей в границах города Кашин</t>
  </si>
  <si>
    <t xml:space="preserve"> Ремонт водопроводных сетей в границах города Кашин</t>
  </si>
  <si>
    <t xml:space="preserve"> Расходы на обеспечение функционирования источников нецентрализованного (местного) водоснабжения сельских населенных пунктов Кашинского городского округа</t>
  </si>
  <si>
    <t xml:space="preserve"> Субсидия на ремонт канализационных сетей</t>
  </si>
  <si>
    <t xml:space="preserve"> Субсидии юридическим лицам и индивидуальным предпринимателям в целях возмещения затрат на электроэнергию при предоставлении услуг по водоснабжению и водоотведению в городе Кашин</t>
  </si>
  <si>
    <t xml:space="preserve"> Субсидии мунципальным унитарным предприятиям Кашинского городского округа в целях возмещения затрат на проведение мероприятий, связанных с их ликвидацией</t>
  </si>
  <si>
    <t xml:space="preserve"> Расходы на обеспечение функционирования очистных сооружений водозабора г. Кашин в зимний период</t>
  </si>
  <si>
    <t xml:space="preserve"> Задача "Обеспечение функционирования объектов теплового комплекса Кашинского городского округа"</t>
  </si>
  <si>
    <t xml:space="preserve"> Капитальный ремонт, ремонт объектов теплового комплекса</t>
  </si>
  <si>
    <t xml:space="preserve"> Субсидии теплоснабжающим предприятиям возмещение затрат, связанных с подготовкой к отопительному сезону</t>
  </si>
  <si>
    <t xml:space="preserve"> Задача "Обеспечение и организация уличного освещения"</t>
  </si>
  <si>
    <t xml:space="preserve"> Оплата за электроэнергию, затраченную на уличное освещение Кашинского городского округа</t>
  </si>
  <si>
    <t xml:space="preserve"> Субсидии на обслуживание уличного освещения города Кашин</t>
  </si>
  <si>
    <t xml:space="preserve"> Содержание и ремонт сетей уличного освещения населённых пунктов, расположенных на сельской территории Кашинского городского округа</t>
  </si>
  <si>
    <t xml:space="preserve"> Оплата за электроэнергию, затраченную на уличное освещение населённых пунктов, расположенных на сельской территории Кашинского городского округа</t>
  </si>
  <si>
    <t xml:space="preserve"> Субсидия на благоустройство города Кашин</t>
  </si>
  <si>
    <t xml:space="preserve"> Приобретение и установка оборудования для детских площадок</t>
  </si>
  <si>
    <t xml:space="preserve"> Субсидии юридическим лицам и индивидуальным предпринимателям в целях возмещения затрат связанных с выполнением работ по содержанию детских площадок города Кашин</t>
  </si>
  <si>
    <t xml:space="preserve"> Озеленение общественных территорий</t>
  </si>
  <si>
    <t xml:space="preserve"> Благоустройство сельских территорий и содержание мест погребений, расположенных на сельских территориях Кашинского городского округа</t>
  </si>
  <si>
    <t xml:space="preserve"> Обустройство контейнерных площадок</t>
  </si>
  <si>
    <t xml:space="preserve"> Подготовка и разработка предпроектной, проектной документации по объектам благоустройства</t>
  </si>
  <si>
    <t xml:space="preserve"> Расходы на реализацию Программы по поддержке местных инициатив "Благоустройство набережной Михаила Ушакова от переулка Кооперативный до улицы Карла Маркса города Кашин Кашинского городского округа Тверской области" за счет субсидий из областного бюджета</t>
  </si>
  <si>
    <t xml:space="preserve"> Расходы на реализацию Программы по поддержке местных инициатив "Обустройство детской площадки в п. Стулово Кашинского городского округа Тверской области" за счет субсидий из областного бюджета</t>
  </si>
  <si>
    <t xml:space="preserve"> Расходы на реализацию Программы по поддержке местных инициатив "Обустройство детской площадки в д. Верхняя Троица Кашинского городского округа Тверской области" за счет субсидий из областного бюджета</t>
  </si>
  <si>
    <t xml:space="preserve"> Расходы на реализацию Программы по поддержке местных инициатив за счет средств местного бюджета</t>
  </si>
  <si>
    <t xml:space="preserve"> Расходы на реализацию Программы по поддержке местных инициатив "Благоустройство набережной Михаила Ушакова от переулка Кооперативный до улицы Карла Маркса города Кашин Кашинского городского округа Тверской области" за счет средств местного бюджета. поступлений от юридических лиц и вкладов граждан</t>
  </si>
  <si>
    <t xml:space="preserve"> Расходы на реализацию Программы по поддержке местных инициатив "Обустройство детской площадки в п. Стулово Кашинского городского округа Тверской области" за счет средств местного бюджета, поступлений от юридических лиц и вкладов граждан</t>
  </si>
  <si>
    <t xml:space="preserve"> Расходы на реализацию Программы по поддержке местных инициатив "Обустройство детской площадки в д. Верхняя Троица Кашинского городского округа Тверской области" за счет средств местного бюджета, поступлдений от юридических лиц и вкладов граждан</t>
  </si>
  <si>
    <t xml:space="preserve"> Задача "Содействие развитию гражданско-патриотического и духовно-нравственного воспитания молодёжи"</t>
  </si>
  <si>
    <t xml:space="preserve"> Организация работ по восстановлению воинских захоронений и мемориальных сооружений в целях развития гражданско-патриотического воспитания молодежи</t>
  </si>
  <si>
    <t xml:space="preserve"> Разработка проектов благоустройства дворовых и общественных территорий в рамках приоритетного проекта "Формирование комфортной городской среды" за счёт средств местного бюджета</t>
  </si>
  <si>
    <t xml:space="preserve"> Задача "Повышение уровня благоустройства дворовых и общественных территорий Кашинского городского округа Тверской области"</t>
  </si>
  <si>
    <t xml:space="preserve"> Реализация проектов благоустройства дворовых и общественных территорий в рамках приоритетного проекта "Формирование комфортной городской среды"</t>
  </si>
  <si>
    <t xml:space="preserve"> Субсидии на другие вопросы в области жилищно-коммунального хозяйства</t>
  </si>
  <si>
    <t xml:space="preserve"> Задача "Обеспечение доступности и высокого качества услуг дошкольного образования"</t>
  </si>
  <si>
    <t xml:space="preserve"> Выполнение муниципальных заданий на оказание муниципальных услуг муниципальными бюджетными дошкольными образовательными учреждениями за счет средств областного бюджета</t>
  </si>
  <si>
    <t xml:space="preserve"> Расходы за счёт субсидии на укрепление материально-технической базы муниципальных дошкольных образовательных организаций</t>
  </si>
  <si>
    <t xml:space="preserve"> Выполнение муниципальных заданий на оказание муниципальных услуг муниципальными бюджетными дошкольными образовательными организациями за счет средств местного бюджета</t>
  </si>
  <si>
    <t xml:space="preserve"> Организация питания в дошкольных образовательных организациях</t>
  </si>
  <si>
    <t xml:space="preserve"> Расходы на укрепление материально-технической базы муниципальных дошкольных образовательных организаций</t>
  </si>
  <si>
    <t xml:space="preserve"> Задача "Обеспечение условий для достижения школьниками Кашинского городского округа качественных образовательных результатов"</t>
  </si>
  <si>
    <t xml:space="preserve"> Расходы на организацию обеспечения учащихся начальных классов муниципальных общеобразовательных организаций горячим питанием за счет областных средств</t>
  </si>
  <si>
    <t xml:space="preserve"> Расходы за счёт субсидии на укрепление материально-технической базы муниципальных общеобразовательных организаций</t>
  </si>
  <si>
    <t xml:space="preserve"> Выполнение муниципальных заданий на оказание муниципальных услуг муниципальными бюджетными общеобразовательными учреждениями за счет средств областного бюджета</t>
  </si>
  <si>
    <t xml:space="preserve"> Расходы за счет субсидии из областного бюджета на организацию участия детей и подростков в социально-значимых региональных проектах</t>
  </si>
  <si>
    <t xml:space="preserve"> Выполнение муниципальных заданий на оказание муниципальных услуг муниципальными бюджетными общеобразовательными учреждениями за счет средств местного бюджета</t>
  </si>
  <si>
    <t xml:space="preserve"> Обеспечение школьников начальных классов горячим питанием за счет средств местного бюджета</t>
  </si>
  <si>
    <t xml:space="preserve"> Укрепление материально-технической базы муниципальных общеобразовательных организаций</t>
  </si>
  <si>
    <t xml:space="preserve"> Расходы за счет субсидии за счет средств местного бюджета на организацию участия детей и подростков в социально-значимых региональных проектах</t>
  </si>
  <si>
    <t xml:space="preserve"> Задача "Повышение доступности общего образования"</t>
  </si>
  <si>
    <t xml:space="preserve"> Расходы за счет субсидии на выполнение муниципального задания на создание условий для предоставления транспортных услуг населению и организацию транспортного обслуживания населения между поселениями в границах муниципального района в части обеспечения подвоза учащихся ,проживающих в сельской местности, к месту обучения и обратно за счет средств областного бюджета</t>
  </si>
  <si>
    <t xml:space="preserve"> Расходы на реализацию мероприятий по обращениям, поступающим к депутатам Законодательного Собрания Тверской области</t>
  </si>
  <si>
    <t xml:space="preserve"> Предоставление услуг дошкольного образования на базе общеобразовательных организаций</t>
  </si>
  <si>
    <t xml:space="preserve"> Обеспечение подвоза обучающихся к месту учебы и обратно за счет средств местного бюджета</t>
  </si>
  <si>
    <t xml:space="preserve"> Задача "Предупреждение безнадзорности, беспризорности, правонарушений и антиобщественных действий несовершеннолетних, выявление и устранение причин и условий, способствующих этому"</t>
  </si>
  <si>
    <t xml:space="preserve"> Обеспечение занятости подростков в каникулярное время</t>
  </si>
  <si>
    <t xml:space="preserve"> Задача "Профилактика потребления наркотиков среди обучающихся школ Кашинского городского округа"</t>
  </si>
  <si>
    <t xml:space="preserve"> Проведение тестирования школьников на употребление наркотических средств</t>
  </si>
  <si>
    <t xml:space="preserve"> Задача "Расширение потенциала системы дополнительного образования"</t>
  </si>
  <si>
    <t xml:space="preserve"> Расходы за счет субсидии из областного бюджета на повышение заработной платы педагогическим работникам муниципальных организаций дополнительного образования детей</t>
  </si>
  <si>
    <t xml:space="preserve"> Выполнение муниципальных заданий на оказание муниципальных услуг муниципальными организациями дополнительного образования детей</t>
  </si>
  <si>
    <t xml:space="preserve"> Расходы на повышение заработной платы педагогическим работникам муниципальных организаций дополнительного образования за счет местного бюджета</t>
  </si>
  <si>
    <t xml:space="preserve"> Задача "Организация предоставления дополнительного образования детям в сфере культуры и искуства"</t>
  </si>
  <si>
    <t xml:space="preserve"> Расходы за счет субсидии из областного бюджета на повышение заработной платы педагогическим работникам муниципальных организаций дополнительного образования</t>
  </si>
  <si>
    <t xml:space="preserve"> Предоставление субсидий на финансовое обеспечение деятельности Муниципального бюджетного образовательного учреждения дополнительного образования "Кашинская детская школа искусств"</t>
  </si>
  <si>
    <t xml:space="preserve"> Задача "Развитие кадрового потенциала в дошкольных образовательных организациях"</t>
  </si>
  <si>
    <t xml:space="preserve"> Кадровое обеспечение системы дошкольного образования</t>
  </si>
  <si>
    <t xml:space="preserve"> Развитие кадрового потенциала</t>
  </si>
  <si>
    <t xml:space="preserve"> Задача "Создание условий для развития системы отдыха и оздоровления детей"</t>
  </si>
  <si>
    <t xml:space="preserve"> Расходы за счет субсидии на укрепление материально-технической базы муниципальных организаций отдыха и оздоровления детей</t>
  </si>
  <si>
    <t xml:space="preserve"> Выполнение муниципального задания на оказание муниципальных услуг по организации летнего отдыха и оздоровления детей</t>
  </si>
  <si>
    <t xml:space="preserve"> Субсидия на укрепление материально-технической базы муниципальных организаций отдыха и оздоровления детей</t>
  </si>
  <si>
    <t xml:space="preserve"> Задача "Организация отдыха детей в каникулярное время"</t>
  </si>
  <si>
    <t xml:space="preserve"> Расходы за счет субсидии на выполнение муниципального задания на обеспечение организации отдыха детей в каникулярное время за счет средств областного бюджета</t>
  </si>
  <si>
    <t xml:space="preserve"> Обеспечение организации отдыха детей в каникулярное время</t>
  </si>
  <si>
    <t xml:space="preserve"> Задача "Развитие молодёжного самоуправления"</t>
  </si>
  <si>
    <t xml:space="preserve"> Организация деятельности Молодежного центра при Администрации Кашинского городского округа, в том числе организация и проведение мероприятий</t>
  </si>
  <si>
    <t xml:space="preserve"> Задача "Поддержка общественно значимых проектов (программ) детских и молодёжных общественных объединений"</t>
  </si>
  <si>
    <t xml:space="preserve"> Организация и проведение мероприятий гражданско-патриотической направленности, мероприятий направленных на формирование здорового образа жизни</t>
  </si>
  <si>
    <t xml:space="preserve"> Вручение Гранта Главы Кашинского городского округа молодым и талантливым</t>
  </si>
  <si>
    <t xml:space="preserve"> Задача "Профилактика асоциальных явлений в молодёжной среде"</t>
  </si>
  <si>
    <t xml:space="preserve"> Организация и проведение мероприятий по профилактике асоциальных явлений</t>
  </si>
  <si>
    <t xml:space="preserve"> Задача "Развитие материально-технической базы органов по работе с детьми и молодёжью и органов молодёжного самоуправления"</t>
  </si>
  <si>
    <t xml:space="preserve"> Приобретение одежды, оборудования, расходных материалов и прочее для нужд деятельности органов молодёжного самоуправления</t>
  </si>
  <si>
    <t xml:space="preserve"> Задача "Межмуниципальное сотрудничество молодёжи Кашинского городского округа" "</t>
  </si>
  <si>
    <t xml:space="preserve"> Участие в областных, межрегиональных, федеральных мероприятиях</t>
  </si>
  <si>
    <t xml:space="preserve"> Задача "Вовлечение молодежи в добровольческую (волонтерскую) деятельность"</t>
  </si>
  <si>
    <t xml:space="preserve"> Организация и проведение мероприятий в сфере развития добровольческой (волонтерской) деятельности</t>
  </si>
  <si>
    <t xml:space="preserve"> Задача "Обеспечение деятельности муниципальных организаций отрасли "Образования"</t>
  </si>
  <si>
    <t xml:space="preserve"> Финансовое обеспечение деятельности МКУ "Центр обеспечения деятельности образовательных организаций"</t>
  </si>
  <si>
    <t xml:space="preserve"> Финансовое обеспечение деятельности Отдела образования Администрации Кашинского городского округа</t>
  </si>
  <si>
    <t xml:space="preserve"> Задача "Сохранение и развитие библиотечного дела"</t>
  </si>
  <si>
    <t xml:space="preserve"> Повышение заработной платы работникам муниципальных учреждений культуры Кашинского городского округа Тверской области" за счёт средств областного бюджета Тверской области</t>
  </si>
  <si>
    <t xml:space="preserve"> Финансовое обеспечение деятельности библиотек</t>
  </si>
  <si>
    <t xml:space="preserve"> Поддержка отрасли культуры в части комплектования книжных фондов РМУК "Кашинская МЦБ"</t>
  </si>
  <si>
    <t xml:space="preserve"> Поддержка отрасли культуры в части проведения мероприятий по подключению муниципальных общедоступных библиотек Тверской области к информационно-телекоммуникационной сети Интернет и развитие системы библиотечного дела с учётом задачи расширения информационных технологий и оцифровки за счёт средств местного бюджета</t>
  </si>
  <si>
    <t xml:space="preserve"> Повышение заработной платы работникам муниципальных учреждений культуры Кашинского городского округа Тверской области за счёт средств местного бюджета</t>
  </si>
  <si>
    <t xml:space="preserve"> Задача "Сохранение и развитие клубного дела на территории муниципального образования Кашинский городской округ"</t>
  </si>
  <si>
    <t xml:space="preserve"> Предоставление субсидий на финансовое обеспечение деятельности Домов культуры</t>
  </si>
  <si>
    <t xml:space="preserve"> Расходы на реализацию Программы по поддержке местных инициатив "Капитальный ремонт кровли здания Дома культуры д. Устиново Кашинского городского округа Тверской области" за счет субсидий из областного бюджетаастного бюджета</t>
  </si>
  <si>
    <t xml:space="preserve"> Расходы на реализацию Программы по поддержке местных инициатив "Капитальный ремонт кровли здания Дома культуры д. Устиново Кашинского городского округа Тверской области" за счет средств местного бюджета, поступлений от юридических лиц и вкладов граждан</t>
  </si>
  <si>
    <t xml:space="preserve"> Обеспечение деятельности Комитета по культуре, туризму, спорту и делам молодежи Администрации Кашинского городского округа</t>
  </si>
  <si>
    <t xml:space="preserve"> Задача "Вовлечение населения в общественно-значимые и социально-значимые мероприятия, проводимые на территории муниципального образования Кашинский городской округ"</t>
  </si>
  <si>
    <t xml:space="preserve"> Осуществление ежемесячных доплат к трудовой пенсии по старости (инвалидности) муниципальным служащим</t>
  </si>
  <si>
    <t xml:space="preserve"> Осуществление отдельных государственных полномочий по компенсации расходов на оплату жилых помещений, отопления и освещения педагогическим работникам муниципальных образовательных учреждений, проживающих и работающих в сельской местности</t>
  </si>
  <si>
    <t xml:space="preserve"> Задача "Обеспечение жильем граждан, молодых семей и специалистов, проживающих на селе"</t>
  </si>
  <si>
    <t xml:space="preserve"> Предоставление социальной выплаты гражданам, молодым семьям и специалистам на приобретение (строительство) жилья на селе</t>
  </si>
  <si>
    <t xml:space="preserve"> Осуществление социальных выплат к 9 Мая участникам Великой Отечественной войны 1941-1945гг</t>
  </si>
  <si>
    <t xml:space="preserve"> Осуществление социальных выплат лицам, удостоенным звания "Почётный гражданин Кашинского района"</t>
  </si>
  <si>
    <t xml:space="preserve"> Задача "Содействие в решении жилищных проблем молодых специалистов в отраслях образование, здравоохранение и культура"</t>
  </si>
  <si>
    <t xml:space="preserve"> Возмещение молодым специалистам затрат по найму жилых помещений на период своей трудовой деятельности в Кашинском городском округе</t>
  </si>
  <si>
    <t xml:space="preserve"> Задача "Содействие в решении жилищных проблем молодых семей"</t>
  </si>
  <si>
    <t xml:space="preserve"> Дополнительное финансирование субсидии для оплаты социальной выплаты на приобретение (строительство) жилья молодым семьям на ребенка, в случае рождения его в период от подачи заявки муниципальным образованием до выдачи свидетельства молодой семье претендента на получение социальной выплаты (за счет средств местного бюджета)</t>
  </si>
  <si>
    <t xml:space="preserve"> Субсидии для оплаты социальной выплаты (дополнительной социальной выплаты) на приобретение (строительство) жилья молодым семьям</t>
  </si>
  <si>
    <t xml:space="preserve"> Обеспечение выплаты ежемесячной компенсации части родительской платы за присмотр и уход за ребенком в образовательных организациях, реализующих образовательную программу дошкольного образования</t>
  </si>
  <si>
    <t xml:space="preserve"> Задача "Приобретение и оформление в муниципальную собственность жилых помещений по стоимости в пределах средств из областного бюджета Тверской области, предоставляемых в виде субвенций бюджету муниципального образования для детей-сирот, детей, оставшихся без попечения, и лиц из их числа"</t>
  </si>
  <si>
    <t xml:space="preserve"> Обеспечение предоставления жилых помещений детям-сиротам, детям, оставшимся без попечения родителей, лицам из их числа по договорам найма специализированных жилых помещений</t>
  </si>
  <si>
    <t xml:space="preserve"> Задача "Развитие массового спорта и физкультурно-оздоровительного движения среди всех возрастных групп и категорий населения на территории Кашинского городского округа, включая лиц с ограниченными физическими возможностями и инвалидов в муниципальном образовании"</t>
  </si>
  <si>
    <t xml:space="preserve"> Организация проведения спортивно - массовых мероприятий и соревнований, направленных на физическое воспитание детей, подростков и молодежи, привлечение к спортивному, здоровому образу жизни взрослого населения, инвалидов и ветеранов в рамках Единого календарного плана муниципальных и областных спортивно - массовых мероприятий</t>
  </si>
  <si>
    <t xml:space="preserve"> Обеспечение повышения квалификации работников физической культуры и спорта</t>
  </si>
  <si>
    <t xml:space="preserve"> Задача "Организация участия спортсменов и сборных команд муниципального образования в областных, всероссийских и международных соревнованиях"</t>
  </si>
  <si>
    <t xml:space="preserve"> Профессиональная подготовка и участие спортсменов и сборных команд в областных, всероссийских и международных соревнованиях</t>
  </si>
  <si>
    <t xml:space="preserve"> Задача "Укрепление материально-технической базы учреждений и объектов спортивной направленности"</t>
  </si>
  <si>
    <t xml:space="preserve"> Задача "Развитие спортивной инфраструктуры"</t>
  </si>
  <si>
    <t xml:space="preserve"> Приобретение и установка плоскостных спортивных сооружений и оборудования на плоскостные спортивные сооружения за счет средств областного бюджета Тверской области</t>
  </si>
  <si>
    <t xml:space="preserve"> Приобретение и установка плоскостных спортивных сооружений и оборудования на плоскостные спортивные сооружения</t>
  </si>
  <si>
    <t xml:space="preserve"> Задача "Развитие физкультурно-спортивной инфраструктуры МУ "Стадион""</t>
  </si>
  <si>
    <t xml:space="preserve"> Обеспечение функционирования и развитие инфраструктуры МУ "Стадион"</t>
  </si>
  <si>
    <t xml:space="preserve"> Капитальный ремонт многофункционального спортивного сооружения</t>
  </si>
  <si>
    <t xml:space="preserve"> Выполнение муниципальных заданий на оказание муниципальных услуг муниципальными организациями дополнительного образования детей (спортивная подготовка)</t>
  </si>
  <si>
    <t xml:space="preserve"> Задача "Увеличение тиража газеты"</t>
  </si>
  <si>
    <t xml:space="preserve"> Расходы за счёт субсидий на поддержку периодических печатных изданий</t>
  </si>
  <si>
    <t xml:space="preserve"> Предоставление субсидий печатным СМИ</t>
  </si>
  <si>
    <t xml:space="preserve"> Финансирование расходного обязательства на развитие материально-технической базы редакций районных и городских газет</t>
  </si>
  <si>
    <t xml:space="preserve"> Обслуживание муниципального долга Кашинского городского округа</t>
  </si>
  <si>
    <t xml:space="preserve"> Обслуживание государственного (муниципального) долга</t>
  </si>
  <si>
    <t xml:space="preserve"> Задача "Оптимизация состава муниципального имущества Кашинского городского округа"</t>
  </si>
  <si>
    <t xml:space="preserve"> Задача "Обеспечение безопасности дорожного движения на автомобильных дорогах общего пользования местного значения"</t>
  </si>
  <si>
    <t>Задача "Повышение уровня благоустройства дворовых и общественных территорий</t>
  </si>
  <si>
    <t>Задача "Развитие материально-технической базы районных и городских газет"</t>
  </si>
  <si>
    <t xml:space="preserve"> Приобретение спортивного инвентаря и спортивной формы</t>
  </si>
  <si>
    <t>РП</t>
  </si>
  <si>
    <t>Наименование</t>
  </si>
  <si>
    <t>Приложение № 3</t>
  </si>
  <si>
    <t>Утверждено решением  о бюджете, тыс.руб.</t>
  </si>
  <si>
    <t>Кассовое исполнение, тыс.руб.</t>
  </si>
  <si>
    <t>Кашинского городского округа  за 2019 год"</t>
  </si>
  <si>
    <t xml:space="preserve">"Об утверждении отчета об исполнении бюджета </t>
  </si>
  <si>
    <t>Распределение бюджетных ассигнований бюджета Кашинского городского округа по разделам и подразделам классификации расходов бюджета за 2019 год</t>
  </si>
  <si>
    <t>к решению Кашинской городской Думы</t>
  </si>
  <si>
    <t xml:space="preserve"> от 16.07.2020 № 228</t>
  </si>
</sst>
</file>

<file path=xl/styles.xml><?xml version="1.0" encoding="utf-8"?>
<styleSheet xmlns="http://schemas.openxmlformats.org/spreadsheetml/2006/main">
  <numFmts count="1">
    <numFmt numFmtId="164" formatCode="#,##0.0"/>
  </numFmts>
  <fonts count="15">
    <font>
      <sz val="11"/>
      <name val="Calibri"/>
      <family val="2"/>
      <scheme val="minor"/>
    </font>
    <font>
      <sz val="10"/>
      <color rgb="FF000000"/>
      <name val="Arial Cyr"/>
    </font>
    <font>
      <b/>
      <sz val="12"/>
      <color rgb="FF000000"/>
      <name val="Arial Cyr"/>
    </font>
    <font>
      <b/>
      <sz val="10"/>
      <color rgb="FF000000"/>
      <name val="Arial Cyr"/>
    </font>
    <font>
      <sz val="11"/>
      <color rgb="FF000000"/>
      <name val="Calibri"/>
      <family val="2"/>
      <charset val="204"/>
      <scheme val="minor"/>
    </font>
    <font>
      <sz val="10"/>
      <color rgb="FF000000"/>
      <name val="Arial"/>
      <family val="2"/>
      <charset val="204"/>
    </font>
    <font>
      <sz val="11"/>
      <name val="Calibri"/>
      <family val="2"/>
      <scheme val="minor"/>
    </font>
    <font>
      <b/>
      <sz val="11"/>
      <name val="Calibri"/>
      <family val="2"/>
      <scheme val="minor"/>
    </font>
    <font>
      <sz val="11"/>
      <name val="Times New Roman"/>
      <family val="1"/>
      <charset val="204"/>
    </font>
    <font>
      <sz val="10"/>
      <color rgb="FF000000"/>
      <name val="Times New Roman"/>
      <family val="1"/>
      <charset val="204"/>
    </font>
    <font>
      <sz val="12"/>
      <color rgb="FF000000"/>
      <name val="Times New Roman"/>
      <family val="1"/>
      <charset val="204"/>
    </font>
    <font>
      <b/>
      <sz val="10"/>
      <color rgb="FF000000"/>
      <name val="Times New Roman"/>
      <family val="1"/>
      <charset val="204"/>
    </font>
    <font>
      <sz val="10"/>
      <name val="Times New Roman"/>
      <family val="1"/>
      <charset val="204"/>
    </font>
    <font>
      <b/>
      <sz val="12"/>
      <name val="Times New Roman"/>
      <family val="1"/>
      <charset val="204"/>
    </font>
    <font>
      <sz val="12"/>
      <name val="Times New Roman"/>
      <family val="1"/>
      <charset val="204"/>
    </font>
  </fonts>
  <fills count="5">
    <fill>
      <patternFill patternType="none"/>
    </fill>
    <fill>
      <patternFill patternType="gray125"/>
    </fill>
    <fill>
      <patternFill patternType="solid">
        <fgColor rgb="FFFFFF99"/>
      </patternFill>
    </fill>
    <fill>
      <patternFill patternType="solid">
        <fgColor rgb="FFCCFFFF"/>
      </patternFill>
    </fill>
    <fill>
      <patternFill patternType="solid">
        <fgColor rgb="FFC0C0C0"/>
      </patternFill>
    </fill>
  </fills>
  <borders count="10">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bottom style="thin">
        <color rgb="FF000000"/>
      </bottom>
      <diagonal/>
    </border>
    <border>
      <left style="thin">
        <color indexed="64"/>
      </left>
      <right/>
      <top style="thin">
        <color indexed="64"/>
      </top>
      <bottom style="thin">
        <color indexed="64"/>
      </bottom>
      <diagonal/>
    </border>
    <border>
      <left/>
      <right/>
      <top style="thin">
        <color indexed="64"/>
      </top>
      <bottom/>
      <diagonal/>
    </border>
    <border>
      <left/>
      <right/>
      <top/>
      <bottom style="thin">
        <color rgb="FF000000"/>
      </bottom>
      <diagonal/>
    </border>
    <border>
      <left style="thin">
        <color rgb="FF000000"/>
      </left>
      <right/>
      <top/>
      <bottom style="thin">
        <color rgb="FF000000"/>
      </bottom>
      <diagonal/>
    </border>
  </borders>
  <cellStyleXfs count="38">
    <xf numFmtId="0" fontId="0" fillId="0" borderId="0"/>
    <xf numFmtId="0" fontId="1" fillId="0" borderId="1">
      <alignment wrapText="1"/>
    </xf>
    <xf numFmtId="0" fontId="1" fillId="0" borderId="1"/>
    <xf numFmtId="0" fontId="2" fillId="0" borderId="1">
      <alignment horizontal="center"/>
    </xf>
    <xf numFmtId="0" fontId="1" fillId="0" borderId="1">
      <alignment horizontal="right"/>
    </xf>
    <xf numFmtId="0" fontId="1" fillId="0" borderId="2">
      <alignment horizontal="center" vertical="center" wrapText="1"/>
    </xf>
    <xf numFmtId="0" fontId="3" fillId="0" borderId="2">
      <alignment vertical="top" wrapText="1"/>
    </xf>
    <xf numFmtId="1" fontId="1" fillId="0" borderId="2">
      <alignment horizontal="center" vertical="top" shrinkToFit="1"/>
    </xf>
    <xf numFmtId="164" fontId="3" fillId="2" borderId="2">
      <alignment horizontal="right" vertical="top" shrinkToFit="1"/>
    </xf>
    <xf numFmtId="164" fontId="3" fillId="3" borderId="2">
      <alignment horizontal="right" vertical="top" shrinkToFit="1"/>
    </xf>
    <xf numFmtId="0" fontId="3" fillId="0" borderId="3">
      <alignment horizontal="right"/>
    </xf>
    <xf numFmtId="164" fontId="3" fillId="2" borderId="3">
      <alignment horizontal="right" vertical="top" shrinkToFit="1"/>
    </xf>
    <xf numFmtId="164" fontId="3" fillId="3" borderId="3">
      <alignment horizontal="right" vertical="top" shrinkToFit="1"/>
    </xf>
    <xf numFmtId="0" fontId="1" fillId="0" borderId="1">
      <alignment horizontal="left" wrapText="1"/>
    </xf>
    <xf numFmtId="0" fontId="6" fillId="0" borderId="0"/>
    <xf numFmtId="0" fontId="6" fillId="0" borderId="0"/>
    <xf numFmtId="0" fontId="6" fillId="0" borderId="0"/>
    <xf numFmtId="0" fontId="4" fillId="0" borderId="1"/>
    <xf numFmtId="0" fontId="4" fillId="0" borderId="1"/>
    <xf numFmtId="0" fontId="5" fillId="4" borderId="1"/>
    <xf numFmtId="0" fontId="4" fillId="0" borderId="1"/>
    <xf numFmtId="0" fontId="5" fillId="0" borderId="1"/>
    <xf numFmtId="4" fontId="3" fillId="2" borderId="3">
      <alignment horizontal="right" vertical="top" shrinkToFit="1"/>
    </xf>
    <xf numFmtId="4" fontId="3" fillId="3" borderId="3">
      <alignment horizontal="right" vertical="top" shrinkToFit="1"/>
    </xf>
    <xf numFmtId="1" fontId="1" fillId="0" borderId="2">
      <alignment horizontal="left" vertical="top" wrapText="1" indent="2"/>
    </xf>
    <xf numFmtId="4" fontId="3" fillId="2" borderId="2">
      <alignment horizontal="right" vertical="top" shrinkToFit="1"/>
    </xf>
    <xf numFmtId="4" fontId="3" fillId="0" borderId="2">
      <alignment horizontal="right" vertical="top" shrinkToFit="1"/>
    </xf>
    <xf numFmtId="4" fontId="1" fillId="0" borderId="2">
      <alignment horizontal="right" vertical="top" shrinkToFit="1"/>
    </xf>
    <xf numFmtId="4" fontId="3" fillId="3" borderId="2">
      <alignment horizontal="right" vertical="top" shrinkToFit="1"/>
    </xf>
    <xf numFmtId="0" fontId="1" fillId="0" borderId="2">
      <alignment horizontal="center" vertical="center" wrapText="1"/>
    </xf>
    <xf numFmtId="0" fontId="1" fillId="0" borderId="2">
      <alignment horizontal="center" vertical="center" wrapText="1"/>
    </xf>
    <xf numFmtId="0" fontId="1" fillId="0" borderId="2">
      <alignment horizontal="center" vertical="center" wrapText="1"/>
    </xf>
    <xf numFmtId="0" fontId="1" fillId="0" borderId="2">
      <alignment horizontal="center" vertical="center" wrapText="1"/>
    </xf>
    <xf numFmtId="0" fontId="1" fillId="0" borderId="2">
      <alignment horizontal="center" vertical="center" wrapText="1"/>
    </xf>
    <xf numFmtId="0" fontId="1" fillId="0" borderId="2">
      <alignment horizontal="center" vertical="center" wrapText="1"/>
    </xf>
    <xf numFmtId="0" fontId="1" fillId="0" borderId="2">
      <alignment horizontal="center" vertical="center" wrapText="1"/>
    </xf>
    <xf numFmtId="0" fontId="1" fillId="0" borderId="2">
      <alignment horizontal="center" vertical="center" wrapText="1"/>
    </xf>
    <xf numFmtId="0" fontId="1" fillId="0" borderId="1">
      <alignment wrapText="1"/>
    </xf>
  </cellStyleXfs>
  <cellXfs count="49">
    <xf numFmtId="0" fontId="0" fillId="0" borderId="0" xfId="0"/>
    <xf numFmtId="0" fontId="0" fillId="0" borderId="0" xfId="0" applyProtection="1">
      <protection locked="0"/>
    </xf>
    <xf numFmtId="0" fontId="1" fillId="0" borderId="1" xfId="2" applyNumberFormat="1" applyProtection="1"/>
    <xf numFmtId="0" fontId="7" fillId="0" borderId="0" xfId="0" applyFont="1" applyProtection="1">
      <protection locked="0"/>
    </xf>
    <xf numFmtId="0" fontId="3" fillId="0" borderId="1" xfId="2" applyNumberFormat="1" applyFont="1" applyProtection="1"/>
    <xf numFmtId="0" fontId="8" fillId="0" borderId="0" xfId="0" applyFont="1" applyFill="1" applyProtection="1">
      <protection locked="0"/>
    </xf>
    <xf numFmtId="0" fontId="9" fillId="0" borderId="1" xfId="2" applyNumberFormat="1" applyFont="1" applyFill="1" applyProtection="1"/>
    <xf numFmtId="0" fontId="9" fillId="0" borderId="1" xfId="2" applyNumberFormat="1" applyFont="1" applyFill="1" applyAlignment="1" applyProtection="1">
      <alignment horizontal="center"/>
    </xf>
    <xf numFmtId="0" fontId="9" fillId="0" borderId="2" xfId="5" applyNumberFormat="1" applyFont="1" applyFill="1" applyProtection="1">
      <alignment horizontal="center" vertical="center" wrapText="1"/>
    </xf>
    <xf numFmtId="1" fontId="9" fillId="0" borderId="2" xfId="7" applyNumberFormat="1" applyFont="1" applyFill="1" applyProtection="1">
      <alignment horizontal="center" vertical="top" shrinkToFit="1"/>
    </xf>
    <xf numFmtId="0" fontId="9" fillId="0" borderId="2" xfId="6" applyNumberFormat="1" applyFont="1" applyFill="1" applyProtection="1">
      <alignment vertical="top" wrapText="1"/>
    </xf>
    <xf numFmtId="164" fontId="9" fillId="0" borderId="2" xfId="8" applyNumberFormat="1" applyFont="1" applyFill="1" applyAlignment="1" applyProtection="1">
      <alignment horizontal="center" vertical="top" shrinkToFit="1"/>
    </xf>
    <xf numFmtId="0" fontId="9" fillId="0" borderId="3" xfId="10" applyNumberFormat="1" applyFont="1" applyFill="1" applyProtection="1">
      <alignment horizontal="right"/>
    </xf>
    <xf numFmtId="164" fontId="9" fillId="0" borderId="3" xfId="11" applyNumberFormat="1" applyFont="1" applyFill="1" applyAlignment="1" applyProtection="1">
      <alignment horizontal="center" vertical="top" shrinkToFit="1"/>
    </xf>
    <xf numFmtId="0" fontId="8" fillId="0" borderId="0" xfId="0" applyFont="1" applyFill="1" applyAlignment="1" applyProtection="1">
      <alignment horizontal="center"/>
      <protection locked="0"/>
    </xf>
    <xf numFmtId="1" fontId="11" fillId="0" borderId="2" xfId="7" applyNumberFormat="1" applyFont="1" applyFill="1" applyProtection="1">
      <alignment horizontal="center" vertical="top" shrinkToFit="1"/>
    </xf>
    <xf numFmtId="0" fontId="11" fillId="0" borderId="2" xfId="6" applyNumberFormat="1" applyFont="1" applyFill="1" applyProtection="1">
      <alignment vertical="top" wrapText="1"/>
    </xf>
    <xf numFmtId="164" fontId="11" fillId="0" borderId="2" xfId="8" applyNumberFormat="1" applyFont="1" applyFill="1" applyAlignment="1" applyProtection="1">
      <alignment horizontal="center" vertical="top" shrinkToFit="1"/>
    </xf>
    <xf numFmtId="0" fontId="11" fillId="0" borderId="2" xfId="5" applyNumberFormat="1" applyFont="1" applyFill="1" applyProtection="1">
      <alignment horizontal="center" vertical="center" wrapText="1"/>
    </xf>
    <xf numFmtId="0" fontId="11" fillId="0" borderId="2" xfId="5" applyNumberFormat="1" applyFont="1" applyFill="1" applyAlignment="1" applyProtection="1">
      <alignment horizontal="left" vertical="center" wrapText="1"/>
    </xf>
    <xf numFmtId="49" fontId="11" fillId="0" borderId="2" xfId="7" applyNumberFormat="1" applyFont="1" applyFill="1" applyProtection="1">
      <alignment horizontal="center" vertical="top" shrinkToFit="1"/>
    </xf>
    <xf numFmtId="164" fontId="11" fillId="0" borderId="2" xfId="5" applyNumberFormat="1" applyFont="1" applyFill="1" applyAlignment="1" applyProtection="1">
      <alignment horizontal="center" vertical="center" wrapText="1"/>
    </xf>
    <xf numFmtId="0" fontId="8" fillId="0" borderId="1" xfId="0" applyFont="1" applyFill="1" applyBorder="1" applyAlignment="1" applyProtection="1">
      <alignment horizontal="left"/>
      <protection locked="0"/>
    </xf>
    <xf numFmtId="0" fontId="9" fillId="0" borderId="5" xfId="5" applyNumberFormat="1" applyFont="1" applyFill="1" applyBorder="1" applyProtection="1">
      <alignment horizontal="center" vertical="center" wrapText="1"/>
    </xf>
    <xf numFmtId="0" fontId="9" fillId="0" borderId="5" xfId="5" applyNumberFormat="1" applyFont="1" applyFill="1" applyBorder="1" applyAlignment="1" applyProtection="1">
      <alignment horizontal="center" vertical="center" wrapText="1"/>
    </xf>
    <xf numFmtId="0" fontId="9" fillId="0" borderId="4" xfId="4" applyFont="1" applyFill="1" applyBorder="1" applyAlignment="1"/>
    <xf numFmtId="0" fontId="9" fillId="0" borderId="6" xfId="4" applyFont="1" applyFill="1" applyBorder="1" applyAlignment="1"/>
    <xf numFmtId="0" fontId="9" fillId="0" borderId="9" xfId="5" applyNumberFormat="1" applyFont="1" applyFill="1" applyBorder="1" applyProtection="1">
      <alignment horizontal="center" vertical="center" wrapText="1"/>
    </xf>
    <xf numFmtId="0" fontId="12" fillId="0" borderId="1" xfId="0" applyFont="1" applyFill="1" applyBorder="1"/>
    <xf numFmtId="0" fontId="0" fillId="0" borderId="1" xfId="0" applyFont="1" applyFill="1" applyBorder="1"/>
    <xf numFmtId="0" fontId="8" fillId="0" borderId="1" xfId="0" applyFont="1" applyBorder="1" applyProtection="1">
      <protection locked="0"/>
    </xf>
    <xf numFmtId="0" fontId="9" fillId="0" borderId="1" xfId="20" applyNumberFormat="1" applyFont="1" applyFill="1" applyAlignment="1" applyProtection="1">
      <alignment horizontal="center"/>
    </xf>
    <xf numFmtId="0" fontId="1" fillId="0" borderId="1" xfId="20" applyNumberFormat="1" applyFont="1" applyProtection="1"/>
    <xf numFmtId="0" fontId="0" fillId="0" borderId="1" xfId="0" applyBorder="1" applyProtection="1">
      <protection locked="0"/>
    </xf>
    <xf numFmtId="0" fontId="12" fillId="0" borderId="1" xfId="0" applyFont="1" applyFill="1" applyBorder="1" applyAlignment="1"/>
    <xf numFmtId="0" fontId="13" fillId="0" borderId="1" xfId="0" applyFont="1" applyFill="1" applyBorder="1" applyAlignment="1">
      <alignment wrapText="1"/>
    </xf>
    <xf numFmtId="0" fontId="9" fillId="0" borderId="1" xfId="37" applyNumberFormat="1" applyFont="1" applyAlignment="1" applyProtection="1">
      <alignment wrapText="1"/>
    </xf>
    <xf numFmtId="0" fontId="9" fillId="0" borderId="1" xfId="37" applyFont="1" applyAlignment="1">
      <alignment wrapText="1"/>
    </xf>
    <xf numFmtId="0" fontId="12" fillId="0" borderId="1" xfId="0" applyFont="1" applyFill="1" applyBorder="1" applyAlignment="1">
      <alignment horizontal="left" indent="35"/>
    </xf>
    <xf numFmtId="0" fontId="12" fillId="0" borderId="1" xfId="0" applyFont="1" applyFill="1" applyBorder="1" applyAlignment="1">
      <alignment horizontal="right"/>
    </xf>
    <xf numFmtId="0" fontId="9" fillId="0" borderId="1" xfId="13" applyNumberFormat="1" applyFont="1" applyFill="1" applyProtection="1">
      <alignment horizontal="left" wrapText="1"/>
    </xf>
    <xf numFmtId="0" fontId="9" fillId="0" borderId="1" xfId="13" applyFont="1" applyFill="1">
      <alignment horizontal="left" wrapText="1"/>
    </xf>
    <xf numFmtId="0" fontId="10" fillId="0" borderId="1" xfId="3" applyNumberFormat="1" applyFont="1" applyFill="1" applyProtection="1">
      <alignment horizontal="center"/>
    </xf>
    <xf numFmtId="0" fontId="10" fillId="0" borderId="1" xfId="3" applyFont="1" applyFill="1">
      <alignment horizontal="center"/>
    </xf>
    <xf numFmtId="0" fontId="8" fillId="0" borderId="1" xfId="0" applyFont="1" applyFill="1" applyBorder="1" applyAlignment="1" applyProtection="1">
      <alignment horizontal="left"/>
      <protection locked="0"/>
    </xf>
    <xf numFmtId="0" fontId="14" fillId="0" borderId="1" xfId="0" applyFont="1" applyFill="1" applyBorder="1" applyAlignment="1">
      <alignment horizontal="center" wrapText="1"/>
    </xf>
    <xf numFmtId="0" fontId="9" fillId="0" borderId="4" xfId="5" applyNumberFormat="1" applyFont="1" applyFill="1" applyBorder="1" applyAlignment="1" applyProtection="1">
      <alignment horizontal="center" vertical="center" wrapText="1"/>
    </xf>
    <xf numFmtId="0" fontId="9" fillId="0" borderId="7" xfId="5" applyNumberFormat="1" applyFont="1" applyFill="1" applyBorder="1" applyAlignment="1" applyProtection="1">
      <alignment horizontal="center" vertical="center" wrapText="1"/>
    </xf>
    <xf numFmtId="0" fontId="9" fillId="0" borderId="8" xfId="5" applyNumberFormat="1" applyFont="1" applyFill="1" applyBorder="1" applyAlignment="1" applyProtection="1">
      <alignment horizontal="center" vertical="center" wrapText="1"/>
    </xf>
  </cellXfs>
  <cellStyles count="38">
    <cellStyle name="br" xfId="16"/>
    <cellStyle name="col" xfId="15"/>
    <cellStyle name="st24" xfId="11"/>
    <cellStyle name="st25" xfId="12"/>
    <cellStyle name="st26" xfId="8"/>
    <cellStyle name="st27" xfId="9"/>
    <cellStyle name="style0" xfId="17"/>
    <cellStyle name="td" xfId="18"/>
    <cellStyle name="tr" xfId="14"/>
    <cellStyle name="xl21" xfId="19"/>
    <cellStyle name="xl22" xfId="5"/>
    <cellStyle name="xl23" xfId="2"/>
    <cellStyle name="xl24" xfId="20"/>
    <cellStyle name="xl25" xfId="21"/>
    <cellStyle name="xl26" xfId="1"/>
    <cellStyle name="xl27" xfId="10"/>
    <cellStyle name="xl28" xfId="22"/>
    <cellStyle name="xl29" xfId="23"/>
    <cellStyle name="xl30" xfId="3"/>
    <cellStyle name="xl31" xfId="4"/>
    <cellStyle name="xl32" xfId="13"/>
    <cellStyle name="xl33" xfId="6"/>
    <cellStyle name="xl34" xfId="24"/>
    <cellStyle name="xl35" xfId="7"/>
    <cellStyle name="xl36" xfId="25"/>
    <cellStyle name="xl37" xfId="26"/>
    <cellStyle name="xl38" xfId="27"/>
    <cellStyle name="xl39" xfId="28"/>
    <cellStyle name="xl42" xfId="37"/>
    <cellStyle name="xl44" xfId="29"/>
    <cellStyle name="xl45" xfId="30"/>
    <cellStyle name="xl46" xfId="31"/>
    <cellStyle name="xl47" xfId="32"/>
    <cellStyle name="xl48" xfId="33"/>
    <cellStyle name="xl49" xfId="34"/>
    <cellStyle name="xl50" xfId="35"/>
    <cellStyle name="xl53" xfId="36"/>
    <cellStyle name="Обычный" xfId="0" builtinId="0"/>
  </cellStyles>
  <dxfs count="0"/>
  <tableStyles count="0"/>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X684"/>
  <sheetViews>
    <sheetView showGridLines="0" tabSelected="1" zoomScaleSheetLayoutView="100" workbookViewId="0">
      <selection activeCell="A3" sqref="A3:H3"/>
    </sheetView>
  </sheetViews>
  <sheetFormatPr defaultColWidth="9.109375" defaultRowHeight="14.4" outlineLevelRow="6"/>
  <cols>
    <col min="1" max="1" width="7.6640625" style="5" customWidth="1"/>
    <col min="2" max="2" width="53.88671875" style="5" customWidth="1"/>
    <col min="3" max="6" width="9.109375" style="5" hidden="1"/>
    <col min="7" max="8" width="11.6640625" style="14" customWidth="1"/>
    <col min="9" max="9" width="9.109375" style="1" customWidth="1"/>
    <col min="10" max="16384" width="9.109375" style="1"/>
  </cols>
  <sheetData>
    <row r="1" spans="1:24" s="29" customFormat="1">
      <c r="A1" s="38" t="s">
        <v>394</v>
      </c>
      <c r="B1" s="38"/>
      <c r="C1" s="38"/>
      <c r="D1" s="38"/>
      <c r="E1" s="38"/>
      <c r="F1" s="38"/>
      <c r="G1" s="38"/>
      <c r="H1" s="38"/>
      <c r="I1" s="34"/>
      <c r="J1" s="34"/>
      <c r="K1" s="28"/>
      <c r="L1" s="28"/>
      <c r="M1" s="39"/>
      <c r="N1" s="39"/>
      <c r="O1" s="39"/>
      <c r="P1" s="39"/>
    </row>
    <row r="2" spans="1:24" s="29" customFormat="1">
      <c r="A2" s="38" t="s">
        <v>400</v>
      </c>
      <c r="B2" s="38"/>
      <c r="C2" s="38"/>
      <c r="D2" s="38"/>
      <c r="E2" s="38"/>
      <c r="F2" s="38"/>
      <c r="G2" s="38"/>
      <c r="H2" s="38"/>
      <c r="I2" s="34"/>
      <c r="J2" s="34"/>
      <c r="K2" s="28"/>
      <c r="L2" s="28"/>
      <c r="M2" s="39"/>
      <c r="N2" s="39"/>
      <c r="O2" s="39"/>
      <c r="P2" s="39"/>
    </row>
    <row r="3" spans="1:24" s="29" customFormat="1">
      <c r="A3" s="38" t="s">
        <v>401</v>
      </c>
      <c r="B3" s="38"/>
      <c r="C3" s="38"/>
      <c r="D3" s="38"/>
      <c r="E3" s="38"/>
      <c r="F3" s="38"/>
      <c r="G3" s="38"/>
      <c r="H3" s="38"/>
      <c r="I3" s="34"/>
      <c r="J3" s="34"/>
      <c r="K3" s="28"/>
      <c r="L3" s="28"/>
      <c r="M3" s="39"/>
      <c r="N3" s="39"/>
      <c r="O3" s="39"/>
      <c r="P3" s="39"/>
    </row>
    <row r="4" spans="1:24" s="29" customFormat="1">
      <c r="A4" s="38" t="s">
        <v>398</v>
      </c>
      <c r="B4" s="38"/>
      <c r="C4" s="38"/>
      <c r="D4" s="38"/>
      <c r="E4" s="38"/>
      <c r="F4" s="38"/>
      <c r="G4" s="38"/>
      <c r="H4" s="38"/>
      <c r="I4" s="34"/>
      <c r="J4" s="34"/>
      <c r="K4" s="28"/>
      <c r="L4" s="28"/>
      <c r="M4" s="39"/>
      <c r="N4" s="39"/>
      <c r="O4" s="39"/>
      <c r="P4" s="39"/>
    </row>
    <row r="5" spans="1:24" s="29" customFormat="1">
      <c r="A5" s="38" t="s">
        <v>397</v>
      </c>
      <c r="B5" s="38"/>
      <c r="C5" s="38"/>
      <c r="D5" s="38"/>
      <c r="E5" s="38"/>
      <c r="F5" s="38"/>
      <c r="G5" s="38"/>
      <c r="H5" s="38"/>
      <c r="I5" s="34"/>
      <c r="J5" s="34"/>
      <c r="K5" s="28"/>
      <c r="L5" s="28"/>
      <c r="M5" s="39"/>
      <c r="N5" s="39"/>
      <c r="O5" s="39"/>
      <c r="P5" s="39"/>
    </row>
    <row r="6" spans="1:24" s="33" customFormat="1">
      <c r="A6" s="30"/>
      <c r="B6" s="36"/>
      <c r="C6" s="37"/>
      <c r="D6" s="37"/>
      <c r="E6" s="37"/>
      <c r="F6" s="37"/>
      <c r="G6" s="37"/>
      <c r="H6" s="37"/>
      <c r="I6" s="37"/>
      <c r="J6" s="31"/>
      <c r="K6" s="31"/>
      <c r="L6" s="31"/>
      <c r="M6" s="31"/>
      <c r="N6" s="31"/>
      <c r="O6" s="31"/>
      <c r="P6" s="31"/>
      <c r="Q6" s="31"/>
      <c r="R6" s="31"/>
      <c r="S6" s="32"/>
      <c r="T6" s="32"/>
      <c r="U6" s="32"/>
      <c r="V6" s="32"/>
      <c r="W6" s="32"/>
      <c r="X6" s="32"/>
    </row>
    <row r="7" spans="1:24" s="33" customFormat="1" ht="15.15" customHeight="1">
      <c r="A7" s="30"/>
      <c r="B7" s="36"/>
      <c r="C7" s="37"/>
      <c r="D7" s="37"/>
      <c r="E7" s="37"/>
      <c r="F7" s="37"/>
      <c r="G7" s="37"/>
      <c r="H7" s="37"/>
      <c r="I7" s="37"/>
      <c r="J7" s="31"/>
      <c r="K7" s="31"/>
      <c r="L7" s="31"/>
      <c r="M7" s="31"/>
      <c r="N7" s="31"/>
      <c r="O7" s="31"/>
      <c r="P7" s="31"/>
      <c r="Q7" s="31"/>
      <c r="R7" s="31"/>
      <c r="S7" s="32"/>
      <c r="T7" s="32"/>
      <c r="U7" s="32"/>
      <c r="V7" s="32"/>
      <c r="W7" s="32"/>
      <c r="X7" s="32"/>
    </row>
    <row r="8" spans="1:24" s="29" customFormat="1" ht="34.5" customHeight="1">
      <c r="A8" s="45" t="s">
        <v>399</v>
      </c>
      <c r="B8" s="45"/>
      <c r="C8" s="45"/>
      <c r="D8" s="45"/>
      <c r="E8" s="45"/>
      <c r="F8" s="45"/>
      <c r="G8" s="45"/>
      <c r="H8" s="45"/>
      <c r="I8" s="35"/>
      <c r="J8" s="35"/>
      <c r="K8" s="35"/>
      <c r="L8" s="35"/>
      <c r="M8" s="35"/>
      <c r="N8" s="35"/>
      <c r="O8" s="35"/>
      <c r="P8" s="35"/>
      <c r="Q8" s="35"/>
      <c r="R8" s="35"/>
    </row>
    <row r="9" spans="1:24">
      <c r="G9" s="44"/>
      <c r="H9" s="44"/>
      <c r="I9" s="22"/>
      <c r="J9" s="22"/>
      <c r="K9" s="22"/>
      <c r="L9" s="22"/>
      <c r="M9" s="22"/>
      <c r="N9" s="22"/>
    </row>
    <row r="10" spans="1:24" ht="15.75" customHeight="1">
      <c r="B10" s="42"/>
      <c r="C10" s="43"/>
      <c r="D10" s="43"/>
      <c r="E10" s="43"/>
      <c r="F10" s="43"/>
      <c r="G10" s="43"/>
      <c r="H10" s="43"/>
      <c r="I10" s="2"/>
    </row>
    <row r="11" spans="1:24" ht="12" customHeight="1">
      <c r="A11" s="46" t="s">
        <v>392</v>
      </c>
      <c r="B11" s="47" t="s">
        <v>393</v>
      </c>
      <c r="C11" s="25"/>
      <c r="D11" s="25"/>
      <c r="E11" s="25"/>
      <c r="F11" s="26"/>
      <c r="G11" s="46" t="s">
        <v>395</v>
      </c>
      <c r="H11" s="46" t="s">
        <v>396</v>
      </c>
      <c r="I11" s="2"/>
    </row>
    <row r="12" spans="1:24" ht="42.75" customHeight="1">
      <c r="A12" s="46"/>
      <c r="B12" s="48"/>
      <c r="C12" s="23" t="s">
        <v>0</v>
      </c>
      <c r="D12" s="23" t="s">
        <v>0</v>
      </c>
      <c r="E12" s="23" t="s">
        <v>0</v>
      </c>
      <c r="F12" s="27" t="s">
        <v>0</v>
      </c>
      <c r="G12" s="46"/>
      <c r="H12" s="46"/>
      <c r="I12" s="2"/>
    </row>
    <row r="13" spans="1:24" ht="15.75" customHeight="1">
      <c r="A13" s="23">
        <v>1</v>
      </c>
      <c r="B13" s="8">
        <v>2</v>
      </c>
      <c r="C13" s="8"/>
      <c r="D13" s="8"/>
      <c r="E13" s="8"/>
      <c r="F13" s="8"/>
      <c r="G13" s="24">
        <v>3</v>
      </c>
      <c r="H13" s="24">
        <v>4</v>
      </c>
      <c r="I13" s="2"/>
    </row>
    <row r="14" spans="1:24" s="3" customFormat="1" ht="15.75" customHeight="1">
      <c r="A14" s="18"/>
      <c r="B14" s="19" t="s">
        <v>87</v>
      </c>
      <c r="C14" s="18"/>
      <c r="D14" s="18"/>
      <c r="E14" s="18"/>
      <c r="F14" s="18"/>
      <c r="G14" s="21">
        <f>G15+G143+G184+G274+G397+G527+G571+G627+G664+G676</f>
        <v>609973.1</v>
      </c>
      <c r="H14" s="21">
        <f>H15+H143+H184+H274+H397+H527+H571+H627+H664+H676</f>
        <v>594601.39999999991</v>
      </c>
      <c r="I14" s="4"/>
    </row>
    <row r="15" spans="1:24" s="3" customFormat="1">
      <c r="A15" s="15" t="s">
        <v>1</v>
      </c>
      <c r="B15" s="16" t="s">
        <v>44</v>
      </c>
      <c r="C15" s="15"/>
      <c r="D15" s="15"/>
      <c r="E15" s="15"/>
      <c r="F15" s="15"/>
      <c r="G15" s="17">
        <f>G16+G22+G46+G52+G61+G66</f>
        <v>62318.600000000006</v>
      </c>
      <c r="H15" s="17">
        <f>H16+H22+H46+H52+H61+H66</f>
        <v>58511.099999999991</v>
      </c>
      <c r="I15" s="4"/>
    </row>
    <row r="16" spans="1:24" ht="26.4" outlineLevel="1">
      <c r="A16" s="9" t="s">
        <v>2</v>
      </c>
      <c r="B16" s="10" t="s">
        <v>54</v>
      </c>
      <c r="C16" s="9"/>
      <c r="D16" s="9"/>
      <c r="E16" s="9"/>
      <c r="F16" s="9"/>
      <c r="G16" s="11">
        <v>2396</v>
      </c>
      <c r="H16" s="11">
        <v>2309.1999999999998</v>
      </c>
      <c r="I16" s="2"/>
    </row>
    <row r="17" spans="1:9" ht="39.6" hidden="1" outlineLevel="2">
      <c r="A17" s="9" t="s">
        <v>2</v>
      </c>
      <c r="B17" s="10" t="s">
        <v>88</v>
      </c>
      <c r="C17" s="9"/>
      <c r="D17" s="9"/>
      <c r="E17" s="9"/>
      <c r="F17" s="9"/>
      <c r="G17" s="11">
        <v>1694</v>
      </c>
      <c r="H17" s="11"/>
      <c r="I17" s="2"/>
    </row>
    <row r="18" spans="1:9" ht="26.4" hidden="1" outlineLevel="3">
      <c r="A18" s="9" t="s">
        <v>2</v>
      </c>
      <c r="B18" s="10" t="s">
        <v>89</v>
      </c>
      <c r="C18" s="9"/>
      <c r="D18" s="9"/>
      <c r="E18" s="9"/>
      <c r="F18" s="9"/>
      <c r="G18" s="11">
        <v>1694</v>
      </c>
      <c r="H18" s="11"/>
      <c r="I18" s="2"/>
    </row>
    <row r="19" spans="1:9" ht="26.4" hidden="1" outlineLevel="4">
      <c r="A19" s="9" t="s">
        <v>2</v>
      </c>
      <c r="B19" s="10" t="s">
        <v>145</v>
      </c>
      <c r="C19" s="9"/>
      <c r="D19" s="9"/>
      <c r="E19" s="9"/>
      <c r="F19" s="9"/>
      <c r="G19" s="11">
        <v>1694</v>
      </c>
      <c r="H19" s="11"/>
      <c r="I19" s="2"/>
    </row>
    <row r="20" spans="1:9" hidden="1" outlineLevel="5">
      <c r="A20" s="9" t="s">
        <v>2</v>
      </c>
      <c r="B20" s="10" t="s">
        <v>146</v>
      </c>
      <c r="C20" s="9"/>
      <c r="D20" s="9"/>
      <c r="E20" s="9"/>
      <c r="F20" s="9"/>
      <c r="G20" s="11">
        <v>1694</v>
      </c>
      <c r="H20" s="11"/>
      <c r="I20" s="2"/>
    </row>
    <row r="21" spans="1:9" ht="52.8" hidden="1" outlineLevel="6">
      <c r="A21" s="9" t="s">
        <v>2</v>
      </c>
      <c r="B21" s="10" t="s">
        <v>147</v>
      </c>
      <c r="C21" s="9"/>
      <c r="D21" s="9"/>
      <c r="E21" s="9"/>
      <c r="F21" s="9"/>
      <c r="G21" s="11">
        <v>1694</v>
      </c>
      <c r="H21" s="11"/>
      <c r="I21" s="2"/>
    </row>
    <row r="22" spans="1:9" ht="39.6" outlineLevel="1" collapsed="1">
      <c r="A22" s="9" t="s">
        <v>3</v>
      </c>
      <c r="B22" s="10" t="s">
        <v>55</v>
      </c>
      <c r="C22" s="9"/>
      <c r="D22" s="9"/>
      <c r="E22" s="9"/>
      <c r="F22" s="9"/>
      <c r="G22" s="11">
        <v>35578.6</v>
      </c>
      <c r="H22" s="11">
        <v>34348.699999999997</v>
      </c>
      <c r="I22" s="2"/>
    </row>
    <row r="23" spans="1:9" ht="39.6" hidden="1" outlineLevel="2">
      <c r="A23" s="9" t="s">
        <v>3</v>
      </c>
      <c r="B23" s="10" t="s">
        <v>88</v>
      </c>
      <c r="C23" s="9"/>
      <c r="D23" s="9"/>
      <c r="E23" s="9"/>
      <c r="F23" s="9"/>
      <c r="G23" s="11">
        <f>G24+G29+G39</f>
        <v>35132.700000000004</v>
      </c>
      <c r="H23" s="11"/>
      <c r="I23" s="2"/>
    </row>
    <row r="24" spans="1:9" ht="52.8" hidden="1" outlineLevel="3">
      <c r="A24" s="9" t="s">
        <v>3</v>
      </c>
      <c r="B24" s="10" t="s">
        <v>92</v>
      </c>
      <c r="C24" s="9"/>
      <c r="D24" s="9"/>
      <c r="E24" s="9"/>
      <c r="F24" s="9"/>
      <c r="G24" s="11">
        <f>G25</f>
        <v>332.4</v>
      </c>
      <c r="H24" s="11"/>
      <c r="I24" s="2"/>
    </row>
    <row r="25" spans="1:9" ht="66" hidden="1" outlineLevel="4">
      <c r="A25" s="9" t="s">
        <v>3</v>
      </c>
      <c r="B25" s="10" t="s">
        <v>149</v>
      </c>
      <c r="C25" s="9"/>
      <c r="D25" s="9"/>
      <c r="E25" s="9"/>
      <c r="F25" s="9"/>
      <c r="G25" s="11">
        <f>G26</f>
        <v>332.4</v>
      </c>
      <c r="H25" s="11"/>
      <c r="I25" s="2"/>
    </row>
    <row r="26" spans="1:9" ht="39.6" hidden="1" outlineLevel="5">
      <c r="A26" s="9" t="s">
        <v>3</v>
      </c>
      <c r="B26" s="10" t="s">
        <v>150</v>
      </c>
      <c r="C26" s="9"/>
      <c r="D26" s="9"/>
      <c r="E26" s="9"/>
      <c r="F26" s="9"/>
      <c r="G26" s="11">
        <f>G27+G28</f>
        <v>332.4</v>
      </c>
      <c r="H26" s="11"/>
      <c r="I26" s="2"/>
    </row>
    <row r="27" spans="1:9" ht="52.8" hidden="1" outlineLevel="6">
      <c r="A27" s="9" t="s">
        <v>3</v>
      </c>
      <c r="B27" s="10" t="s">
        <v>147</v>
      </c>
      <c r="C27" s="9"/>
      <c r="D27" s="9"/>
      <c r="E27" s="9"/>
      <c r="F27" s="9"/>
      <c r="G27" s="11">
        <v>263.7</v>
      </c>
      <c r="H27" s="11"/>
      <c r="I27" s="2"/>
    </row>
    <row r="28" spans="1:9" ht="26.4" hidden="1" outlineLevel="6">
      <c r="A28" s="9" t="s">
        <v>3</v>
      </c>
      <c r="B28" s="10" t="s">
        <v>151</v>
      </c>
      <c r="C28" s="9"/>
      <c r="D28" s="9"/>
      <c r="E28" s="9"/>
      <c r="F28" s="9"/>
      <c r="G28" s="11">
        <v>68.7</v>
      </c>
      <c r="H28" s="11"/>
      <c r="I28" s="2"/>
    </row>
    <row r="29" spans="1:9" ht="26.4" hidden="1" outlineLevel="3">
      <c r="A29" s="9" t="s">
        <v>3</v>
      </c>
      <c r="B29" s="10" t="s">
        <v>93</v>
      </c>
      <c r="C29" s="9"/>
      <c r="D29" s="9"/>
      <c r="E29" s="9"/>
      <c r="F29" s="9"/>
      <c r="G29" s="11">
        <f>G30</f>
        <v>3072.3999999999996</v>
      </c>
      <c r="H29" s="11"/>
      <c r="I29" s="2"/>
    </row>
    <row r="30" spans="1:9" ht="39.6" hidden="1" outlineLevel="4">
      <c r="A30" s="9" t="s">
        <v>3</v>
      </c>
      <c r="B30" s="10" t="s">
        <v>152</v>
      </c>
      <c r="C30" s="9"/>
      <c r="D30" s="9"/>
      <c r="E30" s="9"/>
      <c r="F30" s="9"/>
      <c r="G30" s="11">
        <f>G31+G36</f>
        <v>3072.3999999999996</v>
      </c>
      <c r="H30" s="11"/>
      <c r="I30" s="2"/>
    </row>
    <row r="31" spans="1:9" ht="39.6" hidden="1" outlineLevel="5">
      <c r="A31" s="9" t="s">
        <v>3</v>
      </c>
      <c r="B31" s="10" t="s">
        <v>153</v>
      </c>
      <c r="C31" s="9"/>
      <c r="D31" s="9"/>
      <c r="E31" s="9"/>
      <c r="F31" s="9"/>
      <c r="G31" s="11">
        <f>G32+G33+G34+G35</f>
        <v>2987.2</v>
      </c>
      <c r="H31" s="11"/>
      <c r="I31" s="2"/>
    </row>
    <row r="32" spans="1:9" ht="52.8" hidden="1" outlineLevel="6">
      <c r="A32" s="9" t="s">
        <v>3</v>
      </c>
      <c r="B32" s="10" t="s">
        <v>147</v>
      </c>
      <c r="C32" s="9"/>
      <c r="D32" s="9"/>
      <c r="E32" s="9"/>
      <c r="F32" s="9"/>
      <c r="G32" s="11">
        <v>2280.1</v>
      </c>
      <c r="H32" s="11"/>
      <c r="I32" s="2"/>
    </row>
    <row r="33" spans="1:9" ht="26.4" hidden="1" outlineLevel="6">
      <c r="A33" s="9" t="s">
        <v>3</v>
      </c>
      <c r="B33" s="10" t="s">
        <v>151</v>
      </c>
      <c r="C33" s="9"/>
      <c r="D33" s="9"/>
      <c r="E33" s="9"/>
      <c r="F33" s="9"/>
      <c r="G33" s="11">
        <v>505.1</v>
      </c>
      <c r="H33" s="11"/>
      <c r="I33" s="2"/>
    </row>
    <row r="34" spans="1:9" hidden="1" outlineLevel="6">
      <c r="A34" s="9" t="s">
        <v>3</v>
      </c>
      <c r="B34" s="10" t="s">
        <v>154</v>
      </c>
      <c r="C34" s="9"/>
      <c r="D34" s="9"/>
      <c r="E34" s="9"/>
      <c r="F34" s="9"/>
      <c r="G34" s="11">
        <v>61.8</v>
      </c>
      <c r="H34" s="11"/>
      <c r="I34" s="2"/>
    </row>
    <row r="35" spans="1:9" hidden="1" outlineLevel="6">
      <c r="A35" s="9" t="s">
        <v>3</v>
      </c>
      <c r="B35" s="10" t="s">
        <v>155</v>
      </c>
      <c r="C35" s="9"/>
      <c r="D35" s="9"/>
      <c r="E35" s="9"/>
      <c r="F35" s="9"/>
      <c r="G35" s="11">
        <v>140.19999999999999</v>
      </c>
      <c r="H35" s="11"/>
      <c r="I35" s="2"/>
    </row>
    <row r="36" spans="1:9" ht="52.8" hidden="1" outlineLevel="5">
      <c r="A36" s="9" t="s">
        <v>3</v>
      </c>
      <c r="B36" s="10" t="s">
        <v>156</v>
      </c>
      <c r="C36" s="9"/>
      <c r="D36" s="9"/>
      <c r="E36" s="9"/>
      <c r="F36" s="9"/>
      <c r="G36" s="11">
        <f>G37+G38</f>
        <v>85.2</v>
      </c>
      <c r="H36" s="11"/>
      <c r="I36" s="2"/>
    </row>
    <row r="37" spans="1:9" ht="26.4" hidden="1" outlineLevel="6">
      <c r="A37" s="9" t="s">
        <v>3</v>
      </c>
      <c r="B37" s="10" t="s">
        <v>151</v>
      </c>
      <c r="C37" s="9"/>
      <c r="D37" s="9"/>
      <c r="E37" s="9"/>
      <c r="F37" s="9"/>
      <c r="G37" s="11">
        <v>37</v>
      </c>
      <c r="H37" s="11"/>
      <c r="I37" s="2"/>
    </row>
    <row r="38" spans="1:9" hidden="1" outlineLevel="6">
      <c r="A38" s="9" t="s">
        <v>3</v>
      </c>
      <c r="B38" s="10" t="s">
        <v>154</v>
      </c>
      <c r="C38" s="9"/>
      <c r="D38" s="9"/>
      <c r="E38" s="9"/>
      <c r="F38" s="9"/>
      <c r="G38" s="11">
        <v>48.2</v>
      </c>
      <c r="H38" s="11"/>
      <c r="I38" s="2"/>
    </row>
    <row r="39" spans="1:9" ht="26.4" hidden="1" outlineLevel="3">
      <c r="A39" s="9" t="s">
        <v>3</v>
      </c>
      <c r="B39" s="10" t="s">
        <v>89</v>
      </c>
      <c r="C39" s="9"/>
      <c r="D39" s="9"/>
      <c r="E39" s="9"/>
      <c r="F39" s="9"/>
      <c r="G39" s="11">
        <f>G40</f>
        <v>31727.9</v>
      </c>
      <c r="H39" s="11"/>
      <c r="I39" s="2"/>
    </row>
    <row r="40" spans="1:9" ht="26.4" hidden="1" outlineLevel="4">
      <c r="A40" s="9" t="s">
        <v>3</v>
      </c>
      <c r="B40" s="10" t="s">
        <v>145</v>
      </c>
      <c r="C40" s="9"/>
      <c r="D40" s="9"/>
      <c r="E40" s="9"/>
      <c r="F40" s="9"/>
      <c r="G40" s="11">
        <f>G41</f>
        <v>31727.9</v>
      </c>
      <c r="H40" s="11"/>
      <c r="I40" s="2"/>
    </row>
    <row r="41" spans="1:9" ht="52.8" hidden="1" outlineLevel="5">
      <c r="A41" s="9" t="s">
        <v>3</v>
      </c>
      <c r="B41" s="10" t="s">
        <v>157</v>
      </c>
      <c r="C41" s="9"/>
      <c r="D41" s="9"/>
      <c r="E41" s="9"/>
      <c r="F41" s="9"/>
      <c r="G41" s="11">
        <f>G42+G43+G44+G45</f>
        <v>31727.9</v>
      </c>
      <c r="H41" s="11"/>
      <c r="I41" s="2"/>
    </row>
    <row r="42" spans="1:9" ht="52.8" hidden="1" outlineLevel="6">
      <c r="A42" s="9" t="s">
        <v>3</v>
      </c>
      <c r="B42" s="10" t="s">
        <v>147</v>
      </c>
      <c r="C42" s="9"/>
      <c r="D42" s="9"/>
      <c r="E42" s="9"/>
      <c r="F42" s="9"/>
      <c r="G42" s="11">
        <v>25176.400000000001</v>
      </c>
      <c r="H42" s="11"/>
      <c r="I42" s="2"/>
    </row>
    <row r="43" spans="1:9" ht="26.4" hidden="1" outlineLevel="6">
      <c r="A43" s="9" t="s">
        <v>3</v>
      </c>
      <c r="B43" s="10" t="s">
        <v>151</v>
      </c>
      <c r="C43" s="9"/>
      <c r="D43" s="9"/>
      <c r="E43" s="9"/>
      <c r="F43" s="9"/>
      <c r="G43" s="11">
        <v>6332</v>
      </c>
      <c r="H43" s="11"/>
      <c r="I43" s="2"/>
    </row>
    <row r="44" spans="1:9" hidden="1" outlineLevel="6">
      <c r="A44" s="9" t="s">
        <v>3</v>
      </c>
      <c r="B44" s="10" t="s">
        <v>154</v>
      </c>
      <c r="C44" s="9"/>
      <c r="D44" s="9"/>
      <c r="E44" s="9"/>
      <c r="F44" s="9"/>
      <c r="G44" s="11">
        <v>89.5</v>
      </c>
      <c r="H44" s="11"/>
      <c r="I44" s="2"/>
    </row>
    <row r="45" spans="1:9" hidden="1" outlineLevel="6">
      <c r="A45" s="9" t="s">
        <v>3</v>
      </c>
      <c r="B45" s="10" t="s">
        <v>155</v>
      </c>
      <c r="C45" s="9"/>
      <c r="D45" s="9"/>
      <c r="E45" s="9"/>
      <c r="F45" s="9"/>
      <c r="G45" s="11">
        <v>130</v>
      </c>
      <c r="H45" s="11"/>
      <c r="I45" s="2"/>
    </row>
    <row r="46" spans="1:9" outlineLevel="1" collapsed="1">
      <c r="A46" s="9" t="s">
        <v>4</v>
      </c>
      <c r="B46" s="10" t="s">
        <v>56</v>
      </c>
      <c r="C46" s="9"/>
      <c r="D46" s="9"/>
      <c r="E46" s="9"/>
      <c r="F46" s="9"/>
      <c r="G46" s="11">
        <v>20.399999999999999</v>
      </c>
      <c r="H46" s="11">
        <v>7.3</v>
      </c>
      <c r="I46" s="2"/>
    </row>
    <row r="47" spans="1:9" ht="39.6" hidden="1" outlineLevel="2">
      <c r="A47" s="9" t="s">
        <v>4</v>
      </c>
      <c r="B47" s="10" t="s">
        <v>88</v>
      </c>
      <c r="C47" s="9"/>
      <c r="D47" s="9"/>
      <c r="E47" s="9"/>
      <c r="F47" s="9"/>
      <c r="G47" s="11">
        <v>20.399999999999999</v>
      </c>
      <c r="H47" s="11"/>
      <c r="I47" s="2"/>
    </row>
    <row r="48" spans="1:9" ht="52.8" hidden="1" outlineLevel="3">
      <c r="A48" s="9" t="s">
        <v>4</v>
      </c>
      <c r="B48" s="10" t="s">
        <v>92</v>
      </c>
      <c r="C48" s="9"/>
      <c r="D48" s="9"/>
      <c r="E48" s="9"/>
      <c r="F48" s="9"/>
      <c r="G48" s="11">
        <v>20.399999999999999</v>
      </c>
      <c r="H48" s="11"/>
      <c r="I48" s="2"/>
    </row>
    <row r="49" spans="1:9" ht="66" hidden="1" outlineLevel="4">
      <c r="A49" s="9" t="s">
        <v>4</v>
      </c>
      <c r="B49" s="10" t="s">
        <v>149</v>
      </c>
      <c r="C49" s="9"/>
      <c r="D49" s="9"/>
      <c r="E49" s="9"/>
      <c r="F49" s="9"/>
      <c r="G49" s="11">
        <v>20.399999999999999</v>
      </c>
      <c r="H49" s="11"/>
      <c r="I49" s="2"/>
    </row>
    <row r="50" spans="1:9" ht="39.6" hidden="1" outlineLevel="5">
      <c r="A50" s="9" t="s">
        <v>4</v>
      </c>
      <c r="B50" s="10" t="s">
        <v>158</v>
      </c>
      <c r="C50" s="9"/>
      <c r="D50" s="9"/>
      <c r="E50" s="9"/>
      <c r="F50" s="9"/>
      <c r="G50" s="11">
        <v>20.399999999999999</v>
      </c>
      <c r="H50" s="11"/>
      <c r="I50" s="2"/>
    </row>
    <row r="51" spans="1:9" ht="26.4" hidden="1" outlineLevel="6">
      <c r="A51" s="9" t="s">
        <v>4</v>
      </c>
      <c r="B51" s="10" t="s">
        <v>151</v>
      </c>
      <c r="C51" s="9"/>
      <c r="D51" s="9"/>
      <c r="E51" s="9"/>
      <c r="F51" s="9"/>
      <c r="G51" s="11">
        <v>20.399999999999999</v>
      </c>
      <c r="H51" s="11"/>
      <c r="I51" s="2"/>
    </row>
    <row r="52" spans="1:9" ht="39.6" outlineLevel="1" collapsed="1">
      <c r="A52" s="9" t="s">
        <v>5</v>
      </c>
      <c r="B52" s="10" t="s">
        <v>57</v>
      </c>
      <c r="C52" s="9"/>
      <c r="D52" s="9"/>
      <c r="E52" s="9"/>
      <c r="F52" s="9"/>
      <c r="G52" s="11">
        <v>9250.7999999999993</v>
      </c>
      <c r="H52" s="11">
        <v>8780.2000000000007</v>
      </c>
      <c r="I52" s="2"/>
    </row>
    <row r="53" spans="1:9" hidden="1" outlineLevel="2">
      <c r="A53" s="9" t="s">
        <v>5</v>
      </c>
      <c r="B53" s="10" t="s">
        <v>90</v>
      </c>
      <c r="C53" s="9"/>
      <c r="D53" s="9"/>
      <c r="E53" s="9"/>
      <c r="F53" s="9"/>
      <c r="G53" s="11">
        <f>G54</f>
        <v>9125.8000000000011</v>
      </c>
      <c r="H53" s="11"/>
      <c r="I53" s="2"/>
    </row>
    <row r="54" spans="1:9" ht="26.4" hidden="1" outlineLevel="3">
      <c r="A54" s="9" t="s">
        <v>5</v>
      </c>
      <c r="B54" s="10" t="s">
        <v>91</v>
      </c>
      <c r="C54" s="9"/>
      <c r="D54" s="9"/>
      <c r="E54" s="9"/>
      <c r="F54" s="9"/>
      <c r="G54" s="11">
        <f>G55+G59</f>
        <v>9125.8000000000011</v>
      </c>
      <c r="H54" s="11"/>
      <c r="I54" s="2"/>
    </row>
    <row r="55" spans="1:9" ht="26.4" hidden="1" outlineLevel="5">
      <c r="A55" s="9" t="s">
        <v>5</v>
      </c>
      <c r="B55" s="10" t="s">
        <v>159</v>
      </c>
      <c r="C55" s="9"/>
      <c r="D55" s="9"/>
      <c r="E55" s="9"/>
      <c r="F55" s="9"/>
      <c r="G55" s="11">
        <f>G56+G57+G58</f>
        <v>8321.6</v>
      </c>
      <c r="H55" s="11"/>
      <c r="I55" s="2"/>
    </row>
    <row r="56" spans="1:9" ht="52.8" hidden="1" outlineLevel="6">
      <c r="A56" s="9" t="s">
        <v>5</v>
      </c>
      <c r="B56" s="10" t="s">
        <v>147</v>
      </c>
      <c r="C56" s="9"/>
      <c r="D56" s="9"/>
      <c r="E56" s="9"/>
      <c r="F56" s="9"/>
      <c r="G56" s="11">
        <v>7395.4</v>
      </c>
      <c r="H56" s="11"/>
      <c r="I56" s="2"/>
    </row>
    <row r="57" spans="1:9" ht="26.4" hidden="1" outlineLevel="6">
      <c r="A57" s="9" t="s">
        <v>5</v>
      </c>
      <c r="B57" s="10" t="s">
        <v>151</v>
      </c>
      <c r="C57" s="9"/>
      <c r="D57" s="9"/>
      <c r="E57" s="9"/>
      <c r="F57" s="9"/>
      <c r="G57" s="11">
        <v>920.2</v>
      </c>
      <c r="H57" s="11"/>
      <c r="I57" s="2"/>
    </row>
    <row r="58" spans="1:9" hidden="1" outlineLevel="6">
      <c r="A58" s="9" t="s">
        <v>5</v>
      </c>
      <c r="B58" s="10" t="s">
        <v>155</v>
      </c>
      <c r="C58" s="9"/>
      <c r="D58" s="9"/>
      <c r="E58" s="9"/>
      <c r="F58" s="9"/>
      <c r="G58" s="11">
        <v>6</v>
      </c>
      <c r="H58" s="11"/>
      <c r="I58" s="2"/>
    </row>
    <row r="59" spans="1:9" hidden="1" outlineLevel="5">
      <c r="A59" s="9" t="s">
        <v>5</v>
      </c>
      <c r="B59" s="10" t="s">
        <v>148</v>
      </c>
      <c r="C59" s="9"/>
      <c r="D59" s="9"/>
      <c r="E59" s="9"/>
      <c r="F59" s="9"/>
      <c r="G59" s="11">
        <v>804.2</v>
      </c>
      <c r="H59" s="11"/>
      <c r="I59" s="2"/>
    </row>
    <row r="60" spans="1:9" ht="52.8" hidden="1" outlineLevel="6">
      <c r="A60" s="9" t="s">
        <v>5</v>
      </c>
      <c r="B60" s="10" t="s">
        <v>147</v>
      </c>
      <c r="C60" s="9"/>
      <c r="D60" s="9"/>
      <c r="E60" s="9"/>
      <c r="F60" s="9"/>
      <c r="G60" s="11">
        <v>804.2</v>
      </c>
      <c r="H60" s="11"/>
      <c r="I60" s="2"/>
    </row>
    <row r="61" spans="1:9" outlineLevel="1" collapsed="1">
      <c r="A61" s="9" t="s">
        <v>6</v>
      </c>
      <c r="B61" s="10" t="s">
        <v>58</v>
      </c>
      <c r="C61" s="9"/>
      <c r="D61" s="9"/>
      <c r="E61" s="9"/>
      <c r="F61" s="9"/>
      <c r="G61" s="11">
        <v>300</v>
      </c>
      <c r="H61" s="11">
        <v>0</v>
      </c>
      <c r="I61" s="2"/>
    </row>
    <row r="62" spans="1:9" hidden="1" outlineLevel="2">
      <c r="A62" s="9" t="s">
        <v>6</v>
      </c>
      <c r="B62" s="10" t="s">
        <v>90</v>
      </c>
      <c r="C62" s="9"/>
      <c r="D62" s="9"/>
      <c r="E62" s="9"/>
      <c r="F62" s="9"/>
      <c r="G62" s="11">
        <v>300</v>
      </c>
      <c r="H62" s="11"/>
      <c r="I62" s="2"/>
    </row>
    <row r="63" spans="1:9" hidden="1" outlineLevel="3">
      <c r="A63" s="9" t="s">
        <v>6</v>
      </c>
      <c r="B63" s="10" t="s">
        <v>58</v>
      </c>
      <c r="C63" s="9"/>
      <c r="D63" s="9"/>
      <c r="E63" s="9"/>
      <c r="F63" s="9"/>
      <c r="G63" s="11">
        <v>300</v>
      </c>
      <c r="H63" s="11"/>
      <c r="I63" s="2"/>
    </row>
    <row r="64" spans="1:9" hidden="1" outlineLevel="5">
      <c r="A64" s="9" t="s">
        <v>6</v>
      </c>
      <c r="B64" s="10" t="s">
        <v>160</v>
      </c>
      <c r="C64" s="9"/>
      <c r="D64" s="9"/>
      <c r="E64" s="9"/>
      <c r="F64" s="9"/>
      <c r="G64" s="11">
        <v>300</v>
      </c>
      <c r="H64" s="11"/>
      <c r="I64" s="2"/>
    </row>
    <row r="65" spans="1:9" hidden="1" outlineLevel="6">
      <c r="A65" s="9" t="s">
        <v>6</v>
      </c>
      <c r="B65" s="10" t="s">
        <v>155</v>
      </c>
      <c r="C65" s="9"/>
      <c r="D65" s="9"/>
      <c r="E65" s="9"/>
      <c r="F65" s="9"/>
      <c r="G65" s="11">
        <v>300</v>
      </c>
      <c r="H65" s="11"/>
      <c r="I65" s="2"/>
    </row>
    <row r="66" spans="1:9" outlineLevel="1" collapsed="1">
      <c r="A66" s="9" t="s">
        <v>7</v>
      </c>
      <c r="B66" s="10" t="s">
        <v>59</v>
      </c>
      <c r="C66" s="9"/>
      <c r="D66" s="9"/>
      <c r="E66" s="9"/>
      <c r="F66" s="9"/>
      <c r="G66" s="11">
        <f>16172.8-1000-400</f>
        <v>14772.8</v>
      </c>
      <c r="H66" s="11">
        <v>13065.7</v>
      </c>
      <c r="I66" s="2"/>
    </row>
    <row r="67" spans="1:9" ht="39.6" hidden="1" outlineLevel="2">
      <c r="A67" s="9" t="s">
        <v>7</v>
      </c>
      <c r="B67" s="10" t="s">
        <v>94</v>
      </c>
      <c r="C67" s="9"/>
      <c r="D67" s="9"/>
      <c r="E67" s="9"/>
      <c r="F67" s="9"/>
      <c r="G67" s="11">
        <f>G68+G79</f>
        <v>4119.6000000000004</v>
      </c>
      <c r="H67" s="11">
        <f t="shared" ref="H67" si="0">H68+H79</f>
        <v>1285.0999999999999</v>
      </c>
      <c r="I67" s="2"/>
    </row>
    <row r="68" spans="1:9" ht="26.4" hidden="1" outlineLevel="3">
      <c r="A68" s="9" t="s">
        <v>7</v>
      </c>
      <c r="B68" s="10" t="s">
        <v>95</v>
      </c>
      <c r="C68" s="9"/>
      <c r="D68" s="9"/>
      <c r="E68" s="9"/>
      <c r="F68" s="9"/>
      <c r="G68" s="11">
        <f>G69+G72</f>
        <v>4099.6000000000004</v>
      </c>
      <c r="H68" s="11">
        <f t="shared" ref="H68" si="1">H69+H72</f>
        <v>1270.6999999999998</v>
      </c>
      <c r="I68" s="2"/>
    </row>
    <row r="69" spans="1:9" ht="26.4" hidden="1" outlineLevel="4">
      <c r="A69" s="9" t="s">
        <v>7</v>
      </c>
      <c r="B69" s="10" t="s">
        <v>387</v>
      </c>
      <c r="C69" s="9"/>
      <c r="D69" s="9"/>
      <c r="E69" s="9"/>
      <c r="F69" s="9"/>
      <c r="G69" s="11">
        <v>16</v>
      </c>
      <c r="H69" s="11">
        <v>11.5</v>
      </c>
      <c r="I69" s="2"/>
    </row>
    <row r="70" spans="1:9" ht="26.4" hidden="1" outlineLevel="5">
      <c r="A70" s="9" t="s">
        <v>7</v>
      </c>
      <c r="B70" s="10" t="s">
        <v>161</v>
      </c>
      <c r="C70" s="9"/>
      <c r="D70" s="9"/>
      <c r="E70" s="9"/>
      <c r="F70" s="9"/>
      <c r="G70" s="11">
        <v>16</v>
      </c>
      <c r="H70" s="11">
        <v>11.5</v>
      </c>
      <c r="I70" s="2"/>
    </row>
    <row r="71" spans="1:9" ht="26.4" hidden="1" outlineLevel="6">
      <c r="A71" s="9" t="s">
        <v>7</v>
      </c>
      <c r="B71" s="10" t="s">
        <v>151</v>
      </c>
      <c r="C71" s="9"/>
      <c r="D71" s="9"/>
      <c r="E71" s="9"/>
      <c r="F71" s="9"/>
      <c r="G71" s="11">
        <v>16</v>
      </c>
      <c r="H71" s="11">
        <v>11.5</v>
      </c>
      <c r="I71" s="2"/>
    </row>
    <row r="72" spans="1:9" ht="39.6" hidden="1" outlineLevel="4">
      <c r="A72" s="9" t="s">
        <v>7</v>
      </c>
      <c r="B72" s="10" t="s">
        <v>162</v>
      </c>
      <c r="C72" s="9"/>
      <c r="D72" s="9"/>
      <c r="E72" s="9"/>
      <c r="F72" s="9"/>
      <c r="G72" s="11">
        <f>G73+G75+G77</f>
        <v>4083.6</v>
      </c>
      <c r="H72" s="11">
        <f t="shared" ref="H72" si="2">H73+H75+H77</f>
        <v>1259.1999999999998</v>
      </c>
      <c r="I72" s="2"/>
    </row>
    <row r="73" spans="1:9" ht="39.6" hidden="1" outlineLevel="5">
      <c r="A73" s="9" t="s">
        <v>7</v>
      </c>
      <c r="B73" s="10" t="s">
        <v>163</v>
      </c>
      <c r="C73" s="9"/>
      <c r="D73" s="9"/>
      <c r="E73" s="9"/>
      <c r="F73" s="9"/>
      <c r="G73" s="11">
        <v>150</v>
      </c>
      <c r="H73" s="11">
        <v>108.6</v>
      </c>
      <c r="I73" s="2"/>
    </row>
    <row r="74" spans="1:9" ht="26.4" hidden="1" outlineLevel="6">
      <c r="A74" s="9" t="s">
        <v>7</v>
      </c>
      <c r="B74" s="10" t="s">
        <v>151</v>
      </c>
      <c r="C74" s="9"/>
      <c r="D74" s="9"/>
      <c r="E74" s="9"/>
      <c r="F74" s="9"/>
      <c r="G74" s="11">
        <v>150</v>
      </c>
      <c r="H74" s="11">
        <v>108.6</v>
      </c>
      <c r="I74" s="2"/>
    </row>
    <row r="75" spans="1:9" ht="52.8" hidden="1" outlineLevel="5">
      <c r="A75" s="9" t="s">
        <v>7</v>
      </c>
      <c r="B75" s="10" t="s">
        <v>164</v>
      </c>
      <c r="C75" s="9"/>
      <c r="D75" s="9"/>
      <c r="E75" s="9"/>
      <c r="F75" s="9"/>
      <c r="G75" s="11">
        <v>914</v>
      </c>
      <c r="H75" s="11">
        <v>173.8</v>
      </c>
      <c r="I75" s="2"/>
    </row>
    <row r="76" spans="1:9" ht="26.4" hidden="1" outlineLevel="6">
      <c r="A76" s="9" t="s">
        <v>7</v>
      </c>
      <c r="B76" s="10" t="s">
        <v>151</v>
      </c>
      <c r="C76" s="9"/>
      <c r="D76" s="9"/>
      <c r="E76" s="9"/>
      <c r="F76" s="9"/>
      <c r="G76" s="11">
        <v>914</v>
      </c>
      <c r="H76" s="11">
        <v>173.8</v>
      </c>
      <c r="I76" s="2"/>
    </row>
    <row r="77" spans="1:9" ht="26.4" hidden="1" outlineLevel="5">
      <c r="A77" s="9" t="s">
        <v>7</v>
      </c>
      <c r="B77" s="10" t="s">
        <v>165</v>
      </c>
      <c r="C77" s="9"/>
      <c r="D77" s="9"/>
      <c r="E77" s="9"/>
      <c r="F77" s="9"/>
      <c r="G77" s="11">
        <v>3019.6</v>
      </c>
      <c r="H77" s="11">
        <v>976.8</v>
      </c>
      <c r="I77" s="2"/>
    </row>
    <row r="78" spans="1:9" ht="26.4" hidden="1" outlineLevel="6">
      <c r="A78" s="9" t="s">
        <v>7</v>
      </c>
      <c r="B78" s="10" t="s">
        <v>151</v>
      </c>
      <c r="C78" s="9"/>
      <c r="D78" s="9"/>
      <c r="E78" s="9"/>
      <c r="F78" s="9"/>
      <c r="G78" s="11">
        <v>3019.6</v>
      </c>
      <c r="H78" s="11">
        <v>976.8</v>
      </c>
      <c r="I78" s="2"/>
    </row>
    <row r="79" spans="1:9" ht="26.4" hidden="1" outlineLevel="3">
      <c r="A79" s="9" t="s">
        <v>7</v>
      </c>
      <c r="B79" s="10" t="s">
        <v>96</v>
      </c>
      <c r="C79" s="9"/>
      <c r="D79" s="9"/>
      <c r="E79" s="9"/>
      <c r="F79" s="9"/>
      <c r="G79" s="11">
        <v>20</v>
      </c>
      <c r="H79" s="11">
        <v>14.4</v>
      </c>
      <c r="I79" s="2"/>
    </row>
    <row r="80" spans="1:9" ht="52.8" hidden="1" outlineLevel="4">
      <c r="A80" s="9" t="s">
        <v>7</v>
      </c>
      <c r="B80" s="10" t="s">
        <v>166</v>
      </c>
      <c r="C80" s="9"/>
      <c r="D80" s="9"/>
      <c r="E80" s="9"/>
      <c r="F80" s="9"/>
      <c r="G80" s="11">
        <v>20</v>
      </c>
      <c r="H80" s="11">
        <v>14.4</v>
      </c>
      <c r="I80" s="2"/>
    </row>
    <row r="81" spans="1:9" ht="26.4" hidden="1" outlineLevel="5">
      <c r="A81" s="9" t="s">
        <v>7</v>
      </c>
      <c r="B81" s="10" t="s">
        <v>167</v>
      </c>
      <c r="C81" s="9"/>
      <c r="D81" s="9"/>
      <c r="E81" s="9"/>
      <c r="F81" s="9"/>
      <c r="G81" s="11">
        <v>20</v>
      </c>
      <c r="H81" s="11">
        <v>14.4</v>
      </c>
      <c r="I81" s="2"/>
    </row>
    <row r="82" spans="1:9" ht="26.4" hidden="1" outlineLevel="6">
      <c r="A82" s="9" t="s">
        <v>7</v>
      </c>
      <c r="B82" s="10" t="s">
        <v>151</v>
      </c>
      <c r="C82" s="9"/>
      <c r="D82" s="9"/>
      <c r="E82" s="9"/>
      <c r="F82" s="9"/>
      <c r="G82" s="11">
        <v>20</v>
      </c>
      <c r="H82" s="11">
        <v>14.4</v>
      </c>
      <c r="I82" s="2"/>
    </row>
    <row r="83" spans="1:9" ht="39.6" hidden="1" outlineLevel="2">
      <c r="A83" s="9" t="s">
        <v>7</v>
      </c>
      <c r="B83" s="10" t="s">
        <v>88</v>
      </c>
      <c r="C83" s="9"/>
      <c r="D83" s="9"/>
      <c r="E83" s="9"/>
      <c r="F83" s="9"/>
      <c r="G83" s="11">
        <f>G84+G94+G100</f>
        <v>1581.1</v>
      </c>
      <c r="H83" s="11">
        <f t="shared" ref="H83" si="3">H84+H94+H100</f>
        <v>1319.4</v>
      </c>
      <c r="I83" s="2"/>
    </row>
    <row r="84" spans="1:9" ht="52.8" hidden="1" outlineLevel="3">
      <c r="A84" s="9" t="s">
        <v>7</v>
      </c>
      <c r="B84" s="10" t="s">
        <v>92</v>
      </c>
      <c r="C84" s="9"/>
      <c r="D84" s="9"/>
      <c r="E84" s="9"/>
      <c r="F84" s="9"/>
      <c r="G84" s="11">
        <f>G85</f>
        <v>1180.5</v>
      </c>
      <c r="H84" s="11">
        <f t="shared" ref="H84" si="4">H85</f>
        <v>1029.8</v>
      </c>
      <c r="I84" s="2"/>
    </row>
    <row r="85" spans="1:9" ht="66" hidden="1" outlineLevel="4">
      <c r="A85" s="9" t="s">
        <v>7</v>
      </c>
      <c r="B85" s="10" t="s">
        <v>149</v>
      </c>
      <c r="C85" s="9"/>
      <c r="D85" s="9"/>
      <c r="E85" s="9"/>
      <c r="F85" s="9"/>
      <c r="G85" s="11">
        <f>G86+G89+G91</f>
        <v>1180.5</v>
      </c>
      <c r="H85" s="11">
        <f t="shared" ref="H85" si="5">H86+H89+H91</f>
        <v>1029.8</v>
      </c>
      <c r="I85" s="2"/>
    </row>
    <row r="86" spans="1:9" ht="52.8" hidden="1" outlineLevel="5">
      <c r="A86" s="9" t="s">
        <v>7</v>
      </c>
      <c r="B86" s="10" t="s">
        <v>168</v>
      </c>
      <c r="C86" s="9"/>
      <c r="D86" s="9"/>
      <c r="E86" s="9"/>
      <c r="F86" s="9"/>
      <c r="G86" s="11">
        <f>G87+G88</f>
        <v>198</v>
      </c>
      <c r="H86" s="11">
        <f t="shared" ref="H86" si="6">H87+H88</f>
        <v>198</v>
      </c>
      <c r="I86" s="2"/>
    </row>
    <row r="87" spans="1:9" ht="52.8" hidden="1" outlineLevel="6">
      <c r="A87" s="9" t="s">
        <v>7</v>
      </c>
      <c r="B87" s="10" t="s">
        <v>147</v>
      </c>
      <c r="C87" s="9"/>
      <c r="D87" s="9"/>
      <c r="E87" s="9"/>
      <c r="F87" s="9"/>
      <c r="G87" s="11">
        <v>152.69999999999999</v>
      </c>
      <c r="H87" s="11">
        <v>152.69999999999999</v>
      </c>
      <c r="I87" s="2"/>
    </row>
    <row r="88" spans="1:9" ht="26.4" hidden="1" outlineLevel="6">
      <c r="A88" s="9" t="s">
        <v>7</v>
      </c>
      <c r="B88" s="10" t="s">
        <v>151</v>
      </c>
      <c r="C88" s="9"/>
      <c r="D88" s="9"/>
      <c r="E88" s="9"/>
      <c r="F88" s="9"/>
      <c r="G88" s="11">
        <v>45.3</v>
      </c>
      <c r="H88" s="11">
        <v>45.3</v>
      </c>
      <c r="I88" s="2"/>
    </row>
    <row r="89" spans="1:9" hidden="1" outlineLevel="5">
      <c r="A89" s="9" t="s">
        <v>7</v>
      </c>
      <c r="B89" s="10" t="s">
        <v>169</v>
      </c>
      <c r="C89" s="9"/>
      <c r="D89" s="9"/>
      <c r="E89" s="9"/>
      <c r="F89" s="9"/>
      <c r="G89" s="11">
        <v>220</v>
      </c>
      <c r="H89" s="11">
        <v>159.30000000000001</v>
      </c>
      <c r="I89" s="2"/>
    </row>
    <row r="90" spans="1:9" ht="26.4" hidden="1" outlineLevel="6">
      <c r="A90" s="9" t="s">
        <v>7</v>
      </c>
      <c r="B90" s="10" t="s">
        <v>170</v>
      </c>
      <c r="C90" s="9"/>
      <c r="D90" s="9"/>
      <c r="E90" s="9"/>
      <c r="F90" s="9"/>
      <c r="G90" s="11">
        <v>220</v>
      </c>
      <c r="H90" s="11">
        <v>159.30000000000001</v>
      </c>
      <c r="I90" s="2"/>
    </row>
    <row r="91" spans="1:9" ht="26.4" hidden="1" outlineLevel="5">
      <c r="A91" s="9" t="s">
        <v>7</v>
      </c>
      <c r="B91" s="10" t="s">
        <v>171</v>
      </c>
      <c r="C91" s="9"/>
      <c r="D91" s="9"/>
      <c r="E91" s="9"/>
      <c r="F91" s="9"/>
      <c r="G91" s="11">
        <v>762.5</v>
      </c>
      <c r="H91" s="11">
        <v>672.5</v>
      </c>
      <c r="I91" s="2"/>
    </row>
    <row r="92" spans="1:9" ht="52.8" hidden="1" outlineLevel="6">
      <c r="A92" s="9" t="s">
        <v>7</v>
      </c>
      <c r="B92" s="10" t="s">
        <v>147</v>
      </c>
      <c r="C92" s="9"/>
      <c r="D92" s="9"/>
      <c r="E92" s="9"/>
      <c r="F92" s="9"/>
      <c r="G92" s="11">
        <v>329.9</v>
      </c>
      <c r="H92" s="11">
        <v>238.8</v>
      </c>
      <c r="I92" s="2"/>
    </row>
    <row r="93" spans="1:9" ht="26.4" hidden="1" outlineLevel="6">
      <c r="A93" s="9" t="s">
        <v>7</v>
      </c>
      <c r="B93" s="10" t="s">
        <v>151</v>
      </c>
      <c r="C93" s="9"/>
      <c r="D93" s="9"/>
      <c r="E93" s="9"/>
      <c r="F93" s="9"/>
      <c r="G93" s="11">
        <v>432.6</v>
      </c>
      <c r="H93" s="11">
        <v>433.7</v>
      </c>
      <c r="I93" s="2"/>
    </row>
    <row r="94" spans="1:9" ht="26.4" hidden="1" outlineLevel="3">
      <c r="A94" s="9" t="s">
        <v>7</v>
      </c>
      <c r="B94" s="10" t="s">
        <v>97</v>
      </c>
      <c r="C94" s="9"/>
      <c r="D94" s="9"/>
      <c r="E94" s="9"/>
      <c r="F94" s="9"/>
      <c r="G94" s="11">
        <v>400</v>
      </c>
      <c r="H94" s="11">
        <v>289.60000000000002</v>
      </c>
      <c r="I94" s="2"/>
    </row>
    <row r="95" spans="1:9" ht="26.4" hidden="1" outlineLevel="4">
      <c r="A95" s="9" t="s">
        <v>7</v>
      </c>
      <c r="B95" s="10" t="s">
        <v>172</v>
      </c>
      <c r="C95" s="9"/>
      <c r="D95" s="9"/>
      <c r="E95" s="9"/>
      <c r="F95" s="9"/>
      <c r="G95" s="11">
        <v>400</v>
      </c>
      <c r="H95" s="11">
        <v>289.60000000000002</v>
      </c>
      <c r="I95" s="2"/>
    </row>
    <row r="96" spans="1:9" ht="39.6" hidden="1" outlineLevel="5">
      <c r="A96" s="9" t="s">
        <v>7</v>
      </c>
      <c r="B96" s="10" t="s">
        <v>173</v>
      </c>
      <c r="C96" s="9"/>
      <c r="D96" s="9"/>
      <c r="E96" s="9"/>
      <c r="F96" s="9"/>
      <c r="G96" s="11">
        <v>200</v>
      </c>
      <c r="H96" s="11">
        <v>144.80000000000001</v>
      </c>
      <c r="I96" s="2"/>
    </row>
    <row r="97" spans="1:9" ht="26.4" hidden="1" outlineLevel="6">
      <c r="A97" s="9" t="s">
        <v>7</v>
      </c>
      <c r="B97" s="10" t="s">
        <v>151</v>
      </c>
      <c r="C97" s="9"/>
      <c r="D97" s="9"/>
      <c r="E97" s="9"/>
      <c r="F97" s="9"/>
      <c r="G97" s="11">
        <v>200</v>
      </c>
      <c r="H97" s="11">
        <v>144.80000000000001</v>
      </c>
      <c r="I97" s="2"/>
    </row>
    <row r="98" spans="1:9" ht="39.6" hidden="1" outlineLevel="5">
      <c r="A98" s="9" t="s">
        <v>7</v>
      </c>
      <c r="B98" s="10" t="s">
        <v>174</v>
      </c>
      <c r="C98" s="9"/>
      <c r="D98" s="9"/>
      <c r="E98" s="9"/>
      <c r="F98" s="9"/>
      <c r="G98" s="11">
        <v>200</v>
      </c>
      <c r="H98" s="11">
        <v>144.80000000000001</v>
      </c>
      <c r="I98" s="2"/>
    </row>
    <row r="99" spans="1:9" ht="26.4" hidden="1" outlineLevel="6">
      <c r="A99" s="9" t="s">
        <v>7</v>
      </c>
      <c r="B99" s="10" t="s">
        <v>151</v>
      </c>
      <c r="C99" s="9"/>
      <c r="D99" s="9"/>
      <c r="E99" s="9"/>
      <c r="F99" s="9"/>
      <c r="G99" s="11">
        <v>200</v>
      </c>
      <c r="H99" s="11">
        <v>144.80000000000001</v>
      </c>
      <c r="I99" s="2"/>
    </row>
    <row r="100" spans="1:9" ht="26.4" hidden="1" outlineLevel="3">
      <c r="A100" s="9" t="s">
        <v>7</v>
      </c>
      <c r="B100" s="10" t="s">
        <v>93</v>
      </c>
      <c r="C100" s="9"/>
      <c r="D100" s="9"/>
      <c r="E100" s="9"/>
      <c r="F100" s="9"/>
      <c r="G100" s="11">
        <f>G102</f>
        <v>0.6</v>
      </c>
      <c r="H100" s="11">
        <v>0</v>
      </c>
      <c r="I100" s="2"/>
    </row>
    <row r="101" spans="1:9" ht="39.6" hidden="1" outlineLevel="4">
      <c r="A101" s="9" t="s">
        <v>7</v>
      </c>
      <c r="B101" s="10" t="s">
        <v>152</v>
      </c>
      <c r="C101" s="9"/>
      <c r="D101" s="9"/>
      <c r="E101" s="9"/>
      <c r="F101" s="9"/>
      <c r="G101" s="11">
        <f>G102</f>
        <v>0.6</v>
      </c>
      <c r="H101" s="11">
        <v>0</v>
      </c>
      <c r="I101" s="2"/>
    </row>
    <row r="102" spans="1:9" ht="39.6" hidden="1" outlineLevel="5">
      <c r="A102" s="9" t="s">
        <v>7</v>
      </c>
      <c r="B102" s="10" t="s">
        <v>153</v>
      </c>
      <c r="C102" s="9"/>
      <c r="D102" s="9"/>
      <c r="E102" s="9"/>
      <c r="F102" s="9"/>
      <c r="G102" s="11">
        <f>G103</f>
        <v>0.6</v>
      </c>
      <c r="H102" s="11">
        <v>0</v>
      </c>
      <c r="I102" s="2"/>
    </row>
    <row r="103" spans="1:9" ht="26.4" hidden="1" outlineLevel="6">
      <c r="A103" s="9" t="s">
        <v>7</v>
      </c>
      <c r="B103" s="10" t="s">
        <v>151</v>
      </c>
      <c r="C103" s="9"/>
      <c r="D103" s="9"/>
      <c r="E103" s="9"/>
      <c r="F103" s="9"/>
      <c r="G103" s="11">
        <v>0.6</v>
      </c>
      <c r="H103" s="11">
        <v>0</v>
      </c>
      <c r="I103" s="2"/>
    </row>
    <row r="104" spans="1:9" ht="39.6" hidden="1" outlineLevel="2">
      <c r="A104" s="9" t="s">
        <v>7</v>
      </c>
      <c r="B104" s="10" t="s">
        <v>98</v>
      </c>
      <c r="C104" s="9"/>
      <c r="D104" s="9"/>
      <c r="E104" s="9"/>
      <c r="F104" s="9"/>
      <c r="G104" s="11">
        <f>G105</f>
        <v>45</v>
      </c>
      <c r="H104" s="11">
        <f t="shared" ref="H104" si="7">H105</f>
        <v>32.5</v>
      </c>
      <c r="I104" s="2"/>
    </row>
    <row r="105" spans="1:9" ht="26.4" hidden="1" outlineLevel="3">
      <c r="A105" s="9" t="s">
        <v>7</v>
      </c>
      <c r="B105" s="10" t="s">
        <v>99</v>
      </c>
      <c r="C105" s="9"/>
      <c r="D105" s="9"/>
      <c r="E105" s="9"/>
      <c r="F105" s="9"/>
      <c r="G105" s="11">
        <f>G106+G110</f>
        <v>45</v>
      </c>
      <c r="H105" s="11">
        <f t="shared" ref="H105" si="8">H106+H110</f>
        <v>32.5</v>
      </c>
      <c r="I105" s="2"/>
    </row>
    <row r="106" spans="1:9" ht="26.4" hidden="1" outlineLevel="4">
      <c r="A106" s="9" t="s">
        <v>7</v>
      </c>
      <c r="B106" s="10" t="s">
        <v>175</v>
      </c>
      <c r="C106" s="9"/>
      <c r="D106" s="9"/>
      <c r="E106" s="9"/>
      <c r="F106" s="9"/>
      <c r="G106" s="11">
        <v>2</v>
      </c>
      <c r="H106" s="11">
        <v>1.4</v>
      </c>
      <c r="I106" s="2"/>
    </row>
    <row r="107" spans="1:9" ht="26.4" hidden="1" outlineLevel="5">
      <c r="A107" s="9" t="s">
        <v>7</v>
      </c>
      <c r="B107" s="10" t="s">
        <v>176</v>
      </c>
      <c r="C107" s="9"/>
      <c r="D107" s="9"/>
      <c r="E107" s="9"/>
      <c r="F107" s="9"/>
      <c r="G107" s="11">
        <v>2</v>
      </c>
      <c r="H107" s="11">
        <v>1.4</v>
      </c>
      <c r="I107" s="2"/>
    </row>
    <row r="108" spans="1:9" ht="26.4" hidden="1" outlineLevel="6">
      <c r="A108" s="9" t="s">
        <v>7</v>
      </c>
      <c r="B108" s="10" t="s">
        <v>151</v>
      </c>
      <c r="C108" s="9"/>
      <c r="D108" s="9"/>
      <c r="E108" s="9"/>
      <c r="F108" s="9"/>
      <c r="G108" s="11">
        <v>2</v>
      </c>
      <c r="H108" s="11">
        <v>1.4</v>
      </c>
      <c r="I108" s="2"/>
    </row>
    <row r="109" spans="1:9" hidden="1" outlineLevel="4">
      <c r="A109" s="9" t="s">
        <v>7</v>
      </c>
      <c r="B109" s="10" t="s">
        <v>177</v>
      </c>
      <c r="C109" s="9"/>
      <c r="D109" s="9"/>
      <c r="E109" s="9"/>
      <c r="F109" s="9"/>
      <c r="G109" s="11">
        <v>43</v>
      </c>
      <c r="H109" s="11">
        <v>31.1</v>
      </c>
      <c r="I109" s="2"/>
    </row>
    <row r="110" spans="1:9" ht="26.4" hidden="1" outlineLevel="5">
      <c r="A110" s="9" t="s">
        <v>7</v>
      </c>
      <c r="B110" s="10" t="s">
        <v>178</v>
      </c>
      <c r="C110" s="9"/>
      <c r="D110" s="9"/>
      <c r="E110" s="9"/>
      <c r="F110" s="9"/>
      <c r="G110" s="11">
        <v>43</v>
      </c>
      <c r="H110" s="11">
        <v>31.1</v>
      </c>
      <c r="I110" s="2"/>
    </row>
    <row r="111" spans="1:9" ht="26.4" hidden="1" outlineLevel="6">
      <c r="A111" s="9" t="s">
        <v>7</v>
      </c>
      <c r="B111" s="10" t="s">
        <v>151</v>
      </c>
      <c r="C111" s="9"/>
      <c r="D111" s="9"/>
      <c r="E111" s="9"/>
      <c r="F111" s="9"/>
      <c r="G111" s="11">
        <v>43</v>
      </c>
      <c r="H111" s="11">
        <v>31.1</v>
      </c>
      <c r="I111" s="2"/>
    </row>
    <row r="112" spans="1:9" ht="39.6" hidden="1" outlineLevel="2">
      <c r="A112" s="9" t="s">
        <v>7</v>
      </c>
      <c r="B112" s="10" t="s">
        <v>100</v>
      </c>
      <c r="C112" s="9"/>
      <c r="D112" s="9"/>
      <c r="E112" s="9"/>
      <c r="F112" s="9"/>
      <c r="G112" s="11">
        <f>G113+G120+G127</f>
        <v>2212</v>
      </c>
      <c r="H112" s="11">
        <f t="shared" ref="H112" si="9">H113+H120+H127</f>
        <v>2594.8000000000002</v>
      </c>
      <c r="I112" s="2"/>
    </row>
    <row r="113" spans="1:9" ht="52.8" hidden="1" outlineLevel="3">
      <c r="A113" s="9" t="s">
        <v>7</v>
      </c>
      <c r="B113" s="10" t="s">
        <v>101</v>
      </c>
      <c r="C113" s="9"/>
      <c r="D113" s="9"/>
      <c r="E113" s="9"/>
      <c r="F113" s="9"/>
      <c r="G113" s="11">
        <v>1012</v>
      </c>
      <c r="H113" s="11">
        <v>2250</v>
      </c>
      <c r="I113" s="2"/>
    </row>
    <row r="114" spans="1:9" ht="26.4" hidden="1" outlineLevel="4">
      <c r="A114" s="9" t="s">
        <v>7</v>
      </c>
      <c r="B114" s="10" t="s">
        <v>179</v>
      </c>
      <c r="C114" s="9"/>
      <c r="D114" s="9"/>
      <c r="E114" s="9"/>
      <c r="F114" s="9"/>
      <c r="G114" s="11">
        <v>1000</v>
      </c>
      <c r="H114" s="11">
        <v>2250</v>
      </c>
      <c r="I114" s="2"/>
    </row>
    <row r="115" spans="1:9" ht="39.6" hidden="1" outlineLevel="5">
      <c r="A115" s="9" t="s">
        <v>7</v>
      </c>
      <c r="B115" s="10" t="s">
        <v>180</v>
      </c>
      <c r="C115" s="9"/>
      <c r="D115" s="9"/>
      <c r="E115" s="9"/>
      <c r="F115" s="9"/>
      <c r="G115" s="11">
        <v>1000</v>
      </c>
      <c r="H115" s="11">
        <v>2250</v>
      </c>
      <c r="I115" s="2"/>
    </row>
    <row r="116" spans="1:9" ht="26.4" hidden="1" outlineLevel="6">
      <c r="A116" s="9" t="s">
        <v>7</v>
      </c>
      <c r="B116" s="10" t="s">
        <v>151</v>
      </c>
      <c r="C116" s="9"/>
      <c r="D116" s="9"/>
      <c r="E116" s="9"/>
      <c r="F116" s="9"/>
      <c r="G116" s="11">
        <v>1000</v>
      </c>
      <c r="H116" s="11">
        <v>2250</v>
      </c>
      <c r="I116" s="2"/>
    </row>
    <row r="117" spans="1:9" ht="39.6" hidden="1" outlineLevel="4">
      <c r="A117" s="9" t="s">
        <v>7</v>
      </c>
      <c r="B117" s="10" t="s">
        <v>181</v>
      </c>
      <c r="C117" s="9"/>
      <c r="D117" s="9"/>
      <c r="E117" s="9"/>
      <c r="F117" s="9"/>
      <c r="G117" s="11">
        <v>12</v>
      </c>
      <c r="H117" s="11">
        <v>0</v>
      </c>
      <c r="I117" s="2"/>
    </row>
    <row r="118" spans="1:9" ht="26.4" hidden="1" outlineLevel="5">
      <c r="A118" s="9" t="s">
        <v>7</v>
      </c>
      <c r="B118" s="10" t="s">
        <v>182</v>
      </c>
      <c r="C118" s="9"/>
      <c r="D118" s="9"/>
      <c r="E118" s="9"/>
      <c r="F118" s="9"/>
      <c r="G118" s="11">
        <v>12</v>
      </c>
      <c r="H118" s="11">
        <v>0</v>
      </c>
      <c r="I118" s="2"/>
    </row>
    <row r="119" spans="1:9" ht="26.4" hidden="1" outlineLevel="6">
      <c r="A119" s="9" t="s">
        <v>7</v>
      </c>
      <c r="B119" s="10" t="s">
        <v>151</v>
      </c>
      <c r="C119" s="9"/>
      <c r="D119" s="9"/>
      <c r="E119" s="9"/>
      <c r="F119" s="9"/>
      <c r="G119" s="11">
        <v>12</v>
      </c>
      <c r="H119" s="11">
        <v>0</v>
      </c>
      <c r="I119" s="2"/>
    </row>
    <row r="120" spans="1:9" ht="39.6" hidden="1" outlineLevel="3">
      <c r="A120" s="9" t="s">
        <v>7</v>
      </c>
      <c r="B120" s="10" t="s">
        <v>102</v>
      </c>
      <c r="C120" s="9"/>
      <c r="D120" s="9"/>
      <c r="E120" s="9"/>
      <c r="F120" s="9"/>
      <c r="G120" s="11">
        <v>1000</v>
      </c>
      <c r="H120" s="11">
        <v>0</v>
      </c>
      <c r="I120" s="2"/>
    </row>
    <row r="121" spans="1:9" ht="52.8" hidden="1" outlineLevel="4">
      <c r="A121" s="9" t="s">
        <v>7</v>
      </c>
      <c r="B121" s="10" t="s">
        <v>183</v>
      </c>
      <c r="C121" s="9"/>
      <c r="D121" s="9"/>
      <c r="E121" s="9"/>
      <c r="F121" s="9"/>
      <c r="G121" s="11">
        <v>1000</v>
      </c>
      <c r="H121" s="11">
        <v>0</v>
      </c>
      <c r="I121" s="2"/>
    </row>
    <row r="122" spans="1:9" ht="39.6" hidden="1" outlineLevel="5">
      <c r="A122" s="9" t="s">
        <v>7</v>
      </c>
      <c r="B122" s="10" t="s">
        <v>184</v>
      </c>
      <c r="C122" s="9"/>
      <c r="D122" s="9"/>
      <c r="E122" s="9"/>
      <c r="F122" s="9"/>
      <c r="G122" s="11">
        <v>1000</v>
      </c>
      <c r="H122" s="11">
        <v>0</v>
      </c>
      <c r="I122" s="2"/>
    </row>
    <row r="123" spans="1:9" ht="26.4" hidden="1" outlineLevel="6">
      <c r="A123" s="9" t="s">
        <v>7</v>
      </c>
      <c r="B123" s="10" t="s">
        <v>151</v>
      </c>
      <c r="C123" s="9"/>
      <c r="D123" s="9"/>
      <c r="E123" s="9"/>
      <c r="F123" s="9"/>
      <c r="G123" s="11">
        <v>1000</v>
      </c>
      <c r="H123" s="11">
        <v>0</v>
      </c>
      <c r="I123" s="2"/>
    </row>
    <row r="124" spans="1:9" ht="26.4" hidden="1" outlineLevel="4">
      <c r="A124" s="9" t="s">
        <v>7</v>
      </c>
      <c r="B124" s="10" t="s">
        <v>185</v>
      </c>
      <c r="C124" s="9"/>
      <c r="D124" s="9"/>
      <c r="E124" s="9"/>
      <c r="F124" s="9"/>
      <c r="G124" s="11">
        <v>0</v>
      </c>
      <c r="H124" s="11">
        <v>0</v>
      </c>
      <c r="I124" s="2"/>
    </row>
    <row r="125" spans="1:9" hidden="1" outlineLevel="5">
      <c r="A125" s="9" t="s">
        <v>7</v>
      </c>
      <c r="B125" s="10" t="s">
        <v>186</v>
      </c>
      <c r="C125" s="9"/>
      <c r="D125" s="9"/>
      <c r="E125" s="9"/>
      <c r="F125" s="9"/>
      <c r="G125" s="11">
        <v>0</v>
      </c>
      <c r="H125" s="11">
        <v>0</v>
      </c>
      <c r="I125" s="2"/>
    </row>
    <row r="126" spans="1:9" ht="26.4" hidden="1" outlineLevel="6">
      <c r="A126" s="9" t="s">
        <v>7</v>
      </c>
      <c r="B126" s="10" t="s">
        <v>151</v>
      </c>
      <c r="C126" s="9"/>
      <c r="D126" s="9"/>
      <c r="E126" s="9"/>
      <c r="F126" s="9"/>
      <c r="G126" s="11">
        <v>0</v>
      </c>
      <c r="H126" s="11">
        <v>0</v>
      </c>
      <c r="I126" s="2"/>
    </row>
    <row r="127" spans="1:9" ht="39.6" hidden="1" outlineLevel="3">
      <c r="A127" s="9" t="s">
        <v>7</v>
      </c>
      <c r="B127" s="10" t="s">
        <v>103</v>
      </c>
      <c r="C127" s="9"/>
      <c r="D127" s="9"/>
      <c r="E127" s="9"/>
      <c r="F127" s="9"/>
      <c r="G127" s="11">
        <v>200</v>
      </c>
      <c r="H127" s="11">
        <v>344.8</v>
      </c>
      <c r="I127" s="2"/>
    </row>
    <row r="128" spans="1:9" ht="26.4" hidden="1" outlineLevel="4">
      <c r="A128" s="9" t="s">
        <v>7</v>
      </c>
      <c r="B128" s="10" t="s">
        <v>187</v>
      </c>
      <c r="C128" s="9"/>
      <c r="D128" s="9"/>
      <c r="E128" s="9"/>
      <c r="F128" s="9"/>
      <c r="G128" s="11">
        <v>200</v>
      </c>
      <c r="H128" s="11">
        <v>144.80000000000001</v>
      </c>
      <c r="I128" s="2"/>
    </row>
    <row r="129" spans="1:9" ht="39.6" hidden="1" outlineLevel="5">
      <c r="A129" s="9" t="s">
        <v>7</v>
      </c>
      <c r="B129" s="10" t="s">
        <v>188</v>
      </c>
      <c r="C129" s="9"/>
      <c r="D129" s="9"/>
      <c r="E129" s="9"/>
      <c r="F129" s="9"/>
      <c r="G129" s="11">
        <v>200</v>
      </c>
      <c r="H129" s="11">
        <v>144.80000000000001</v>
      </c>
      <c r="I129" s="2"/>
    </row>
    <row r="130" spans="1:9" ht="26.4" hidden="1" outlineLevel="6">
      <c r="A130" s="9" t="s">
        <v>7</v>
      </c>
      <c r="B130" s="10" t="s">
        <v>151</v>
      </c>
      <c r="C130" s="9"/>
      <c r="D130" s="9"/>
      <c r="E130" s="9"/>
      <c r="F130" s="9"/>
      <c r="G130" s="11">
        <v>200</v>
      </c>
      <c r="H130" s="11">
        <v>144.80000000000001</v>
      </c>
      <c r="I130" s="2"/>
    </row>
    <row r="131" spans="1:9" ht="26.4" hidden="1" outlineLevel="4">
      <c r="A131" s="9" t="s">
        <v>7</v>
      </c>
      <c r="B131" s="10" t="s">
        <v>189</v>
      </c>
      <c r="C131" s="9"/>
      <c r="D131" s="9"/>
      <c r="E131" s="9"/>
      <c r="F131" s="9"/>
      <c r="G131" s="11">
        <v>0</v>
      </c>
      <c r="H131" s="11">
        <v>200</v>
      </c>
      <c r="I131" s="2"/>
    </row>
    <row r="132" spans="1:9" ht="26.4" hidden="1" outlineLevel="5">
      <c r="A132" s="9" t="s">
        <v>7</v>
      </c>
      <c r="B132" s="10" t="s">
        <v>190</v>
      </c>
      <c r="C132" s="9"/>
      <c r="D132" s="9"/>
      <c r="E132" s="9"/>
      <c r="F132" s="9"/>
      <c r="G132" s="11">
        <v>0</v>
      </c>
      <c r="H132" s="11">
        <v>200</v>
      </c>
      <c r="I132" s="2"/>
    </row>
    <row r="133" spans="1:9" ht="26.4" hidden="1" outlineLevel="6">
      <c r="A133" s="9" t="s">
        <v>7</v>
      </c>
      <c r="B133" s="10" t="s">
        <v>151</v>
      </c>
      <c r="C133" s="9"/>
      <c r="D133" s="9"/>
      <c r="E133" s="9"/>
      <c r="F133" s="9"/>
      <c r="G133" s="11">
        <v>0</v>
      </c>
      <c r="H133" s="11">
        <v>200</v>
      </c>
      <c r="I133" s="2"/>
    </row>
    <row r="134" spans="1:9" hidden="1" outlineLevel="2">
      <c r="A134" s="9" t="s">
        <v>7</v>
      </c>
      <c r="B134" s="10" t="s">
        <v>90</v>
      </c>
      <c r="C134" s="9"/>
      <c r="D134" s="9"/>
      <c r="E134" s="9"/>
      <c r="F134" s="9"/>
      <c r="G134" s="11">
        <f>G135</f>
        <v>8215</v>
      </c>
      <c r="H134" s="11">
        <f t="shared" ref="H134" si="10">H135</f>
        <v>4696.3</v>
      </c>
      <c r="I134" s="2"/>
    </row>
    <row r="135" spans="1:9" ht="26.4" hidden="1" outlineLevel="3">
      <c r="A135" s="9" t="s">
        <v>7</v>
      </c>
      <c r="B135" s="10" t="s">
        <v>104</v>
      </c>
      <c r="C135" s="9"/>
      <c r="D135" s="9"/>
      <c r="E135" s="9"/>
      <c r="F135" s="9"/>
      <c r="G135" s="11">
        <f>G136+G140</f>
        <v>8215</v>
      </c>
      <c r="H135" s="11">
        <f t="shared" ref="H135" si="11">H136+H140</f>
        <v>4696.3</v>
      </c>
      <c r="I135" s="2"/>
    </row>
    <row r="136" spans="1:9" ht="26.4" hidden="1" outlineLevel="5">
      <c r="A136" s="9" t="s">
        <v>7</v>
      </c>
      <c r="B136" s="10" t="s">
        <v>191</v>
      </c>
      <c r="C136" s="9"/>
      <c r="D136" s="9"/>
      <c r="E136" s="9"/>
      <c r="F136" s="9"/>
      <c r="G136" s="11">
        <f>G137+G138+G139</f>
        <v>7242.4</v>
      </c>
      <c r="H136" s="11">
        <f t="shared" ref="H136" si="12">H137+H138+H139</f>
        <v>4696.3</v>
      </c>
      <c r="I136" s="2"/>
    </row>
    <row r="137" spans="1:9" ht="52.8" hidden="1" outlineLevel="6">
      <c r="A137" s="9" t="s">
        <v>7</v>
      </c>
      <c r="B137" s="10" t="s">
        <v>147</v>
      </c>
      <c r="C137" s="9"/>
      <c r="D137" s="9"/>
      <c r="E137" s="9"/>
      <c r="F137" s="9"/>
      <c r="G137" s="11">
        <v>4811.3999999999996</v>
      </c>
      <c r="H137" s="11">
        <v>3512.3</v>
      </c>
      <c r="I137" s="2"/>
    </row>
    <row r="138" spans="1:9" ht="26.4" hidden="1" outlineLevel="6">
      <c r="A138" s="9" t="s">
        <v>7</v>
      </c>
      <c r="B138" s="10" t="s">
        <v>151</v>
      </c>
      <c r="C138" s="9"/>
      <c r="D138" s="9"/>
      <c r="E138" s="9"/>
      <c r="F138" s="9"/>
      <c r="G138" s="11">
        <v>2310</v>
      </c>
      <c r="H138" s="11">
        <v>1184</v>
      </c>
      <c r="I138" s="2"/>
    </row>
    <row r="139" spans="1:9" hidden="1" outlineLevel="6">
      <c r="A139" s="9" t="s">
        <v>7</v>
      </c>
      <c r="B139" s="10" t="s">
        <v>155</v>
      </c>
      <c r="C139" s="9"/>
      <c r="D139" s="9"/>
      <c r="E139" s="9"/>
      <c r="F139" s="9"/>
      <c r="G139" s="11">
        <v>121</v>
      </c>
      <c r="H139" s="11">
        <v>0</v>
      </c>
      <c r="I139" s="2"/>
    </row>
    <row r="140" spans="1:9" ht="26.4" hidden="1" outlineLevel="5">
      <c r="A140" s="9" t="s">
        <v>7</v>
      </c>
      <c r="B140" s="10" t="s">
        <v>192</v>
      </c>
      <c r="C140" s="9"/>
      <c r="D140" s="9"/>
      <c r="E140" s="9"/>
      <c r="F140" s="9"/>
      <c r="G140" s="11">
        <f>G141+G142</f>
        <v>972.59999999999991</v>
      </c>
      <c r="H140" s="11">
        <f t="shared" ref="H140" si="13">H141+H142</f>
        <v>0</v>
      </c>
      <c r="I140" s="2"/>
    </row>
    <row r="141" spans="1:9" ht="52.8" hidden="1" outlineLevel="6">
      <c r="A141" s="9" t="s">
        <v>7</v>
      </c>
      <c r="B141" s="10" t="s">
        <v>147</v>
      </c>
      <c r="C141" s="9"/>
      <c r="D141" s="9"/>
      <c r="E141" s="9"/>
      <c r="F141" s="9"/>
      <c r="G141" s="11">
        <f>919-0.6-24.2</f>
        <v>894.19999999999993</v>
      </c>
      <c r="H141" s="11">
        <v>0</v>
      </c>
      <c r="I141" s="2"/>
    </row>
    <row r="142" spans="1:9" ht="26.4" hidden="1" outlineLevel="6">
      <c r="A142" s="9" t="s">
        <v>7</v>
      </c>
      <c r="B142" s="10" t="s">
        <v>151</v>
      </c>
      <c r="C142" s="9"/>
      <c r="D142" s="9"/>
      <c r="E142" s="9"/>
      <c r="F142" s="9"/>
      <c r="G142" s="11">
        <f>111-32.6</f>
        <v>78.400000000000006</v>
      </c>
      <c r="H142" s="11">
        <v>0</v>
      </c>
      <c r="I142" s="2"/>
    </row>
    <row r="143" spans="1:9" s="3" customFormat="1" ht="26.4" collapsed="1">
      <c r="A143" s="15" t="s">
        <v>8</v>
      </c>
      <c r="B143" s="16" t="s">
        <v>45</v>
      </c>
      <c r="C143" s="15"/>
      <c r="D143" s="15"/>
      <c r="E143" s="15"/>
      <c r="F143" s="15"/>
      <c r="G143" s="17">
        <f>G144+G151+G158</f>
        <v>3960.9999999999995</v>
      </c>
      <c r="H143" s="17">
        <f t="shared" ref="H143" si="14">H144+H151+H158</f>
        <v>3847.5999999999995</v>
      </c>
      <c r="I143" s="4"/>
    </row>
    <row r="144" spans="1:9" outlineLevel="1">
      <c r="A144" s="9" t="s">
        <v>9</v>
      </c>
      <c r="B144" s="10" t="s">
        <v>60</v>
      </c>
      <c r="C144" s="9"/>
      <c r="D144" s="9"/>
      <c r="E144" s="9"/>
      <c r="F144" s="9"/>
      <c r="G144" s="11">
        <v>1816.6</v>
      </c>
      <c r="H144" s="11">
        <v>1816.6</v>
      </c>
      <c r="I144" s="2"/>
    </row>
    <row r="145" spans="1:9" ht="39.6" hidden="1" outlineLevel="2">
      <c r="A145" s="9" t="s">
        <v>9</v>
      </c>
      <c r="B145" s="10" t="s">
        <v>88</v>
      </c>
      <c r="C145" s="9"/>
      <c r="D145" s="9"/>
      <c r="E145" s="9"/>
      <c r="F145" s="9"/>
      <c r="G145" s="11">
        <v>1816.6</v>
      </c>
      <c r="H145" s="11"/>
      <c r="I145" s="2"/>
    </row>
    <row r="146" spans="1:9" ht="52.8" hidden="1" outlineLevel="3">
      <c r="A146" s="9" t="s">
        <v>9</v>
      </c>
      <c r="B146" s="10" t="s">
        <v>92</v>
      </c>
      <c r="C146" s="9"/>
      <c r="D146" s="9"/>
      <c r="E146" s="9"/>
      <c r="F146" s="9"/>
      <c r="G146" s="11">
        <v>1816.6</v>
      </c>
      <c r="H146" s="11"/>
      <c r="I146" s="2"/>
    </row>
    <row r="147" spans="1:9" ht="66" hidden="1" outlineLevel="4">
      <c r="A147" s="9" t="s">
        <v>9</v>
      </c>
      <c r="B147" s="10" t="s">
        <v>149</v>
      </c>
      <c r="C147" s="9"/>
      <c r="D147" s="9"/>
      <c r="E147" s="9"/>
      <c r="F147" s="9"/>
      <c r="G147" s="11">
        <v>1816.6</v>
      </c>
      <c r="H147" s="11"/>
      <c r="I147" s="2"/>
    </row>
    <row r="148" spans="1:9" ht="26.4" hidden="1" outlineLevel="5">
      <c r="A148" s="9" t="s">
        <v>9</v>
      </c>
      <c r="B148" s="10" t="s">
        <v>193</v>
      </c>
      <c r="C148" s="9"/>
      <c r="D148" s="9"/>
      <c r="E148" s="9"/>
      <c r="F148" s="9"/>
      <c r="G148" s="11">
        <f>G149+G150</f>
        <v>1816.6</v>
      </c>
      <c r="H148" s="11"/>
      <c r="I148" s="2"/>
    </row>
    <row r="149" spans="1:9" ht="52.8" hidden="1" outlineLevel="6">
      <c r="A149" s="9" t="s">
        <v>9</v>
      </c>
      <c r="B149" s="10" t="s">
        <v>147</v>
      </c>
      <c r="C149" s="9"/>
      <c r="D149" s="9"/>
      <c r="E149" s="9"/>
      <c r="F149" s="9"/>
      <c r="G149" s="11">
        <v>1096.5999999999999</v>
      </c>
      <c r="H149" s="11"/>
      <c r="I149" s="2"/>
    </row>
    <row r="150" spans="1:9" ht="26.4" hidden="1" outlineLevel="6">
      <c r="A150" s="9" t="s">
        <v>9</v>
      </c>
      <c r="B150" s="10" t="s">
        <v>151</v>
      </c>
      <c r="C150" s="9"/>
      <c r="D150" s="9"/>
      <c r="E150" s="9"/>
      <c r="F150" s="9"/>
      <c r="G150" s="11">
        <v>720</v>
      </c>
      <c r="H150" s="11"/>
      <c r="I150" s="2"/>
    </row>
    <row r="151" spans="1:9" ht="26.4" outlineLevel="1" collapsed="1">
      <c r="A151" s="9" t="s">
        <v>10</v>
      </c>
      <c r="B151" s="10" t="s">
        <v>61</v>
      </c>
      <c r="C151" s="9"/>
      <c r="D151" s="9"/>
      <c r="E151" s="9"/>
      <c r="F151" s="9"/>
      <c r="G151" s="11">
        <f>1992.8+40+10</f>
        <v>2042.8</v>
      </c>
      <c r="H151" s="11">
        <v>2014.8</v>
      </c>
      <c r="I151" s="2"/>
    </row>
    <row r="152" spans="1:9" ht="66" hidden="1" outlineLevel="2">
      <c r="A152" s="9" t="s">
        <v>10</v>
      </c>
      <c r="B152" s="10" t="s">
        <v>105</v>
      </c>
      <c r="C152" s="9"/>
      <c r="D152" s="9"/>
      <c r="E152" s="9"/>
      <c r="F152" s="9"/>
      <c r="G152" s="11">
        <v>1992.8</v>
      </c>
      <c r="H152" s="11"/>
      <c r="I152" s="2"/>
    </row>
    <row r="153" spans="1:9" ht="52.8" hidden="1" outlineLevel="3">
      <c r="A153" s="9" t="s">
        <v>10</v>
      </c>
      <c r="B153" s="10" t="s">
        <v>106</v>
      </c>
      <c r="C153" s="9"/>
      <c r="D153" s="9"/>
      <c r="E153" s="9"/>
      <c r="F153" s="9"/>
      <c r="G153" s="11">
        <v>1992.8</v>
      </c>
      <c r="H153" s="11"/>
      <c r="I153" s="2"/>
    </row>
    <row r="154" spans="1:9" ht="26.4" hidden="1" outlineLevel="4">
      <c r="A154" s="9" t="s">
        <v>10</v>
      </c>
      <c r="B154" s="10" t="s">
        <v>194</v>
      </c>
      <c r="C154" s="9"/>
      <c r="D154" s="9"/>
      <c r="E154" s="9"/>
      <c r="F154" s="9"/>
      <c r="G154" s="11">
        <v>1992.8</v>
      </c>
      <c r="H154" s="11"/>
      <c r="I154" s="2"/>
    </row>
    <row r="155" spans="1:9" ht="26.4" hidden="1" outlineLevel="5">
      <c r="A155" s="9" t="s">
        <v>10</v>
      </c>
      <c r="B155" s="10" t="s">
        <v>195</v>
      </c>
      <c r="C155" s="9"/>
      <c r="D155" s="9"/>
      <c r="E155" s="9"/>
      <c r="F155" s="9"/>
      <c r="G155" s="11">
        <v>1992.8</v>
      </c>
      <c r="H155" s="11"/>
      <c r="I155" s="2"/>
    </row>
    <row r="156" spans="1:9" ht="52.8" hidden="1" outlineLevel="6">
      <c r="A156" s="9" t="s">
        <v>10</v>
      </c>
      <c r="B156" s="10" t="s">
        <v>147</v>
      </c>
      <c r="C156" s="9"/>
      <c r="D156" s="9"/>
      <c r="E156" s="9"/>
      <c r="F156" s="9"/>
      <c r="G156" s="11">
        <v>1817.8</v>
      </c>
      <c r="H156" s="11"/>
      <c r="I156" s="2"/>
    </row>
    <row r="157" spans="1:9" ht="26.4" hidden="1" outlineLevel="6">
      <c r="A157" s="9" t="s">
        <v>10</v>
      </c>
      <c r="B157" s="10" t="s">
        <v>151</v>
      </c>
      <c r="C157" s="9"/>
      <c r="D157" s="9"/>
      <c r="E157" s="9"/>
      <c r="F157" s="9"/>
      <c r="G157" s="11">
        <v>175</v>
      </c>
      <c r="H157" s="11"/>
      <c r="I157" s="2"/>
    </row>
    <row r="158" spans="1:9" outlineLevel="1" collapsed="1">
      <c r="A158" s="9" t="s">
        <v>11</v>
      </c>
      <c r="B158" s="10" t="s">
        <v>62</v>
      </c>
      <c r="C158" s="9"/>
      <c r="D158" s="9"/>
      <c r="E158" s="9"/>
      <c r="F158" s="9"/>
      <c r="G158" s="11">
        <f>G159+G164-40-10</f>
        <v>101.6</v>
      </c>
      <c r="H158" s="11">
        <v>16.2</v>
      </c>
      <c r="I158" s="2"/>
    </row>
    <row r="159" spans="1:9" ht="39.6" hidden="1" outlineLevel="2">
      <c r="A159" s="9" t="s">
        <v>11</v>
      </c>
      <c r="B159" s="10" t="s">
        <v>88</v>
      </c>
      <c r="C159" s="9"/>
      <c r="D159" s="9"/>
      <c r="E159" s="9"/>
      <c r="F159" s="9"/>
      <c r="G159" s="11">
        <v>1.6</v>
      </c>
      <c r="H159" s="11">
        <v>0</v>
      </c>
      <c r="I159" s="2"/>
    </row>
    <row r="160" spans="1:9" ht="26.4" hidden="1" outlineLevel="3">
      <c r="A160" s="9" t="s">
        <v>11</v>
      </c>
      <c r="B160" s="10" t="s">
        <v>93</v>
      </c>
      <c r="C160" s="9"/>
      <c r="D160" s="9"/>
      <c r="E160" s="9"/>
      <c r="F160" s="9"/>
      <c r="G160" s="11">
        <v>1.6</v>
      </c>
      <c r="H160" s="11">
        <v>0</v>
      </c>
      <c r="I160" s="2"/>
    </row>
    <row r="161" spans="1:9" ht="39.6" hidden="1" outlineLevel="4">
      <c r="A161" s="9" t="s">
        <v>11</v>
      </c>
      <c r="B161" s="10" t="s">
        <v>152</v>
      </c>
      <c r="C161" s="9"/>
      <c r="D161" s="9"/>
      <c r="E161" s="9"/>
      <c r="F161" s="9"/>
      <c r="G161" s="11">
        <v>1.6</v>
      </c>
      <c r="H161" s="11">
        <v>0</v>
      </c>
      <c r="I161" s="2"/>
    </row>
    <row r="162" spans="1:9" ht="39.6" hidden="1" outlineLevel="5">
      <c r="A162" s="9" t="s">
        <v>11</v>
      </c>
      <c r="B162" s="10" t="s">
        <v>153</v>
      </c>
      <c r="C162" s="9"/>
      <c r="D162" s="9"/>
      <c r="E162" s="9"/>
      <c r="F162" s="9"/>
      <c r="G162" s="11">
        <v>1.6</v>
      </c>
      <c r="H162" s="11">
        <v>0</v>
      </c>
      <c r="I162" s="2"/>
    </row>
    <row r="163" spans="1:9" ht="26.4" hidden="1" outlineLevel="6">
      <c r="A163" s="9" t="s">
        <v>11</v>
      </c>
      <c r="B163" s="10" t="s">
        <v>151</v>
      </c>
      <c r="C163" s="9"/>
      <c r="D163" s="9"/>
      <c r="E163" s="9"/>
      <c r="F163" s="9"/>
      <c r="G163" s="11">
        <v>1.6</v>
      </c>
      <c r="H163" s="11">
        <v>0</v>
      </c>
      <c r="I163" s="2"/>
    </row>
    <row r="164" spans="1:9" ht="66" hidden="1" outlineLevel="2">
      <c r="A164" s="9" t="s">
        <v>11</v>
      </c>
      <c r="B164" s="10" t="s">
        <v>105</v>
      </c>
      <c r="C164" s="9"/>
      <c r="D164" s="9"/>
      <c r="E164" s="9"/>
      <c r="F164" s="9"/>
      <c r="G164" s="11">
        <f>G165+G169</f>
        <v>150</v>
      </c>
      <c r="H164" s="11">
        <f t="shared" ref="H164" si="15">H165+H169</f>
        <v>108.2</v>
      </c>
      <c r="I164" s="2"/>
    </row>
    <row r="165" spans="1:9" ht="39.6" hidden="1" outlineLevel="3">
      <c r="A165" s="9" t="s">
        <v>11</v>
      </c>
      <c r="B165" s="10" t="s">
        <v>107</v>
      </c>
      <c r="C165" s="9"/>
      <c r="D165" s="9"/>
      <c r="E165" s="9"/>
      <c r="F165" s="9"/>
      <c r="G165" s="11">
        <v>50</v>
      </c>
      <c r="H165" s="11">
        <v>36.200000000000003</v>
      </c>
      <c r="I165" s="2"/>
    </row>
    <row r="166" spans="1:9" ht="52.8" hidden="1" outlineLevel="4">
      <c r="A166" s="9" t="s">
        <v>11</v>
      </c>
      <c r="B166" s="10" t="s">
        <v>196</v>
      </c>
      <c r="C166" s="9"/>
      <c r="D166" s="9"/>
      <c r="E166" s="9"/>
      <c r="F166" s="9"/>
      <c r="G166" s="11">
        <v>50</v>
      </c>
      <c r="H166" s="11">
        <v>36.200000000000003</v>
      </c>
      <c r="I166" s="2"/>
    </row>
    <row r="167" spans="1:9" hidden="1" outlineLevel="5">
      <c r="A167" s="9" t="s">
        <v>11</v>
      </c>
      <c r="B167" s="10" t="s">
        <v>197</v>
      </c>
      <c r="C167" s="9"/>
      <c r="D167" s="9"/>
      <c r="E167" s="9"/>
      <c r="F167" s="9"/>
      <c r="G167" s="11">
        <v>50</v>
      </c>
      <c r="H167" s="11">
        <v>36.200000000000003</v>
      </c>
      <c r="I167" s="2"/>
    </row>
    <row r="168" spans="1:9" ht="26.4" hidden="1" outlineLevel="6">
      <c r="A168" s="9" t="s">
        <v>11</v>
      </c>
      <c r="B168" s="10" t="s">
        <v>151</v>
      </c>
      <c r="C168" s="9"/>
      <c r="D168" s="9"/>
      <c r="E168" s="9"/>
      <c r="F168" s="9"/>
      <c r="G168" s="11">
        <v>50</v>
      </c>
      <c r="H168" s="11">
        <v>36.200000000000003</v>
      </c>
      <c r="I168" s="2"/>
    </row>
    <row r="169" spans="1:9" ht="26.4" hidden="1" outlineLevel="3">
      <c r="A169" s="9" t="s">
        <v>11</v>
      </c>
      <c r="B169" s="10" t="s">
        <v>108</v>
      </c>
      <c r="C169" s="9"/>
      <c r="D169" s="9"/>
      <c r="E169" s="9"/>
      <c r="F169" s="9"/>
      <c r="G169" s="11">
        <v>100</v>
      </c>
      <c r="H169" s="11">
        <v>72</v>
      </c>
      <c r="I169" s="2"/>
    </row>
    <row r="170" spans="1:9" ht="39.6" hidden="1" outlineLevel="4">
      <c r="A170" s="9" t="s">
        <v>11</v>
      </c>
      <c r="B170" s="10" t="s">
        <v>198</v>
      </c>
      <c r="C170" s="9"/>
      <c r="D170" s="9"/>
      <c r="E170" s="9"/>
      <c r="F170" s="9"/>
      <c r="G170" s="11">
        <v>80</v>
      </c>
      <c r="H170" s="11">
        <v>57.6</v>
      </c>
      <c r="I170" s="2"/>
    </row>
    <row r="171" spans="1:9" hidden="1" outlineLevel="5">
      <c r="A171" s="9" t="s">
        <v>11</v>
      </c>
      <c r="B171" s="10" t="s">
        <v>199</v>
      </c>
      <c r="C171" s="9"/>
      <c r="D171" s="9"/>
      <c r="E171" s="9"/>
      <c r="F171" s="9"/>
      <c r="G171" s="11">
        <v>10</v>
      </c>
      <c r="H171" s="11">
        <v>7.2</v>
      </c>
      <c r="I171" s="2"/>
    </row>
    <row r="172" spans="1:9" ht="26.4" hidden="1" outlineLevel="6">
      <c r="A172" s="9" t="s">
        <v>11</v>
      </c>
      <c r="B172" s="10" t="s">
        <v>151</v>
      </c>
      <c r="C172" s="9"/>
      <c r="D172" s="9"/>
      <c r="E172" s="9"/>
      <c r="F172" s="9"/>
      <c r="G172" s="11">
        <v>10</v>
      </c>
      <c r="H172" s="11">
        <v>7.2</v>
      </c>
      <c r="I172" s="2"/>
    </row>
    <row r="173" spans="1:9" hidden="1" outlineLevel="5">
      <c r="A173" s="9" t="s">
        <v>11</v>
      </c>
      <c r="B173" s="10" t="s">
        <v>200</v>
      </c>
      <c r="C173" s="9"/>
      <c r="D173" s="9"/>
      <c r="E173" s="9"/>
      <c r="F173" s="9"/>
      <c r="G173" s="11">
        <v>24</v>
      </c>
      <c r="H173" s="11">
        <v>17.3</v>
      </c>
      <c r="I173" s="2"/>
    </row>
    <row r="174" spans="1:9" ht="26.4" hidden="1" outlineLevel="6">
      <c r="A174" s="9" t="s">
        <v>11</v>
      </c>
      <c r="B174" s="10" t="s">
        <v>151</v>
      </c>
      <c r="C174" s="9"/>
      <c r="D174" s="9"/>
      <c r="E174" s="9"/>
      <c r="F174" s="9"/>
      <c r="G174" s="11">
        <v>24</v>
      </c>
      <c r="H174" s="11">
        <v>17.3</v>
      </c>
      <c r="I174" s="2"/>
    </row>
    <row r="175" spans="1:9" hidden="1" outlineLevel="5">
      <c r="A175" s="9" t="s">
        <v>11</v>
      </c>
      <c r="B175" s="10" t="s">
        <v>201</v>
      </c>
      <c r="C175" s="9"/>
      <c r="D175" s="9"/>
      <c r="E175" s="9"/>
      <c r="F175" s="9"/>
      <c r="G175" s="11">
        <v>40</v>
      </c>
      <c r="H175" s="11">
        <v>28.9</v>
      </c>
      <c r="I175" s="2"/>
    </row>
    <row r="176" spans="1:9" ht="26.4" hidden="1" outlineLevel="6">
      <c r="A176" s="9" t="s">
        <v>11</v>
      </c>
      <c r="B176" s="10" t="s">
        <v>151</v>
      </c>
      <c r="C176" s="9"/>
      <c r="D176" s="9"/>
      <c r="E176" s="9"/>
      <c r="F176" s="9"/>
      <c r="G176" s="11">
        <v>40</v>
      </c>
      <c r="H176" s="11">
        <v>28.9</v>
      </c>
      <c r="I176" s="2"/>
    </row>
    <row r="177" spans="1:9" hidden="1" outlineLevel="5">
      <c r="A177" s="9" t="s">
        <v>11</v>
      </c>
      <c r="B177" s="10" t="s">
        <v>202</v>
      </c>
      <c r="C177" s="9"/>
      <c r="D177" s="9"/>
      <c r="E177" s="9"/>
      <c r="F177" s="9"/>
      <c r="G177" s="11">
        <v>3</v>
      </c>
      <c r="H177" s="11">
        <v>2.1</v>
      </c>
      <c r="I177" s="2"/>
    </row>
    <row r="178" spans="1:9" ht="26.4" hidden="1" outlineLevel="6">
      <c r="A178" s="9" t="s">
        <v>11</v>
      </c>
      <c r="B178" s="10" t="s">
        <v>151</v>
      </c>
      <c r="C178" s="9"/>
      <c r="D178" s="9"/>
      <c r="E178" s="9"/>
      <c r="F178" s="9"/>
      <c r="G178" s="11">
        <v>3</v>
      </c>
      <c r="H178" s="11">
        <v>2.1</v>
      </c>
      <c r="I178" s="2"/>
    </row>
    <row r="179" spans="1:9" hidden="1" outlineLevel="5">
      <c r="A179" s="9" t="s">
        <v>11</v>
      </c>
      <c r="B179" s="10" t="s">
        <v>203</v>
      </c>
      <c r="C179" s="9"/>
      <c r="D179" s="9"/>
      <c r="E179" s="9"/>
      <c r="F179" s="9"/>
      <c r="G179" s="11">
        <v>3</v>
      </c>
      <c r="H179" s="11">
        <v>2.1</v>
      </c>
      <c r="I179" s="2"/>
    </row>
    <row r="180" spans="1:9" ht="26.4" hidden="1" outlineLevel="6">
      <c r="A180" s="9" t="s">
        <v>11</v>
      </c>
      <c r="B180" s="10" t="s">
        <v>151</v>
      </c>
      <c r="C180" s="9"/>
      <c r="D180" s="9"/>
      <c r="E180" s="9"/>
      <c r="F180" s="9"/>
      <c r="G180" s="11">
        <v>3</v>
      </c>
      <c r="H180" s="11">
        <v>2.1</v>
      </c>
      <c r="I180" s="2"/>
    </row>
    <row r="181" spans="1:9" ht="39.6" hidden="1" outlineLevel="4">
      <c r="A181" s="9" t="s">
        <v>11</v>
      </c>
      <c r="B181" s="10" t="s">
        <v>204</v>
      </c>
      <c r="C181" s="9"/>
      <c r="D181" s="9"/>
      <c r="E181" s="9"/>
      <c r="F181" s="9"/>
      <c r="G181" s="11">
        <v>20</v>
      </c>
      <c r="H181" s="11">
        <v>14.4</v>
      </c>
      <c r="I181" s="2"/>
    </row>
    <row r="182" spans="1:9" ht="26.4" hidden="1" outlineLevel="5">
      <c r="A182" s="9" t="s">
        <v>11</v>
      </c>
      <c r="B182" s="10" t="s">
        <v>205</v>
      </c>
      <c r="C182" s="9"/>
      <c r="D182" s="9"/>
      <c r="E182" s="9"/>
      <c r="F182" s="9"/>
      <c r="G182" s="11">
        <v>20</v>
      </c>
      <c r="H182" s="11">
        <v>14.4</v>
      </c>
      <c r="I182" s="2"/>
    </row>
    <row r="183" spans="1:9" ht="26.4" hidden="1" outlineLevel="6">
      <c r="A183" s="9" t="s">
        <v>11</v>
      </c>
      <c r="B183" s="10" t="s">
        <v>151</v>
      </c>
      <c r="C183" s="9"/>
      <c r="D183" s="9"/>
      <c r="E183" s="9"/>
      <c r="F183" s="9"/>
      <c r="G183" s="11">
        <v>20</v>
      </c>
      <c r="H183" s="11">
        <v>14.4</v>
      </c>
      <c r="I183" s="2"/>
    </row>
    <row r="184" spans="1:9" s="3" customFormat="1" collapsed="1">
      <c r="A184" s="15" t="s">
        <v>12</v>
      </c>
      <c r="B184" s="16" t="s">
        <v>46</v>
      </c>
      <c r="C184" s="15"/>
      <c r="D184" s="15"/>
      <c r="E184" s="15"/>
      <c r="F184" s="15"/>
      <c r="G184" s="17">
        <f>G185+G194+G200+G208+G254</f>
        <v>76939.3</v>
      </c>
      <c r="H184" s="17">
        <f>H185+H194+H200+H208+H254</f>
        <v>72911.899999999994</v>
      </c>
      <c r="I184" s="4"/>
    </row>
    <row r="185" spans="1:9" outlineLevel="1">
      <c r="A185" s="9" t="s">
        <v>13</v>
      </c>
      <c r="B185" s="10" t="s">
        <v>63</v>
      </c>
      <c r="C185" s="9"/>
      <c r="D185" s="9"/>
      <c r="E185" s="9"/>
      <c r="F185" s="9"/>
      <c r="G185" s="11">
        <v>90</v>
      </c>
      <c r="H185" s="11">
        <v>88.6</v>
      </c>
      <c r="I185" s="2"/>
    </row>
    <row r="186" spans="1:9" ht="39.6" hidden="1" outlineLevel="2">
      <c r="A186" s="9" t="s">
        <v>13</v>
      </c>
      <c r="B186" s="10" t="s">
        <v>109</v>
      </c>
      <c r="C186" s="9"/>
      <c r="D186" s="9"/>
      <c r="E186" s="9"/>
      <c r="F186" s="9"/>
      <c r="G186" s="11">
        <v>90</v>
      </c>
      <c r="H186" s="11"/>
      <c r="I186" s="2"/>
    </row>
    <row r="187" spans="1:9" ht="26.4" hidden="1" outlineLevel="3">
      <c r="A187" s="9" t="s">
        <v>13</v>
      </c>
      <c r="B187" s="10" t="s">
        <v>110</v>
      </c>
      <c r="C187" s="9"/>
      <c r="D187" s="9"/>
      <c r="E187" s="9"/>
      <c r="F187" s="9"/>
      <c r="G187" s="11">
        <v>90</v>
      </c>
      <c r="H187" s="11"/>
      <c r="I187" s="2"/>
    </row>
    <row r="188" spans="1:9" ht="39.6" hidden="1" outlineLevel="4">
      <c r="A188" s="9" t="s">
        <v>13</v>
      </c>
      <c r="B188" s="10" t="s">
        <v>206</v>
      </c>
      <c r="C188" s="9"/>
      <c r="D188" s="9"/>
      <c r="E188" s="9"/>
      <c r="F188" s="9"/>
      <c r="G188" s="11">
        <v>50</v>
      </c>
      <c r="H188" s="11"/>
      <c r="I188" s="2"/>
    </row>
    <row r="189" spans="1:9" ht="26.4" hidden="1" outlineLevel="5">
      <c r="A189" s="9" t="s">
        <v>13</v>
      </c>
      <c r="B189" s="10" t="s">
        <v>207</v>
      </c>
      <c r="C189" s="9"/>
      <c r="D189" s="9"/>
      <c r="E189" s="9"/>
      <c r="F189" s="9"/>
      <c r="G189" s="11">
        <v>50</v>
      </c>
      <c r="H189" s="11"/>
      <c r="I189" s="2"/>
    </row>
    <row r="190" spans="1:9" ht="26.4" hidden="1" outlineLevel="6">
      <c r="A190" s="9" t="s">
        <v>13</v>
      </c>
      <c r="B190" s="10" t="s">
        <v>170</v>
      </c>
      <c r="C190" s="9"/>
      <c r="D190" s="9"/>
      <c r="E190" s="9"/>
      <c r="F190" s="9"/>
      <c r="G190" s="11">
        <v>50</v>
      </c>
      <c r="H190" s="11"/>
      <c r="I190" s="2"/>
    </row>
    <row r="191" spans="1:9" ht="26.4" hidden="1" outlineLevel="4">
      <c r="A191" s="9" t="s">
        <v>13</v>
      </c>
      <c r="B191" s="10" t="s">
        <v>208</v>
      </c>
      <c r="C191" s="9"/>
      <c r="D191" s="9"/>
      <c r="E191" s="9"/>
      <c r="F191" s="9"/>
      <c r="G191" s="11">
        <v>40</v>
      </c>
      <c r="H191" s="11"/>
      <c r="I191" s="2"/>
    </row>
    <row r="192" spans="1:9" ht="26.4" hidden="1" outlineLevel="5">
      <c r="A192" s="9" t="s">
        <v>13</v>
      </c>
      <c r="B192" s="10" t="s">
        <v>209</v>
      </c>
      <c r="C192" s="9"/>
      <c r="D192" s="9"/>
      <c r="E192" s="9"/>
      <c r="F192" s="9"/>
      <c r="G192" s="11">
        <v>40</v>
      </c>
      <c r="H192" s="11"/>
      <c r="I192" s="2"/>
    </row>
    <row r="193" spans="1:9" ht="26.4" hidden="1" outlineLevel="6">
      <c r="A193" s="9" t="s">
        <v>13</v>
      </c>
      <c r="B193" s="10" t="s">
        <v>170</v>
      </c>
      <c r="C193" s="9"/>
      <c r="D193" s="9"/>
      <c r="E193" s="9"/>
      <c r="F193" s="9"/>
      <c r="G193" s="11">
        <v>40</v>
      </c>
      <c r="H193" s="11"/>
      <c r="I193" s="2"/>
    </row>
    <row r="194" spans="1:9" outlineLevel="1" collapsed="1">
      <c r="A194" s="9" t="s">
        <v>14</v>
      </c>
      <c r="B194" s="10" t="s">
        <v>64</v>
      </c>
      <c r="C194" s="9"/>
      <c r="D194" s="9"/>
      <c r="E194" s="9"/>
      <c r="F194" s="9"/>
      <c r="G194" s="11">
        <v>159.69999999999999</v>
      </c>
      <c r="H194" s="11">
        <v>159.5</v>
      </c>
      <c r="I194" s="2"/>
    </row>
    <row r="195" spans="1:9" ht="52.8" hidden="1" outlineLevel="2">
      <c r="A195" s="9" t="s">
        <v>14</v>
      </c>
      <c r="B195" s="10" t="s">
        <v>111</v>
      </c>
      <c r="C195" s="9"/>
      <c r="D195" s="9"/>
      <c r="E195" s="9"/>
      <c r="F195" s="9"/>
      <c r="G195" s="11">
        <v>159.69999999999999</v>
      </c>
      <c r="H195" s="11"/>
      <c r="I195" s="2"/>
    </row>
    <row r="196" spans="1:9" ht="26.4" hidden="1" outlineLevel="3">
      <c r="A196" s="9" t="s">
        <v>14</v>
      </c>
      <c r="B196" s="10" t="s">
        <v>112</v>
      </c>
      <c r="C196" s="9"/>
      <c r="D196" s="9"/>
      <c r="E196" s="9"/>
      <c r="F196" s="9"/>
      <c r="G196" s="11">
        <v>159.69999999999999</v>
      </c>
      <c r="H196" s="11"/>
      <c r="I196" s="2"/>
    </row>
    <row r="197" spans="1:9" hidden="1" outlineLevel="4">
      <c r="A197" s="9" t="s">
        <v>14</v>
      </c>
      <c r="B197" s="10" t="s">
        <v>210</v>
      </c>
      <c r="C197" s="9"/>
      <c r="D197" s="9"/>
      <c r="E197" s="9"/>
      <c r="F197" s="9"/>
      <c r="G197" s="11">
        <v>159.69999999999999</v>
      </c>
      <c r="H197" s="11"/>
      <c r="I197" s="2"/>
    </row>
    <row r="198" spans="1:9" ht="66" hidden="1" outlineLevel="5">
      <c r="A198" s="9" t="s">
        <v>14</v>
      </c>
      <c r="B198" s="10" t="s">
        <v>211</v>
      </c>
      <c r="C198" s="9"/>
      <c r="D198" s="9"/>
      <c r="E198" s="9"/>
      <c r="F198" s="9"/>
      <c r="G198" s="11">
        <v>159.69999999999999</v>
      </c>
      <c r="H198" s="11"/>
      <c r="I198" s="2"/>
    </row>
    <row r="199" spans="1:9" ht="26.4" hidden="1" outlineLevel="6">
      <c r="A199" s="9" t="s">
        <v>14</v>
      </c>
      <c r="B199" s="10" t="s">
        <v>151</v>
      </c>
      <c r="C199" s="9"/>
      <c r="D199" s="9"/>
      <c r="E199" s="9"/>
      <c r="F199" s="9"/>
      <c r="G199" s="11">
        <v>159.69999999999999</v>
      </c>
      <c r="H199" s="11"/>
      <c r="I199" s="2"/>
    </row>
    <row r="200" spans="1:9" outlineLevel="1" collapsed="1">
      <c r="A200" s="9" t="s">
        <v>15</v>
      </c>
      <c r="B200" s="10" t="s">
        <v>65</v>
      </c>
      <c r="C200" s="9"/>
      <c r="D200" s="9"/>
      <c r="E200" s="9"/>
      <c r="F200" s="9"/>
      <c r="G200" s="11">
        <f>7970.3+60.1</f>
        <v>8030.4000000000005</v>
      </c>
      <c r="H200" s="11">
        <v>7695.8</v>
      </c>
      <c r="I200" s="2"/>
    </row>
    <row r="201" spans="1:9" ht="52.8" hidden="1" outlineLevel="2">
      <c r="A201" s="9" t="s">
        <v>15</v>
      </c>
      <c r="B201" s="10" t="s">
        <v>111</v>
      </c>
      <c r="C201" s="9"/>
      <c r="D201" s="9"/>
      <c r="E201" s="9"/>
      <c r="F201" s="9"/>
      <c r="G201" s="11">
        <f>G202</f>
        <v>7970.2999999999993</v>
      </c>
      <c r="H201" s="11"/>
      <c r="I201" s="2"/>
    </row>
    <row r="202" spans="1:9" ht="26.4" hidden="1" outlineLevel="3">
      <c r="A202" s="9" t="s">
        <v>15</v>
      </c>
      <c r="B202" s="10" t="s">
        <v>113</v>
      </c>
      <c r="C202" s="9"/>
      <c r="D202" s="9"/>
      <c r="E202" s="9"/>
      <c r="F202" s="9"/>
      <c r="G202" s="11">
        <f>G203</f>
        <v>7970.2999999999993</v>
      </c>
      <c r="H202" s="11"/>
      <c r="I202" s="2"/>
    </row>
    <row r="203" spans="1:9" hidden="1" outlineLevel="4">
      <c r="A203" s="9" t="s">
        <v>15</v>
      </c>
      <c r="B203" s="10" t="s">
        <v>212</v>
      </c>
      <c r="C203" s="9"/>
      <c r="D203" s="9"/>
      <c r="E203" s="9"/>
      <c r="F203" s="9"/>
      <c r="G203" s="11">
        <f>G204+G206</f>
        <v>7970.2999999999993</v>
      </c>
      <c r="H203" s="11"/>
      <c r="I203" s="2"/>
    </row>
    <row r="204" spans="1:9" ht="39.6" hidden="1" outlineLevel="5">
      <c r="A204" s="9" t="s">
        <v>15</v>
      </c>
      <c r="B204" s="10" t="s">
        <v>213</v>
      </c>
      <c r="C204" s="9"/>
      <c r="D204" s="9"/>
      <c r="E204" s="9"/>
      <c r="F204" s="9"/>
      <c r="G204" s="11">
        <v>1965.4</v>
      </c>
      <c r="H204" s="11"/>
      <c r="I204" s="2"/>
    </row>
    <row r="205" spans="1:9" ht="26.4" hidden="1" outlineLevel="6">
      <c r="A205" s="9" t="s">
        <v>15</v>
      </c>
      <c r="B205" s="10" t="s">
        <v>151</v>
      </c>
      <c r="C205" s="9"/>
      <c r="D205" s="9"/>
      <c r="E205" s="9"/>
      <c r="F205" s="9"/>
      <c r="G205" s="11">
        <v>1965.4</v>
      </c>
      <c r="H205" s="11"/>
      <c r="I205" s="2"/>
    </row>
    <row r="206" spans="1:9" ht="39.6" hidden="1" outlineLevel="5">
      <c r="A206" s="9" t="s">
        <v>15</v>
      </c>
      <c r="B206" s="10" t="s">
        <v>213</v>
      </c>
      <c r="C206" s="9"/>
      <c r="D206" s="9"/>
      <c r="E206" s="9"/>
      <c r="F206" s="9"/>
      <c r="G206" s="11">
        <v>6004.9</v>
      </c>
      <c r="H206" s="11"/>
      <c r="I206" s="2"/>
    </row>
    <row r="207" spans="1:9" ht="26.4" hidden="1" outlineLevel="6">
      <c r="A207" s="9" t="s">
        <v>15</v>
      </c>
      <c r="B207" s="10" t="s">
        <v>151</v>
      </c>
      <c r="C207" s="9"/>
      <c r="D207" s="9"/>
      <c r="E207" s="9"/>
      <c r="F207" s="9"/>
      <c r="G207" s="11">
        <v>6004.9</v>
      </c>
      <c r="H207" s="11"/>
      <c r="I207" s="2"/>
    </row>
    <row r="208" spans="1:9" outlineLevel="1" collapsed="1">
      <c r="A208" s="9" t="s">
        <v>16</v>
      </c>
      <c r="B208" s="10" t="s">
        <v>66</v>
      </c>
      <c r="C208" s="9"/>
      <c r="D208" s="9"/>
      <c r="E208" s="9"/>
      <c r="F208" s="9"/>
      <c r="G208" s="11">
        <f>67467.4+580-12</f>
        <v>68035.399999999994</v>
      </c>
      <c r="H208" s="11">
        <v>64437.599999999999</v>
      </c>
      <c r="I208" s="2"/>
    </row>
    <row r="209" spans="1:9" ht="52.8" hidden="1" outlineLevel="2">
      <c r="A209" s="9" t="s">
        <v>16</v>
      </c>
      <c r="B209" s="10" t="s">
        <v>111</v>
      </c>
      <c r="C209" s="9"/>
      <c r="D209" s="9"/>
      <c r="E209" s="9"/>
      <c r="F209" s="9"/>
      <c r="G209" s="11">
        <f>G210+G230+G243</f>
        <v>67428.3</v>
      </c>
      <c r="H209" s="11"/>
      <c r="I209" s="2"/>
    </row>
    <row r="210" spans="1:9" ht="26.4" hidden="1" outlineLevel="3">
      <c r="A210" s="9" t="s">
        <v>16</v>
      </c>
      <c r="B210" s="10" t="s">
        <v>113</v>
      </c>
      <c r="C210" s="9"/>
      <c r="D210" s="9"/>
      <c r="E210" s="9"/>
      <c r="F210" s="9"/>
      <c r="G210" s="11">
        <f>G211+G220+G225</f>
        <v>63541.1</v>
      </c>
      <c r="H210" s="11"/>
      <c r="I210" s="2"/>
    </row>
    <row r="211" spans="1:9" ht="39.6" hidden="1" outlineLevel="4">
      <c r="A211" s="9" t="s">
        <v>16</v>
      </c>
      <c r="B211" s="10" t="s">
        <v>214</v>
      </c>
      <c r="C211" s="9"/>
      <c r="D211" s="9"/>
      <c r="E211" s="9"/>
      <c r="F211" s="9"/>
      <c r="G211" s="11">
        <f>G212+G214+G216+G218</f>
        <v>26334.6</v>
      </c>
      <c r="H211" s="11"/>
      <c r="I211" s="2"/>
    </row>
    <row r="212" spans="1:9" ht="66" hidden="1" outlineLevel="5">
      <c r="A212" s="9" t="s">
        <v>16</v>
      </c>
      <c r="B212" s="10" t="s">
        <v>215</v>
      </c>
      <c r="C212" s="9"/>
      <c r="D212" s="9"/>
      <c r="E212" s="9"/>
      <c r="F212" s="9"/>
      <c r="G212" s="11">
        <v>8764.2999999999993</v>
      </c>
      <c r="H212" s="11"/>
      <c r="I212" s="2"/>
    </row>
    <row r="213" spans="1:9" ht="26.4" hidden="1" outlineLevel="6">
      <c r="A213" s="9" t="s">
        <v>16</v>
      </c>
      <c r="B213" s="10" t="s">
        <v>151</v>
      </c>
      <c r="C213" s="9"/>
      <c r="D213" s="9"/>
      <c r="E213" s="9"/>
      <c r="F213" s="9"/>
      <c r="G213" s="11">
        <v>8764.2999999999993</v>
      </c>
      <c r="H213" s="11"/>
      <c r="I213" s="2"/>
    </row>
    <row r="214" spans="1:9" ht="26.4" hidden="1" outlineLevel="5">
      <c r="A214" s="9" t="s">
        <v>16</v>
      </c>
      <c r="B214" s="10" t="s">
        <v>216</v>
      </c>
      <c r="C214" s="9"/>
      <c r="D214" s="9"/>
      <c r="E214" s="9"/>
      <c r="F214" s="9"/>
      <c r="G214" s="11">
        <v>6050</v>
      </c>
      <c r="H214" s="11"/>
      <c r="I214" s="2"/>
    </row>
    <row r="215" spans="1:9" ht="26.4" hidden="1" outlineLevel="6">
      <c r="A215" s="9" t="s">
        <v>16</v>
      </c>
      <c r="B215" s="10" t="s">
        <v>170</v>
      </c>
      <c r="C215" s="9"/>
      <c r="D215" s="9"/>
      <c r="E215" s="9"/>
      <c r="F215" s="9"/>
      <c r="G215" s="11">
        <v>6050</v>
      </c>
      <c r="H215" s="11"/>
      <c r="I215" s="2"/>
    </row>
    <row r="216" spans="1:9" ht="26.4" hidden="1" outlineLevel="5">
      <c r="A216" s="9" t="s">
        <v>16</v>
      </c>
      <c r="B216" s="10" t="s">
        <v>217</v>
      </c>
      <c r="C216" s="9"/>
      <c r="D216" s="9"/>
      <c r="E216" s="9"/>
      <c r="F216" s="9"/>
      <c r="G216" s="11">
        <v>6520.3</v>
      </c>
      <c r="H216" s="11"/>
      <c r="I216" s="2"/>
    </row>
    <row r="217" spans="1:9" ht="26.4" hidden="1" outlineLevel="6">
      <c r="A217" s="9" t="s">
        <v>16</v>
      </c>
      <c r="B217" s="10" t="s">
        <v>151</v>
      </c>
      <c r="C217" s="9"/>
      <c r="D217" s="9"/>
      <c r="E217" s="9"/>
      <c r="F217" s="9"/>
      <c r="G217" s="11">
        <v>6520.3</v>
      </c>
      <c r="H217" s="11"/>
      <c r="I217" s="2"/>
    </row>
    <row r="218" spans="1:9" ht="52.8" hidden="1" outlineLevel="5">
      <c r="A218" s="9" t="s">
        <v>16</v>
      </c>
      <c r="B218" s="10" t="s">
        <v>218</v>
      </c>
      <c r="C218" s="9"/>
      <c r="D218" s="9"/>
      <c r="E218" s="9"/>
      <c r="F218" s="9"/>
      <c r="G218" s="11">
        <v>5000</v>
      </c>
      <c r="H218" s="11"/>
      <c r="I218" s="2"/>
    </row>
    <row r="219" spans="1:9" ht="26.4" hidden="1" outlineLevel="6">
      <c r="A219" s="9" t="s">
        <v>16</v>
      </c>
      <c r="B219" s="10" t="s">
        <v>151</v>
      </c>
      <c r="C219" s="9"/>
      <c r="D219" s="9"/>
      <c r="E219" s="9"/>
      <c r="F219" s="9"/>
      <c r="G219" s="11">
        <v>5000</v>
      </c>
      <c r="H219" s="11"/>
      <c r="I219" s="2"/>
    </row>
    <row r="220" spans="1:9" ht="39.6" hidden="1" outlineLevel="4">
      <c r="A220" s="9" t="s">
        <v>16</v>
      </c>
      <c r="B220" s="10" t="s">
        <v>219</v>
      </c>
      <c r="C220" s="9"/>
      <c r="D220" s="9"/>
      <c r="E220" s="9"/>
      <c r="F220" s="9"/>
      <c r="G220" s="11">
        <f>G221+G223</f>
        <v>34030.800000000003</v>
      </c>
      <c r="H220" s="11"/>
      <c r="I220" s="2"/>
    </row>
    <row r="221" spans="1:9" ht="26.4" hidden="1" outlineLevel="5">
      <c r="A221" s="9" t="s">
        <v>16</v>
      </c>
      <c r="B221" s="10" t="s">
        <v>220</v>
      </c>
      <c r="C221" s="9"/>
      <c r="D221" s="9"/>
      <c r="E221" s="9"/>
      <c r="F221" s="9"/>
      <c r="G221" s="11">
        <v>26356.2</v>
      </c>
      <c r="H221" s="11"/>
      <c r="I221" s="2"/>
    </row>
    <row r="222" spans="1:9" ht="26.4" hidden="1" outlineLevel="6">
      <c r="A222" s="9" t="s">
        <v>16</v>
      </c>
      <c r="B222" s="10" t="s">
        <v>151</v>
      </c>
      <c r="C222" s="9"/>
      <c r="D222" s="9"/>
      <c r="E222" s="9"/>
      <c r="F222" s="9"/>
      <c r="G222" s="11">
        <v>26356.2</v>
      </c>
      <c r="H222" s="11"/>
      <c r="I222" s="2"/>
    </row>
    <row r="223" spans="1:9" ht="26.4" hidden="1" outlineLevel="5">
      <c r="A223" s="9" t="s">
        <v>16</v>
      </c>
      <c r="B223" s="10" t="s">
        <v>221</v>
      </c>
      <c r="C223" s="9"/>
      <c r="D223" s="9"/>
      <c r="E223" s="9"/>
      <c r="F223" s="9"/>
      <c r="G223" s="11">
        <v>7674.6</v>
      </c>
      <c r="H223" s="11"/>
      <c r="I223" s="2"/>
    </row>
    <row r="224" spans="1:9" ht="26.4" hidden="1" outlineLevel="6">
      <c r="A224" s="9" t="s">
        <v>16</v>
      </c>
      <c r="B224" s="10" t="s">
        <v>151</v>
      </c>
      <c r="C224" s="9"/>
      <c r="D224" s="9"/>
      <c r="E224" s="9"/>
      <c r="F224" s="9"/>
      <c r="G224" s="11">
        <v>7674.6</v>
      </c>
      <c r="H224" s="11"/>
      <c r="I224" s="2"/>
    </row>
    <row r="225" spans="1:9" ht="26.4" hidden="1" outlineLevel="4">
      <c r="A225" s="9" t="s">
        <v>16</v>
      </c>
      <c r="B225" s="10" t="s">
        <v>222</v>
      </c>
      <c r="C225" s="9"/>
      <c r="D225" s="9"/>
      <c r="E225" s="9"/>
      <c r="F225" s="9"/>
      <c r="G225" s="11">
        <f>G226+G228</f>
        <v>3175.7</v>
      </c>
      <c r="H225" s="11"/>
      <c r="I225" s="2"/>
    </row>
    <row r="226" spans="1:9" ht="26.4" hidden="1" outlineLevel="5">
      <c r="A226" s="9" t="s">
        <v>16</v>
      </c>
      <c r="B226" s="10" t="s">
        <v>223</v>
      </c>
      <c r="C226" s="9"/>
      <c r="D226" s="9"/>
      <c r="E226" s="9"/>
      <c r="F226" s="9"/>
      <c r="G226" s="11">
        <v>2540.6</v>
      </c>
      <c r="H226" s="11"/>
      <c r="I226" s="2"/>
    </row>
    <row r="227" spans="1:9" ht="26.4" hidden="1" outlineLevel="6">
      <c r="A227" s="9" t="s">
        <v>16</v>
      </c>
      <c r="B227" s="10" t="s">
        <v>151</v>
      </c>
      <c r="C227" s="9"/>
      <c r="D227" s="9"/>
      <c r="E227" s="9"/>
      <c r="F227" s="9"/>
      <c r="G227" s="11">
        <v>2540.6</v>
      </c>
      <c r="H227" s="11"/>
      <c r="I227" s="2"/>
    </row>
    <row r="228" spans="1:9" ht="26.4" hidden="1" outlineLevel="5">
      <c r="A228" s="9" t="s">
        <v>16</v>
      </c>
      <c r="B228" s="10" t="s">
        <v>224</v>
      </c>
      <c r="C228" s="9"/>
      <c r="D228" s="9"/>
      <c r="E228" s="9"/>
      <c r="F228" s="9"/>
      <c r="G228" s="11">
        <v>635.1</v>
      </c>
      <c r="H228" s="11"/>
      <c r="I228" s="2"/>
    </row>
    <row r="229" spans="1:9" ht="26.4" hidden="1" outlineLevel="6">
      <c r="A229" s="9" t="s">
        <v>16</v>
      </c>
      <c r="B229" s="10" t="s">
        <v>151</v>
      </c>
      <c r="C229" s="9"/>
      <c r="D229" s="9"/>
      <c r="E229" s="9"/>
      <c r="F229" s="9"/>
      <c r="G229" s="11">
        <v>635.1</v>
      </c>
      <c r="H229" s="11"/>
      <c r="I229" s="2"/>
    </row>
    <row r="230" spans="1:9" hidden="1" outlineLevel="3">
      <c r="A230" s="9" t="s">
        <v>16</v>
      </c>
      <c r="B230" s="10" t="s">
        <v>114</v>
      </c>
      <c r="C230" s="9"/>
      <c r="D230" s="9"/>
      <c r="E230" s="9"/>
      <c r="F230" s="9"/>
      <c r="G230" s="11">
        <f>G231+G238</f>
        <v>3275</v>
      </c>
      <c r="H230" s="11"/>
      <c r="I230" s="2"/>
    </row>
    <row r="231" spans="1:9" ht="39.6" hidden="1" outlineLevel="4">
      <c r="A231" s="9" t="s">
        <v>16</v>
      </c>
      <c r="B231" s="10" t="s">
        <v>225</v>
      </c>
      <c r="C231" s="9"/>
      <c r="D231" s="9"/>
      <c r="E231" s="9"/>
      <c r="F231" s="9"/>
      <c r="G231" s="11">
        <v>20</v>
      </c>
      <c r="H231" s="11"/>
      <c r="I231" s="2"/>
    </row>
    <row r="232" spans="1:9" ht="39.6" hidden="1" outlineLevel="5">
      <c r="A232" s="9" t="s">
        <v>16</v>
      </c>
      <c r="B232" s="10" t="s">
        <v>226</v>
      </c>
      <c r="C232" s="9"/>
      <c r="D232" s="9"/>
      <c r="E232" s="9"/>
      <c r="F232" s="9"/>
      <c r="G232" s="11">
        <v>0</v>
      </c>
      <c r="H232" s="11"/>
      <c r="I232" s="2"/>
    </row>
    <row r="233" spans="1:9" ht="26.4" hidden="1" outlineLevel="6">
      <c r="A233" s="9" t="s">
        <v>16</v>
      </c>
      <c r="B233" s="10" t="s">
        <v>151</v>
      </c>
      <c r="C233" s="9"/>
      <c r="D233" s="9"/>
      <c r="E233" s="9"/>
      <c r="F233" s="9"/>
      <c r="G233" s="11">
        <v>0</v>
      </c>
      <c r="H233" s="11"/>
      <c r="I233" s="2"/>
    </row>
    <row r="234" spans="1:9" ht="26.4" hidden="1" outlineLevel="5">
      <c r="A234" s="9" t="s">
        <v>16</v>
      </c>
      <c r="B234" s="10" t="s">
        <v>227</v>
      </c>
      <c r="C234" s="9"/>
      <c r="D234" s="9"/>
      <c r="E234" s="9"/>
      <c r="F234" s="9"/>
      <c r="G234" s="11">
        <v>15</v>
      </c>
      <c r="H234" s="11"/>
      <c r="I234" s="2"/>
    </row>
    <row r="235" spans="1:9" ht="26.4" hidden="1" outlineLevel="6">
      <c r="A235" s="9" t="s">
        <v>16</v>
      </c>
      <c r="B235" s="10" t="s">
        <v>151</v>
      </c>
      <c r="C235" s="9"/>
      <c r="D235" s="9"/>
      <c r="E235" s="9"/>
      <c r="F235" s="9"/>
      <c r="G235" s="11">
        <v>15</v>
      </c>
      <c r="H235" s="11"/>
      <c r="I235" s="2"/>
    </row>
    <row r="236" spans="1:9" ht="39.6" hidden="1" outlineLevel="5">
      <c r="A236" s="9" t="s">
        <v>16</v>
      </c>
      <c r="B236" s="10" t="s">
        <v>228</v>
      </c>
      <c r="C236" s="9"/>
      <c r="D236" s="9"/>
      <c r="E236" s="9"/>
      <c r="F236" s="9"/>
      <c r="G236" s="11">
        <v>5</v>
      </c>
      <c r="H236" s="11"/>
      <c r="I236" s="2"/>
    </row>
    <row r="237" spans="1:9" ht="26.4" hidden="1" outlineLevel="6">
      <c r="A237" s="9" t="s">
        <v>16</v>
      </c>
      <c r="B237" s="10" t="s">
        <v>151</v>
      </c>
      <c r="C237" s="9"/>
      <c r="D237" s="9"/>
      <c r="E237" s="9"/>
      <c r="F237" s="9"/>
      <c r="G237" s="11">
        <v>5</v>
      </c>
      <c r="H237" s="11"/>
      <c r="I237" s="2"/>
    </row>
    <row r="238" spans="1:9" ht="26.4" hidden="1" outlineLevel="4">
      <c r="A238" s="9" t="s">
        <v>16</v>
      </c>
      <c r="B238" s="10" t="s">
        <v>388</v>
      </c>
      <c r="C238" s="9"/>
      <c r="D238" s="9"/>
      <c r="E238" s="9"/>
      <c r="F238" s="9"/>
      <c r="G238" s="11">
        <f>G239+G241</f>
        <v>3255</v>
      </c>
      <c r="H238" s="11"/>
      <c r="I238" s="2"/>
    </row>
    <row r="239" spans="1:9" ht="39.6" hidden="1" outlineLevel="5">
      <c r="A239" s="9" t="s">
        <v>16</v>
      </c>
      <c r="B239" s="10" t="s">
        <v>226</v>
      </c>
      <c r="C239" s="9"/>
      <c r="D239" s="9"/>
      <c r="E239" s="9"/>
      <c r="F239" s="9"/>
      <c r="G239" s="11">
        <v>2604</v>
      </c>
      <c r="H239" s="11"/>
      <c r="I239" s="2"/>
    </row>
    <row r="240" spans="1:9" ht="26.4" hidden="1" outlineLevel="6">
      <c r="A240" s="9" t="s">
        <v>16</v>
      </c>
      <c r="B240" s="10" t="s">
        <v>151</v>
      </c>
      <c r="C240" s="9"/>
      <c r="D240" s="9"/>
      <c r="E240" s="9"/>
      <c r="F240" s="9"/>
      <c r="G240" s="11">
        <v>2604</v>
      </c>
      <c r="H240" s="11"/>
      <c r="I240" s="2"/>
    </row>
    <row r="241" spans="1:9" ht="39.6" hidden="1" outlineLevel="5">
      <c r="A241" s="9" t="s">
        <v>16</v>
      </c>
      <c r="B241" s="10" t="s">
        <v>229</v>
      </c>
      <c r="C241" s="9"/>
      <c r="D241" s="9"/>
      <c r="E241" s="9"/>
      <c r="F241" s="9"/>
      <c r="G241" s="11">
        <v>651</v>
      </c>
      <c r="H241" s="11"/>
      <c r="I241" s="2"/>
    </row>
    <row r="242" spans="1:9" ht="26.4" hidden="1" outlineLevel="6">
      <c r="A242" s="9" t="s">
        <v>16</v>
      </c>
      <c r="B242" s="10" t="s">
        <v>151</v>
      </c>
      <c r="C242" s="9"/>
      <c r="D242" s="9"/>
      <c r="E242" s="9"/>
      <c r="F242" s="9"/>
      <c r="G242" s="11">
        <v>651</v>
      </c>
      <c r="H242" s="11"/>
      <c r="I242" s="2"/>
    </row>
    <row r="243" spans="1:9" ht="26.4" hidden="1" outlineLevel="3">
      <c r="A243" s="9" t="s">
        <v>16</v>
      </c>
      <c r="B243" s="10" t="s">
        <v>112</v>
      </c>
      <c r="C243" s="9"/>
      <c r="D243" s="9"/>
      <c r="E243" s="9"/>
      <c r="F243" s="9"/>
      <c r="G243" s="11">
        <f>G244</f>
        <v>612.20000000000005</v>
      </c>
      <c r="H243" s="11"/>
      <c r="I243" s="2"/>
    </row>
    <row r="244" spans="1:9" ht="26.4" hidden="1" outlineLevel="4">
      <c r="A244" s="9" t="s">
        <v>16</v>
      </c>
      <c r="B244" s="10" t="s">
        <v>230</v>
      </c>
      <c r="C244" s="9"/>
      <c r="D244" s="9"/>
      <c r="E244" s="9"/>
      <c r="F244" s="9"/>
      <c r="G244" s="11">
        <f>G245+G247</f>
        <v>612.20000000000005</v>
      </c>
      <c r="H244" s="11"/>
      <c r="I244" s="2"/>
    </row>
    <row r="245" spans="1:9" ht="66" hidden="1" outlineLevel="5">
      <c r="A245" s="9" t="s">
        <v>16</v>
      </c>
      <c r="B245" s="10" t="s">
        <v>231</v>
      </c>
      <c r="C245" s="9"/>
      <c r="D245" s="9"/>
      <c r="E245" s="9"/>
      <c r="F245" s="9"/>
      <c r="G245" s="11">
        <v>306.10000000000002</v>
      </c>
      <c r="H245" s="11"/>
      <c r="I245" s="2"/>
    </row>
    <row r="246" spans="1:9" ht="26.4" hidden="1" outlineLevel="6">
      <c r="A246" s="9" t="s">
        <v>16</v>
      </c>
      <c r="B246" s="10" t="s">
        <v>151</v>
      </c>
      <c r="C246" s="9"/>
      <c r="D246" s="9"/>
      <c r="E246" s="9"/>
      <c r="F246" s="9"/>
      <c r="G246" s="11">
        <v>306.10000000000002</v>
      </c>
      <c r="H246" s="11"/>
      <c r="I246" s="2"/>
    </row>
    <row r="247" spans="1:9" ht="66" hidden="1" outlineLevel="5">
      <c r="A247" s="9" t="s">
        <v>16</v>
      </c>
      <c r="B247" s="10" t="s">
        <v>232</v>
      </c>
      <c r="C247" s="9"/>
      <c r="D247" s="9"/>
      <c r="E247" s="9"/>
      <c r="F247" s="9"/>
      <c r="G247" s="11">
        <v>306.10000000000002</v>
      </c>
      <c r="H247" s="11"/>
      <c r="I247" s="2"/>
    </row>
    <row r="248" spans="1:9" ht="26.4" hidden="1" outlineLevel="6">
      <c r="A248" s="9" t="s">
        <v>16</v>
      </c>
      <c r="B248" s="10" t="s">
        <v>151</v>
      </c>
      <c r="C248" s="9"/>
      <c r="D248" s="9"/>
      <c r="E248" s="9"/>
      <c r="F248" s="9"/>
      <c r="G248" s="11">
        <v>306.10000000000002</v>
      </c>
      <c r="H248" s="11"/>
      <c r="I248" s="2"/>
    </row>
    <row r="249" spans="1:9" ht="39.6" hidden="1" outlineLevel="2">
      <c r="A249" s="9" t="s">
        <v>16</v>
      </c>
      <c r="B249" s="10" t="s">
        <v>88</v>
      </c>
      <c r="C249" s="9"/>
      <c r="D249" s="9"/>
      <c r="E249" s="9"/>
      <c r="F249" s="9"/>
      <c r="G249" s="11">
        <v>39.1</v>
      </c>
      <c r="H249" s="11"/>
      <c r="I249" s="2"/>
    </row>
    <row r="250" spans="1:9" ht="26.4" hidden="1" outlineLevel="3">
      <c r="A250" s="9" t="s">
        <v>16</v>
      </c>
      <c r="B250" s="10" t="s">
        <v>93</v>
      </c>
      <c r="C250" s="9"/>
      <c r="D250" s="9"/>
      <c r="E250" s="9"/>
      <c r="F250" s="9"/>
      <c r="G250" s="11">
        <v>39.1</v>
      </c>
      <c r="H250" s="11"/>
      <c r="I250" s="2"/>
    </row>
    <row r="251" spans="1:9" ht="39.6" hidden="1" outlineLevel="4">
      <c r="A251" s="9" t="s">
        <v>16</v>
      </c>
      <c r="B251" s="10" t="s">
        <v>152</v>
      </c>
      <c r="C251" s="9"/>
      <c r="D251" s="9"/>
      <c r="E251" s="9"/>
      <c r="F251" s="9"/>
      <c r="G251" s="11">
        <v>39.1</v>
      </c>
      <c r="H251" s="11"/>
      <c r="I251" s="2"/>
    </row>
    <row r="252" spans="1:9" ht="39.6" hidden="1" outlineLevel="5">
      <c r="A252" s="9" t="s">
        <v>16</v>
      </c>
      <c r="B252" s="10" t="s">
        <v>153</v>
      </c>
      <c r="C252" s="9"/>
      <c r="D252" s="9"/>
      <c r="E252" s="9"/>
      <c r="F252" s="9"/>
      <c r="G252" s="11">
        <v>39.1</v>
      </c>
      <c r="H252" s="11"/>
      <c r="I252" s="2"/>
    </row>
    <row r="253" spans="1:9" ht="26.4" hidden="1" outlineLevel="6">
      <c r="A253" s="9" t="s">
        <v>16</v>
      </c>
      <c r="B253" s="10" t="s">
        <v>151</v>
      </c>
      <c r="C253" s="9"/>
      <c r="D253" s="9"/>
      <c r="E253" s="9"/>
      <c r="F253" s="9"/>
      <c r="G253" s="11">
        <v>39.1</v>
      </c>
      <c r="H253" s="11"/>
      <c r="I253" s="2"/>
    </row>
    <row r="254" spans="1:9" outlineLevel="1" collapsed="1">
      <c r="A254" s="9" t="s">
        <v>17</v>
      </c>
      <c r="B254" s="10" t="s">
        <v>67</v>
      </c>
      <c r="C254" s="9"/>
      <c r="D254" s="9"/>
      <c r="E254" s="9"/>
      <c r="F254" s="9"/>
      <c r="G254" s="11">
        <f>656.9-33.1</f>
        <v>623.79999999999995</v>
      </c>
      <c r="H254" s="11">
        <v>530.4</v>
      </c>
      <c r="I254" s="2"/>
    </row>
    <row r="255" spans="1:9" ht="39.6" hidden="1" outlineLevel="2">
      <c r="A255" s="9" t="s">
        <v>17</v>
      </c>
      <c r="B255" s="10" t="s">
        <v>94</v>
      </c>
      <c r="C255" s="9"/>
      <c r="D255" s="9"/>
      <c r="E255" s="9"/>
      <c r="F255" s="9"/>
      <c r="G255" s="11">
        <v>430</v>
      </c>
      <c r="H255" s="11">
        <v>296.8</v>
      </c>
      <c r="I255" s="2"/>
    </row>
    <row r="256" spans="1:9" ht="26.4" hidden="1" outlineLevel="3">
      <c r="A256" s="9" t="s">
        <v>17</v>
      </c>
      <c r="B256" s="10" t="s">
        <v>96</v>
      </c>
      <c r="C256" s="9"/>
      <c r="D256" s="9"/>
      <c r="E256" s="9"/>
      <c r="F256" s="9"/>
      <c r="G256" s="11">
        <v>430</v>
      </c>
      <c r="H256" s="11">
        <v>296.8</v>
      </c>
      <c r="I256" s="2"/>
    </row>
    <row r="257" spans="1:9" ht="52.8" hidden="1" outlineLevel="4">
      <c r="A257" s="9" t="s">
        <v>17</v>
      </c>
      <c r="B257" s="10" t="s">
        <v>166</v>
      </c>
      <c r="C257" s="9"/>
      <c r="D257" s="9"/>
      <c r="E257" s="9"/>
      <c r="F257" s="9"/>
      <c r="G257" s="11">
        <v>430</v>
      </c>
      <c r="H257" s="11">
        <v>296.8</v>
      </c>
      <c r="I257" s="2"/>
    </row>
    <row r="258" spans="1:9" hidden="1" outlineLevel="5">
      <c r="A258" s="9" t="s">
        <v>17</v>
      </c>
      <c r="B258" s="10" t="s">
        <v>233</v>
      </c>
      <c r="C258" s="9"/>
      <c r="D258" s="9"/>
      <c r="E258" s="9"/>
      <c r="F258" s="9"/>
      <c r="G258" s="11">
        <v>320</v>
      </c>
      <c r="H258" s="11">
        <v>217.2</v>
      </c>
      <c r="I258" s="2"/>
    </row>
    <row r="259" spans="1:9" ht="26.4" hidden="1" outlineLevel="6">
      <c r="A259" s="9" t="s">
        <v>17</v>
      </c>
      <c r="B259" s="10" t="s">
        <v>151</v>
      </c>
      <c r="C259" s="9"/>
      <c r="D259" s="9"/>
      <c r="E259" s="9"/>
      <c r="F259" s="9"/>
      <c r="G259" s="11">
        <v>320</v>
      </c>
      <c r="H259" s="11">
        <v>217.2</v>
      </c>
      <c r="I259" s="2"/>
    </row>
    <row r="260" spans="1:9" ht="26.4" hidden="1" outlineLevel="5">
      <c r="A260" s="9" t="s">
        <v>17</v>
      </c>
      <c r="B260" s="10" t="s">
        <v>234</v>
      </c>
      <c r="C260" s="9"/>
      <c r="D260" s="9"/>
      <c r="E260" s="9"/>
      <c r="F260" s="9"/>
      <c r="G260" s="11">
        <v>110</v>
      </c>
      <c r="H260" s="11">
        <v>79.599999999999994</v>
      </c>
      <c r="I260" s="2"/>
    </row>
    <row r="261" spans="1:9" ht="26.4" hidden="1" outlineLevel="6">
      <c r="A261" s="9" t="s">
        <v>17</v>
      </c>
      <c r="B261" s="10" t="s">
        <v>151</v>
      </c>
      <c r="C261" s="9"/>
      <c r="D261" s="9"/>
      <c r="E261" s="9"/>
      <c r="F261" s="9"/>
      <c r="G261" s="11">
        <v>110</v>
      </c>
      <c r="H261" s="11">
        <v>79.599999999999994</v>
      </c>
      <c r="I261" s="2"/>
    </row>
    <row r="262" spans="1:9" ht="39.6" hidden="1" outlineLevel="2">
      <c r="A262" s="9" t="s">
        <v>17</v>
      </c>
      <c r="B262" s="10" t="s">
        <v>88</v>
      </c>
      <c r="C262" s="9"/>
      <c r="D262" s="9"/>
      <c r="E262" s="9"/>
      <c r="F262" s="9"/>
      <c r="G262" s="11">
        <v>45.9</v>
      </c>
      <c r="H262" s="11">
        <v>0</v>
      </c>
      <c r="I262" s="2"/>
    </row>
    <row r="263" spans="1:9" ht="26.4" hidden="1" outlineLevel="3">
      <c r="A263" s="9" t="s">
        <v>17</v>
      </c>
      <c r="B263" s="10" t="s">
        <v>93</v>
      </c>
      <c r="C263" s="9"/>
      <c r="D263" s="9"/>
      <c r="E263" s="9"/>
      <c r="F263" s="9"/>
      <c r="G263" s="11">
        <v>45.9</v>
      </c>
      <c r="H263" s="11">
        <v>0</v>
      </c>
      <c r="I263" s="2"/>
    </row>
    <row r="264" spans="1:9" ht="39.6" hidden="1" outlineLevel="4">
      <c r="A264" s="9" t="s">
        <v>17</v>
      </c>
      <c r="B264" s="10" t="s">
        <v>152</v>
      </c>
      <c r="C264" s="9"/>
      <c r="D264" s="9"/>
      <c r="E264" s="9"/>
      <c r="F264" s="9"/>
      <c r="G264" s="11">
        <v>45.9</v>
      </c>
      <c r="H264" s="11">
        <v>0</v>
      </c>
      <c r="I264" s="2"/>
    </row>
    <row r="265" spans="1:9" ht="39.6" hidden="1" outlineLevel="5">
      <c r="A265" s="9" t="s">
        <v>17</v>
      </c>
      <c r="B265" s="10" t="s">
        <v>153</v>
      </c>
      <c r="C265" s="9"/>
      <c r="D265" s="9"/>
      <c r="E265" s="9"/>
      <c r="F265" s="9"/>
      <c r="G265" s="11">
        <v>45.9</v>
      </c>
      <c r="H265" s="11">
        <v>0</v>
      </c>
      <c r="I265" s="2"/>
    </row>
    <row r="266" spans="1:9" ht="26.4" hidden="1" outlineLevel="6">
      <c r="A266" s="9" t="s">
        <v>17</v>
      </c>
      <c r="B266" s="10" t="s">
        <v>151</v>
      </c>
      <c r="C266" s="9"/>
      <c r="D266" s="9"/>
      <c r="E266" s="9"/>
      <c r="F266" s="9"/>
      <c r="G266" s="11">
        <v>45.9</v>
      </c>
      <c r="H266" s="11">
        <v>0</v>
      </c>
      <c r="I266" s="2"/>
    </row>
    <row r="267" spans="1:9" ht="26.4" hidden="1" outlineLevel="2">
      <c r="A267" s="9" t="s">
        <v>17</v>
      </c>
      <c r="B267" s="10" t="s">
        <v>115</v>
      </c>
      <c r="C267" s="9"/>
      <c r="D267" s="9"/>
      <c r="E267" s="9"/>
      <c r="F267" s="9"/>
      <c r="G267" s="11">
        <v>181</v>
      </c>
      <c r="H267" s="11">
        <v>131</v>
      </c>
      <c r="I267" s="2"/>
    </row>
    <row r="268" spans="1:9" hidden="1" outlineLevel="3">
      <c r="A268" s="9" t="s">
        <v>17</v>
      </c>
      <c r="B268" s="10" t="s">
        <v>116</v>
      </c>
      <c r="C268" s="9"/>
      <c r="D268" s="9"/>
      <c r="E268" s="9"/>
      <c r="F268" s="9"/>
      <c r="G268" s="11">
        <v>181</v>
      </c>
      <c r="H268" s="11">
        <v>131</v>
      </c>
      <c r="I268" s="2"/>
    </row>
    <row r="269" spans="1:9" ht="39.6" hidden="1" outlineLevel="4">
      <c r="A269" s="9" t="s">
        <v>17</v>
      </c>
      <c r="B269" s="10" t="s">
        <v>235</v>
      </c>
      <c r="C269" s="9"/>
      <c r="D269" s="9"/>
      <c r="E269" s="9"/>
      <c r="F269" s="9"/>
      <c r="G269" s="11">
        <v>181</v>
      </c>
      <c r="H269" s="11">
        <v>131</v>
      </c>
      <c r="I269" s="2"/>
    </row>
    <row r="270" spans="1:9" ht="39.6" hidden="1" outlineLevel="5">
      <c r="A270" s="9" t="s">
        <v>17</v>
      </c>
      <c r="B270" s="10" t="s">
        <v>236</v>
      </c>
      <c r="C270" s="9"/>
      <c r="D270" s="9"/>
      <c r="E270" s="9"/>
      <c r="F270" s="9"/>
      <c r="G270" s="11">
        <v>77</v>
      </c>
      <c r="H270" s="11">
        <v>50.7</v>
      </c>
      <c r="I270" s="2"/>
    </row>
    <row r="271" spans="1:9" ht="26.4" hidden="1" outlineLevel="6">
      <c r="A271" s="9" t="s">
        <v>17</v>
      </c>
      <c r="B271" s="10" t="s">
        <v>151</v>
      </c>
      <c r="C271" s="9"/>
      <c r="D271" s="9"/>
      <c r="E271" s="9"/>
      <c r="F271" s="9"/>
      <c r="G271" s="11">
        <v>77</v>
      </c>
      <c r="H271" s="11">
        <v>50.7</v>
      </c>
      <c r="I271" s="2"/>
    </row>
    <row r="272" spans="1:9" hidden="1" outlineLevel="5">
      <c r="A272" s="9" t="s">
        <v>17</v>
      </c>
      <c r="B272" s="10" t="s">
        <v>237</v>
      </c>
      <c r="C272" s="9"/>
      <c r="D272" s="9"/>
      <c r="E272" s="9"/>
      <c r="F272" s="9"/>
      <c r="G272" s="11">
        <v>104</v>
      </c>
      <c r="H272" s="11">
        <v>80.3</v>
      </c>
      <c r="I272" s="2"/>
    </row>
    <row r="273" spans="1:9" ht="26.4" hidden="1" outlineLevel="6">
      <c r="A273" s="9" t="s">
        <v>17</v>
      </c>
      <c r="B273" s="10" t="s">
        <v>151</v>
      </c>
      <c r="C273" s="9"/>
      <c r="D273" s="9"/>
      <c r="E273" s="9"/>
      <c r="F273" s="9"/>
      <c r="G273" s="11">
        <v>104</v>
      </c>
      <c r="H273" s="11">
        <v>80.3</v>
      </c>
      <c r="I273" s="2"/>
    </row>
    <row r="274" spans="1:9" s="3" customFormat="1" collapsed="1">
      <c r="A274" s="15" t="s">
        <v>18</v>
      </c>
      <c r="B274" s="16" t="s">
        <v>47</v>
      </c>
      <c r="C274" s="15"/>
      <c r="D274" s="15"/>
      <c r="E274" s="15"/>
      <c r="F274" s="15"/>
      <c r="G274" s="17">
        <f>G275+G297+G331+G391</f>
        <v>52310.899999999994</v>
      </c>
      <c r="H274" s="17">
        <f>H275+H297+H331+H391</f>
        <v>50281.7</v>
      </c>
      <c r="I274" s="4"/>
    </row>
    <row r="275" spans="1:9" outlineLevel="1">
      <c r="A275" s="9" t="s">
        <v>19</v>
      </c>
      <c r="B275" s="10" t="s">
        <v>68</v>
      </c>
      <c r="C275" s="9"/>
      <c r="D275" s="9"/>
      <c r="E275" s="9"/>
      <c r="F275" s="9"/>
      <c r="G275" s="11">
        <f>1763.7+261.3</f>
        <v>2025</v>
      </c>
      <c r="H275" s="11">
        <v>1282</v>
      </c>
      <c r="I275" s="2"/>
    </row>
    <row r="276" spans="1:9" ht="52.8" hidden="1" outlineLevel="2">
      <c r="A276" s="9" t="s">
        <v>19</v>
      </c>
      <c r="B276" s="10" t="s">
        <v>111</v>
      </c>
      <c r="C276" s="9"/>
      <c r="D276" s="9"/>
      <c r="E276" s="9"/>
      <c r="F276" s="9"/>
      <c r="G276" s="11">
        <v>1250</v>
      </c>
      <c r="H276" s="11"/>
      <c r="I276" s="2"/>
    </row>
    <row r="277" spans="1:9" ht="26.4" hidden="1" outlineLevel="3">
      <c r="A277" s="9" t="s">
        <v>19</v>
      </c>
      <c r="B277" s="10" t="s">
        <v>117</v>
      </c>
      <c r="C277" s="9"/>
      <c r="D277" s="9"/>
      <c r="E277" s="9"/>
      <c r="F277" s="9"/>
      <c r="G277" s="11">
        <v>1250</v>
      </c>
      <c r="H277" s="11"/>
      <c r="I277" s="2"/>
    </row>
    <row r="278" spans="1:9" ht="26.4" hidden="1" outlineLevel="4">
      <c r="A278" s="9" t="s">
        <v>19</v>
      </c>
      <c r="B278" s="10" t="s">
        <v>238</v>
      </c>
      <c r="C278" s="9"/>
      <c r="D278" s="9"/>
      <c r="E278" s="9"/>
      <c r="F278" s="9"/>
      <c r="G278" s="11">
        <v>1250</v>
      </c>
      <c r="H278" s="11"/>
      <c r="I278" s="2"/>
    </row>
    <row r="279" spans="1:9" ht="26.4" hidden="1" outlineLevel="5">
      <c r="A279" s="9" t="s">
        <v>19</v>
      </c>
      <c r="B279" s="10" t="s">
        <v>239</v>
      </c>
      <c r="C279" s="9"/>
      <c r="D279" s="9"/>
      <c r="E279" s="9"/>
      <c r="F279" s="9"/>
      <c r="G279" s="11">
        <v>500</v>
      </c>
      <c r="H279" s="11"/>
      <c r="I279" s="2"/>
    </row>
    <row r="280" spans="1:9" hidden="1" outlineLevel="6">
      <c r="A280" s="9" t="s">
        <v>19</v>
      </c>
      <c r="B280" s="10" t="s">
        <v>155</v>
      </c>
      <c r="C280" s="9"/>
      <c r="D280" s="9"/>
      <c r="E280" s="9"/>
      <c r="F280" s="9"/>
      <c r="G280" s="11">
        <v>500</v>
      </c>
      <c r="H280" s="11"/>
      <c r="I280" s="2"/>
    </row>
    <row r="281" spans="1:9" ht="39.6" hidden="1" outlineLevel="5">
      <c r="A281" s="9" t="s">
        <v>19</v>
      </c>
      <c r="B281" s="10" t="s">
        <v>240</v>
      </c>
      <c r="C281" s="9"/>
      <c r="D281" s="9"/>
      <c r="E281" s="9"/>
      <c r="F281" s="9"/>
      <c r="G281" s="11">
        <v>750</v>
      </c>
      <c r="H281" s="11"/>
      <c r="I281" s="2"/>
    </row>
    <row r="282" spans="1:9" ht="26.4" hidden="1" outlineLevel="6">
      <c r="A282" s="9" t="s">
        <v>19</v>
      </c>
      <c r="B282" s="10" t="s">
        <v>151</v>
      </c>
      <c r="C282" s="9"/>
      <c r="D282" s="9"/>
      <c r="E282" s="9"/>
      <c r="F282" s="9"/>
      <c r="G282" s="11">
        <v>750</v>
      </c>
      <c r="H282" s="11"/>
      <c r="I282" s="2"/>
    </row>
    <row r="283" spans="1:9" ht="39.6" hidden="1" outlineLevel="2">
      <c r="A283" s="9" t="s">
        <v>19</v>
      </c>
      <c r="B283" s="10" t="s">
        <v>88</v>
      </c>
      <c r="C283" s="9"/>
      <c r="D283" s="9"/>
      <c r="E283" s="9"/>
      <c r="F283" s="9"/>
      <c r="G283" s="11">
        <f>G284</f>
        <v>189.7148</v>
      </c>
      <c r="H283" s="11"/>
      <c r="I283" s="2"/>
    </row>
    <row r="284" spans="1:9" ht="26.4" hidden="1" outlineLevel="3">
      <c r="A284" s="9" t="s">
        <v>19</v>
      </c>
      <c r="B284" s="10" t="s">
        <v>93</v>
      </c>
      <c r="C284" s="9"/>
      <c r="D284" s="9"/>
      <c r="E284" s="9"/>
      <c r="F284" s="9"/>
      <c r="G284" s="11">
        <f>G285</f>
        <v>189.7148</v>
      </c>
      <c r="H284" s="11"/>
      <c r="I284" s="2"/>
    </row>
    <row r="285" spans="1:9" ht="39.6" hidden="1" outlineLevel="4">
      <c r="A285" s="9" t="s">
        <v>19</v>
      </c>
      <c r="B285" s="10" t="s">
        <v>152</v>
      </c>
      <c r="C285" s="9"/>
      <c r="D285" s="9"/>
      <c r="E285" s="9"/>
      <c r="F285" s="9"/>
      <c r="G285" s="11">
        <f>G286</f>
        <v>189.7148</v>
      </c>
      <c r="H285" s="11"/>
      <c r="I285" s="2"/>
    </row>
    <row r="286" spans="1:9" ht="39.6" hidden="1" outlineLevel="5">
      <c r="A286" s="9" t="s">
        <v>19</v>
      </c>
      <c r="B286" s="10" t="s">
        <v>153</v>
      </c>
      <c r="C286" s="9"/>
      <c r="D286" s="9"/>
      <c r="E286" s="9"/>
      <c r="F286" s="9"/>
      <c r="G286" s="11">
        <v>189.7148</v>
      </c>
      <c r="H286" s="11"/>
      <c r="I286" s="2"/>
    </row>
    <row r="287" spans="1:9" ht="26.4" hidden="1" outlineLevel="6">
      <c r="A287" s="9" t="s">
        <v>19</v>
      </c>
      <c r="B287" s="10" t="s">
        <v>151</v>
      </c>
      <c r="C287" s="9"/>
      <c r="D287" s="9"/>
      <c r="E287" s="9"/>
      <c r="F287" s="9"/>
      <c r="G287" s="11">
        <v>189.7</v>
      </c>
      <c r="H287" s="11"/>
      <c r="I287" s="2"/>
    </row>
    <row r="288" spans="1:9" ht="39.6" hidden="1" outlineLevel="2">
      <c r="A288" s="9" t="s">
        <v>19</v>
      </c>
      <c r="B288" s="10" t="s">
        <v>118</v>
      </c>
      <c r="C288" s="9"/>
      <c r="D288" s="9"/>
      <c r="E288" s="9"/>
      <c r="F288" s="9"/>
      <c r="G288" s="11">
        <v>324</v>
      </c>
      <c r="H288" s="11"/>
      <c r="I288" s="2"/>
    </row>
    <row r="289" spans="1:9" ht="26.4" hidden="1" outlineLevel="3">
      <c r="A289" s="9" t="s">
        <v>19</v>
      </c>
      <c r="B289" s="10" t="s">
        <v>119</v>
      </c>
      <c r="C289" s="9"/>
      <c r="D289" s="9"/>
      <c r="E289" s="9"/>
      <c r="F289" s="9"/>
      <c r="G289" s="11">
        <v>324</v>
      </c>
      <c r="H289" s="11"/>
      <c r="I289" s="2"/>
    </row>
    <row r="290" spans="1:9" ht="26.4" hidden="1" outlineLevel="4">
      <c r="A290" s="9" t="s">
        <v>19</v>
      </c>
      <c r="B290" s="10" t="s">
        <v>241</v>
      </c>
      <c r="C290" s="9"/>
      <c r="D290" s="9"/>
      <c r="E290" s="9"/>
      <c r="F290" s="9"/>
      <c r="G290" s="11">
        <v>324</v>
      </c>
      <c r="H290" s="11"/>
      <c r="I290" s="2"/>
    </row>
    <row r="291" spans="1:9" hidden="1" outlineLevel="5">
      <c r="A291" s="9" t="s">
        <v>19</v>
      </c>
      <c r="B291" s="10" t="s">
        <v>242</v>
      </c>
      <c r="C291" s="9"/>
      <c r="D291" s="9"/>
      <c r="E291" s="9"/>
      <c r="F291" s="9"/>
      <c r="G291" s="11">
        <v>200</v>
      </c>
      <c r="H291" s="11"/>
      <c r="I291" s="2"/>
    </row>
    <row r="292" spans="1:9" ht="26.4" hidden="1" outlineLevel="6">
      <c r="A292" s="9" t="s">
        <v>19</v>
      </c>
      <c r="B292" s="10" t="s">
        <v>151</v>
      </c>
      <c r="C292" s="9"/>
      <c r="D292" s="9"/>
      <c r="E292" s="9"/>
      <c r="F292" s="9"/>
      <c r="G292" s="11">
        <v>200</v>
      </c>
      <c r="H292" s="11"/>
      <c r="I292" s="2"/>
    </row>
    <row r="293" spans="1:9" ht="39.6" hidden="1" outlineLevel="5">
      <c r="A293" s="9" t="s">
        <v>19</v>
      </c>
      <c r="B293" s="10" t="s">
        <v>243</v>
      </c>
      <c r="C293" s="9"/>
      <c r="D293" s="9"/>
      <c r="E293" s="9"/>
      <c r="F293" s="9"/>
      <c r="G293" s="11">
        <v>124</v>
      </c>
      <c r="H293" s="11"/>
      <c r="I293" s="2"/>
    </row>
    <row r="294" spans="1:9" ht="26.4" hidden="1" outlineLevel="6">
      <c r="A294" s="9" t="s">
        <v>19</v>
      </c>
      <c r="B294" s="10" t="s">
        <v>244</v>
      </c>
      <c r="C294" s="9"/>
      <c r="D294" s="9"/>
      <c r="E294" s="9"/>
      <c r="F294" s="9"/>
      <c r="G294" s="11">
        <v>124</v>
      </c>
      <c r="H294" s="11"/>
      <c r="I294" s="2"/>
    </row>
    <row r="295" spans="1:9" ht="39.6" hidden="1" outlineLevel="5">
      <c r="A295" s="9" t="s">
        <v>19</v>
      </c>
      <c r="B295" s="10" t="s">
        <v>245</v>
      </c>
      <c r="C295" s="9"/>
      <c r="D295" s="9"/>
      <c r="E295" s="9"/>
      <c r="F295" s="9"/>
      <c r="G295" s="11">
        <v>0</v>
      </c>
      <c r="H295" s="11"/>
      <c r="I295" s="2"/>
    </row>
    <row r="296" spans="1:9" ht="26.4" hidden="1" outlineLevel="6">
      <c r="A296" s="9" t="s">
        <v>19</v>
      </c>
      <c r="B296" s="10" t="s">
        <v>244</v>
      </c>
      <c r="C296" s="9"/>
      <c r="D296" s="9"/>
      <c r="E296" s="9"/>
      <c r="F296" s="9"/>
      <c r="G296" s="11">
        <v>0</v>
      </c>
      <c r="H296" s="11"/>
      <c r="I296" s="2"/>
    </row>
    <row r="297" spans="1:9" outlineLevel="1" collapsed="1">
      <c r="A297" s="9" t="s">
        <v>20</v>
      </c>
      <c r="B297" s="10" t="s">
        <v>69</v>
      </c>
      <c r="C297" s="9"/>
      <c r="D297" s="9"/>
      <c r="E297" s="9"/>
      <c r="F297" s="9"/>
      <c r="G297" s="11">
        <f>7216.8-60.1-39.9-822-112.8-0.5-200-134.8-200-580</f>
        <v>5066.7</v>
      </c>
      <c r="H297" s="11">
        <v>5005.6000000000004</v>
      </c>
      <c r="I297" s="2"/>
    </row>
    <row r="298" spans="1:9" ht="52.8" hidden="1" outlineLevel="2">
      <c r="A298" s="9" t="s">
        <v>20</v>
      </c>
      <c r="B298" s="10" t="s">
        <v>111</v>
      </c>
      <c r="C298" s="9"/>
      <c r="D298" s="9"/>
      <c r="E298" s="9"/>
      <c r="F298" s="9"/>
      <c r="G298" s="11">
        <f>G299</f>
        <v>7200</v>
      </c>
      <c r="H298" s="11"/>
      <c r="I298" s="2"/>
    </row>
    <row r="299" spans="1:9" ht="26.4" hidden="1" outlineLevel="3">
      <c r="A299" s="9" t="s">
        <v>20</v>
      </c>
      <c r="B299" s="10" t="s">
        <v>117</v>
      </c>
      <c r="C299" s="9"/>
      <c r="D299" s="9"/>
      <c r="E299" s="9"/>
      <c r="F299" s="9"/>
      <c r="G299" s="11">
        <f>G300+G305+G320</f>
        <v>7200</v>
      </c>
      <c r="H299" s="11"/>
      <c r="I299" s="2"/>
    </row>
    <row r="300" spans="1:9" ht="26.4" hidden="1" outlineLevel="4">
      <c r="A300" s="9" t="s">
        <v>20</v>
      </c>
      <c r="B300" s="10" t="s">
        <v>246</v>
      </c>
      <c r="C300" s="9"/>
      <c r="D300" s="9"/>
      <c r="E300" s="9"/>
      <c r="F300" s="9"/>
      <c r="G300" s="11">
        <v>500</v>
      </c>
      <c r="H300" s="11"/>
      <c r="I300" s="2"/>
    </row>
    <row r="301" spans="1:9" ht="26.4" hidden="1" outlineLevel="5">
      <c r="A301" s="9" t="s">
        <v>20</v>
      </c>
      <c r="B301" s="10" t="s">
        <v>247</v>
      </c>
      <c r="C301" s="9"/>
      <c r="D301" s="9"/>
      <c r="E301" s="9"/>
      <c r="F301" s="9"/>
      <c r="G301" s="11">
        <v>100</v>
      </c>
      <c r="H301" s="11"/>
      <c r="I301" s="2"/>
    </row>
    <row r="302" spans="1:9" ht="26.4" hidden="1" outlineLevel="6">
      <c r="A302" s="9" t="s">
        <v>20</v>
      </c>
      <c r="B302" s="10" t="s">
        <v>151</v>
      </c>
      <c r="C302" s="9"/>
      <c r="D302" s="9"/>
      <c r="E302" s="9"/>
      <c r="F302" s="9"/>
      <c r="G302" s="11">
        <v>100</v>
      </c>
      <c r="H302" s="11"/>
      <c r="I302" s="2"/>
    </row>
    <row r="303" spans="1:9" hidden="1" outlineLevel="5">
      <c r="A303" s="9" t="s">
        <v>20</v>
      </c>
      <c r="B303" s="10" t="s">
        <v>248</v>
      </c>
      <c r="C303" s="9"/>
      <c r="D303" s="9"/>
      <c r="E303" s="9"/>
      <c r="F303" s="9"/>
      <c r="G303" s="11">
        <v>400</v>
      </c>
      <c r="H303" s="11"/>
      <c r="I303" s="2"/>
    </row>
    <row r="304" spans="1:9" ht="26.4" hidden="1" outlineLevel="6">
      <c r="A304" s="9" t="s">
        <v>20</v>
      </c>
      <c r="B304" s="10" t="s">
        <v>151</v>
      </c>
      <c r="C304" s="9"/>
      <c r="D304" s="9"/>
      <c r="E304" s="9"/>
      <c r="F304" s="9"/>
      <c r="G304" s="11">
        <v>400</v>
      </c>
      <c r="H304" s="11"/>
      <c r="I304" s="2"/>
    </row>
    <row r="305" spans="1:9" ht="26.4" hidden="1" outlineLevel="4">
      <c r="A305" s="9" t="s">
        <v>20</v>
      </c>
      <c r="B305" s="10" t="s">
        <v>249</v>
      </c>
      <c r="C305" s="9"/>
      <c r="D305" s="9"/>
      <c r="E305" s="9"/>
      <c r="F305" s="9"/>
      <c r="G305" s="11">
        <v>5700</v>
      </c>
      <c r="H305" s="11"/>
      <c r="I305" s="2"/>
    </row>
    <row r="306" spans="1:9" hidden="1" outlineLevel="5">
      <c r="A306" s="9" t="s">
        <v>20</v>
      </c>
      <c r="B306" s="10" t="s">
        <v>250</v>
      </c>
      <c r="C306" s="9"/>
      <c r="D306" s="9"/>
      <c r="E306" s="9"/>
      <c r="F306" s="9"/>
      <c r="G306" s="11">
        <v>1402</v>
      </c>
      <c r="H306" s="11"/>
      <c r="I306" s="2"/>
    </row>
    <row r="307" spans="1:9" ht="26.4" hidden="1" outlineLevel="6">
      <c r="A307" s="9" t="s">
        <v>20</v>
      </c>
      <c r="B307" s="10" t="s">
        <v>151</v>
      </c>
      <c r="C307" s="9"/>
      <c r="D307" s="9"/>
      <c r="E307" s="9"/>
      <c r="F307" s="9"/>
      <c r="G307" s="11">
        <v>1402</v>
      </c>
      <c r="H307" s="11"/>
      <c r="I307" s="2"/>
    </row>
    <row r="308" spans="1:9" hidden="1" outlineLevel="5">
      <c r="A308" s="9" t="s">
        <v>20</v>
      </c>
      <c r="B308" s="10" t="s">
        <v>251</v>
      </c>
      <c r="C308" s="9"/>
      <c r="D308" s="9"/>
      <c r="E308" s="9"/>
      <c r="F308" s="9"/>
      <c r="G308" s="11">
        <v>2000</v>
      </c>
      <c r="H308" s="11"/>
      <c r="I308" s="2"/>
    </row>
    <row r="309" spans="1:9" ht="26.4" hidden="1" outlineLevel="6">
      <c r="A309" s="9" t="s">
        <v>20</v>
      </c>
      <c r="B309" s="10" t="s">
        <v>151</v>
      </c>
      <c r="C309" s="9"/>
      <c r="D309" s="9"/>
      <c r="E309" s="9"/>
      <c r="F309" s="9"/>
      <c r="G309" s="11">
        <v>2000</v>
      </c>
      <c r="H309" s="11"/>
      <c r="I309" s="2"/>
    </row>
    <row r="310" spans="1:9" ht="39.6" hidden="1" outlineLevel="5">
      <c r="A310" s="9" t="s">
        <v>20</v>
      </c>
      <c r="B310" s="10" t="s">
        <v>252</v>
      </c>
      <c r="C310" s="9"/>
      <c r="D310" s="9"/>
      <c r="E310" s="9"/>
      <c r="F310" s="9"/>
      <c r="G310" s="11">
        <v>200</v>
      </c>
      <c r="H310" s="11"/>
      <c r="I310" s="2"/>
    </row>
    <row r="311" spans="1:9" ht="26.4" hidden="1" outlineLevel="6">
      <c r="A311" s="9" t="s">
        <v>20</v>
      </c>
      <c r="B311" s="10" t="s">
        <v>151</v>
      </c>
      <c r="C311" s="9"/>
      <c r="D311" s="9"/>
      <c r="E311" s="9"/>
      <c r="F311" s="9"/>
      <c r="G311" s="11">
        <v>200</v>
      </c>
      <c r="H311" s="11"/>
      <c r="I311" s="2"/>
    </row>
    <row r="312" spans="1:9" hidden="1" outlineLevel="5">
      <c r="A312" s="9" t="s">
        <v>20</v>
      </c>
      <c r="B312" s="10" t="s">
        <v>253</v>
      </c>
      <c r="C312" s="9"/>
      <c r="D312" s="9"/>
      <c r="E312" s="9"/>
      <c r="F312" s="9"/>
      <c r="G312" s="11">
        <v>200</v>
      </c>
      <c r="H312" s="11"/>
      <c r="I312" s="2"/>
    </row>
    <row r="313" spans="1:9" hidden="1" outlineLevel="6">
      <c r="A313" s="9" t="s">
        <v>20</v>
      </c>
      <c r="B313" s="10" t="s">
        <v>155</v>
      </c>
      <c r="C313" s="9"/>
      <c r="D313" s="9"/>
      <c r="E313" s="9"/>
      <c r="F313" s="9"/>
      <c r="G313" s="11">
        <v>200</v>
      </c>
      <c r="H313" s="11"/>
      <c r="I313" s="2"/>
    </row>
    <row r="314" spans="1:9" ht="52.8" hidden="1" outlineLevel="5">
      <c r="A314" s="9" t="s">
        <v>20</v>
      </c>
      <c r="B314" s="10" t="s">
        <v>254</v>
      </c>
      <c r="C314" s="9"/>
      <c r="D314" s="9"/>
      <c r="E314" s="9"/>
      <c r="F314" s="9"/>
      <c r="G314" s="11">
        <v>0</v>
      </c>
      <c r="H314" s="11"/>
      <c r="I314" s="2"/>
    </row>
    <row r="315" spans="1:9" hidden="1" outlineLevel="6">
      <c r="A315" s="9" t="s">
        <v>20</v>
      </c>
      <c r="B315" s="10" t="s">
        <v>155</v>
      </c>
      <c r="C315" s="9"/>
      <c r="D315" s="9"/>
      <c r="E315" s="9"/>
      <c r="F315" s="9"/>
      <c r="G315" s="11">
        <v>0</v>
      </c>
      <c r="H315" s="11"/>
      <c r="I315" s="2"/>
    </row>
    <row r="316" spans="1:9" ht="39.6" hidden="1" outlineLevel="5">
      <c r="A316" s="9" t="s">
        <v>20</v>
      </c>
      <c r="B316" s="10" t="s">
        <v>255</v>
      </c>
      <c r="C316" s="9"/>
      <c r="D316" s="9"/>
      <c r="E316" s="9"/>
      <c r="F316" s="9"/>
      <c r="G316" s="11">
        <v>1398</v>
      </c>
      <c r="H316" s="11"/>
      <c r="I316" s="2"/>
    </row>
    <row r="317" spans="1:9" hidden="1" outlineLevel="6">
      <c r="A317" s="9" t="s">
        <v>20</v>
      </c>
      <c r="B317" s="10" t="s">
        <v>155</v>
      </c>
      <c r="C317" s="9"/>
      <c r="D317" s="9"/>
      <c r="E317" s="9"/>
      <c r="F317" s="9"/>
      <c r="G317" s="11">
        <v>1398</v>
      </c>
      <c r="H317" s="11"/>
      <c r="I317" s="2"/>
    </row>
    <row r="318" spans="1:9" ht="26.4" hidden="1" outlineLevel="5">
      <c r="A318" s="9" t="s">
        <v>20</v>
      </c>
      <c r="B318" s="10" t="s">
        <v>256</v>
      </c>
      <c r="C318" s="9"/>
      <c r="D318" s="9"/>
      <c r="E318" s="9"/>
      <c r="F318" s="9"/>
      <c r="G318" s="11">
        <v>500</v>
      </c>
      <c r="H318" s="11"/>
      <c r="I318" s="2"/>
    </row>
    <row r="319" spans="1:9" ht="26.4" hidden="1" outlineLevel="6">
      <c r="A319" s="9" t="s">
        <v>20</v>
      </c>
      <c r="B319" s="10" t="s">
        <v>151</v>
      </c>
      <c r="C319" s="9"/>
      <c r="D319" s="9"/>
      <c r="E319" s="9"/>
      <c r="F319" s="9"/>
      <c r="G319" s="11">
        <v>500</v>
      </c>
      <c r="H319" s="11"/>
      <c r="I319" s="2"/>
    </row>
    <row r="320" spans="1:9" ht="26.4" hidden="1" outlineLevel="4">
      <c r="A320" s="9" t="s">
        <v>20</v>
      </c>
      <c r="B320" s="10" t="s">
        <v>257</v>
      </c>
      <c r="C320" s="9"/>
      <c r="D320" s="9"/>
      <c r="E320" s="9"/>
      <c r="F320" s="9"/>
      <c r="G320" s="11">
        <v>1000</v>
      </c>
      <c r="H320" s="11"/>
      <c r="I320" s="2"/>
    </row>
    <row r="321" spans="1:9" hidden="1" outlineLevel="5">
      <c r="A321" s="9" t="s">
        <v>20</v>
      </c>
      <c r="B321" s="10" t="s">
        <v>258</v>
      </c>
      <c r="C321" s="9"/>
      <c r="D321" s="9"/>
      <c r="E321" s="9"/>
      <c r="F321" s="9"/>
      <c r="G321" s="11">
        <v>500</v>
      </c>
      <c r="H321" s="11"/>
      <c r="I321" s="2"/>
    </row>
    <row r="322" spans="1:9" ht="26.4" hidden="1" outlineLevel="6">
      <c r="A322" s="9" t="s">
        <v>20</v>
      </c>
      <c r="B322" s="10" t="s">
        <v>151</v>
      </c>
      <c r="C322" s="9"/>
      <c r="D322" s="9"/>
      <c r="E322" s="9"/>
      <c r="F322" s="9"/>
      <c r="G322" s="11">
        <v>500</v>
      </c>
      <c r="H322" s="11"/>
      <c r="I322" s="2"/>
    </row>
    <row r="323" spans="1:9" ht="26.4" hidden="1" outlineLevel="5">
      <c r="A323" s="9" t="s">
        <v>20</v>
      </c>
      <c r="B323" s="10" t="s">
        <v>259</v>
      </c>
      <c r="C323" s="9"/>
      <c r="D323" s="9"/>
      <c r="E323" s="9"/>
      <c r="F323" s="9"/>
      <c r="G323" s="11">
        <v>500</v>
      </c>
      <c r="H323" s="11"/>
      <c r="I323" s="2"/>
    </row>
    <row r="324" spans="1:9" hidden="1" outlineLevel="6">
      <c r="A324" s="9" t="s">
        <v>20</v>
      </c>
      <c r="B324" s="10" t="s">
        <v>155</v>
      </c>
      <c r="C324" s="9"/>
      <c r="D324" s="9"/>
      <c r="E324" s="9"/>
      <c r="F324" s="9"/>
      <c r="G324" s="11">
        <v>500</v>
      </c>
      <c r="H324" s="11"/>
      <c r="I324" s="2"/>
    </row>
    <row r="325" spans="1:9" ht="39.6" hidden="1" outlineLevel="2">
      <c r="A325" s="9" t="s">
        <v>20</v>
      </c>
      <c r="B325" s="10" t="s">
        <v>88</v>
      </c>
      <c r="C325" s="9"/>
      <c r="D325" s="9"/>
      <c r="E325" s="9"/>
      <c r="F325" s="9"/>
      <c r="G325" s="11">
        <v>16.8</v>
      </c>
      <c r="H325" s="11"/>
      <c r="I325" s="2"/>
    </row>
    <row r="326" spans="1:9" ht="26.4" hidden="1" outlineLevel="3">
      <c r="A326" s="9" t="s">
        <v>20</v>
      </c>
      <c r="B326" s="10" t="s">
        <v>93</v>
      </c>
      <c r="C326" s="9"/>
      <c r="D326" s="9"/>
      <c r="E326" s="9"/>
      <c r="F326" s="9"/>
      <c r="G326" s="11">
        <v>16.8</v>
      </c>
      <c r="H326" s="11"/>
      <c r="I326" s="2"/>
    </row>
    <row r="327" spans="1:9" ht="39.6" hidden="1" outlineLevel="4">
      <c r="A327" s="9" t="s">
        <v>20</v>
      </c>
      <c r="B327" s="10" t="s">
        <v>152</v>
      </c>
      <c r="C327" s="9"/>
      <c r="D327" s="9"/>
      <c r="E327" s="9"/>
      <c r="F327" s="9"/>
      <c r="G327" s="11">
        <v>16.8</v>
      </c>
      <c r="H327" s="11"/>
      <c r="I327" s="2"/>
    </row>
    <row r="328" spans="1:9" ht="39.6" hidden="1" outlineLevel="5">
      <c r="A328" s="9" t="s">
        <v>20</v>
      </c>
      <c r="B328" s="10" t="s">
        <v>153</v>
      </c>
      <c r="C328" s="9"/>
      <c r="D328" s="9"/>
      <c r="E328" s="9"/>
      <c r="F328" s="9"/>
      <c r="G328" s="11">
        <v>16.8</v>
      </c>
      <c r="H328" s="11"/>
      <c r="I328" s="2"/>
    </row>
    <row r="329" spans="1:9" ht="26.4" hidden="1" outlineLevel="6">
      <c r="A329" s="9" t="s">
        <v>20</v>
      </c>
      <c r="B329" s="10" t="s">
        <v>151</v>
      </c>
      <c r="C329" s="9"/>
      <c r="D329" s="9"/>
      <c r="E329" s="9"/>
      <c r="F329" s="9"/>
      <c r="G329" s="11">
        <v>15.9</v>
      </c>
      <c r="H329" s="11"/>
      <c r="I329" s="2"/>
    </row>
    <row r="330" spans="1:9" hidden="1" outlineLevel="6">
      <c r="A330" s="9" t="s">
        <v>20</v>
      </c>
      <c r="B330" s="10" t="s">
        <v>155</v>
      </c>
      <c r="C330" s="9"/>
      <c r="D330" s="9"/>
      <c r="E330" s="9"/>
      <c r="F330" s="9"/>
      <c r="G330" s="11">
        <v>0.9</v>
      </c>
      <c r="H330" s="11"/>
      <c r="I330" s="2"/>
    </row>
    <row r="331" spans="1:9" outlineLevel="1" collapsed="1">
      <c r="A331" s="9" t="s">
        <v>21</v>
      </c>
      <c r="B331" s="10" t="s">
        <v>70</v>
      </c>
      <c r="C331" s="9"/>
      <c r="D331" s="9"/>
      <c r="E331" s="9"/>
      <c r="F331" s="9"/>
      <c r="G331" s="11">
        <f>31050.8-182.8-41.3-20-80.3</f>
        <v>30726.400000000001</v>
      </c>
      <c r="H331" s="11">
        <v>29504.6</v>
      </c>
      <c r="I331" s="2"/>
    </row>
    <row r="332" spans="1:9" ht="52.8" hidden="1" outlineLevel="2">
      <c r="A332" s="9" t="s">
        <v>21</v>
      </c>
      <c r="B332" s="10" t="s">
        <v>111</v>
      </c>
      <c r="C332" s="9"/>
      <c r="D332" s="9"/>
      <c r="E332" s="9"/>
      <c r="F332" s="9"/>
      <c r="G332" s="11">
        <f>G333</f>
        <v>18144.3</v>
      </c>
      <c r="H332" s="11"/>
      <c r="I332" s="2"/>
    </row>
    <row r="333" spans="1:9" ht="26.4" hidden="1" outlineLevel="3">
      <c r="A333" s="9" t="s">
        <v>21</v>
      </c>
      <c r="B333" s="10" t="s">
        <v>112</v>
      </c>
      <c r="C333" s="9"/>
      <c r="D333" s="9"/>
      <c r="E333" s="9"/>
      <c r="F333" s="9"/>
      <c r="G333" s="11">
        <f>G334+G343+G358</f>
        <v>18144.3</v>
      </c>
      <c r="H333" s="11"/>
      <c r="I333" s="2"/>
    </row>
    <row r="334" spans="1:9" hidden="1" outlineLevel="4">
      <c r="A334" s="9" t="s">
        <v>21</v>
      </c>
      <c r="B334" s="10" t="s">
        <v>260</v>
      </c>
      <c r="C334" s="9"/>
      <c r="D334" s="9"/>
      <c r="E334" s="9"/>
      <c r="F334" s="9"/>
      <c r="G334" s="11">
        <f>G335+G337+G339+G341</f>
        <v>10000</v>
      </c>
      <c r="H334" s="11"/>
      <c r="I334" s="2"/>
    </row>
    <row r="335" spans="1:9" ht="26.4" hidden="1" outlineLevel="5">
      <c r="A335" s="9" t="s">
        <v>21</v>
      </c>
      <c r="B335" s="10" t="s">
        <v>261</v>
      </c>
      <c r="C335" s="9"/>
      <c r="D335" s="9"/>
      <c r="E335" s="9"/>
      <c r="F335" s="9"/>
      <c r="G335" s="11">
        <v>8400</v>
      </c>
      <c r="H335" s="11"/>
      <c r="I335" s="2"/>
    </row>
    <row r="336" spans="1:9" ht="26.4" hidden="1" outlineLevel="6">
      <c r="A336" s="9" t="s">
        <v>21</v>
      </c>
      <c r="B336" s="10" t="s">
        <v>151</v>
      </c>
      <c r="C336" s="9"/>
      <c r="D336" s="9"/>
      <c r="E336" s="9"/>
      <c r="F336" s="9"/>
      <c r="G336" s="11">
        <v>8400</v>
      </c>
      <c r="H336" s="11"/>
      <c r="I336" s="2"/>
    </row>
    <row r="337" spans="1:9" hidden="1" outlineLevel="5">
      <c r="A337" s="9" t="s">
        <v>21</v>
      </c>
      <c r="B337" s="10" t="s">
        <v>262</v>
      </c>
      <c r="C337" s="9"/>
      <c r="D337" s="9"/>
      <c r="E337" s="9"/>
      <c r="F337" s="9"/>
      <c r="G337" s="11">
        <v>1100</v>
      </c>
      <c r="H337" s="11"/>
      <c r="I337" s="2"/>
    </row>
    <row r="338" spans="1:9" ht="26.4" hidden="1" outlineLevel="6">
      <c r="A338" s="9" t="s">
        <v>21</v>
      </c>
      <c r="B338" s="10" t="s">
        <v>170</v>
      </c>
      <c r="C338" s="9"/>
      <c r="D338" s="9"/>
      <c r="E338" s="9"/>
      <c r="F338" s="9"/>
      <c r="G338" s="11">
        <v>1100</v>
      </c>
      <c r="H338" s="11"/>
      <c r="I338" s="2"/>
    </row>
    <row r="339" spans="1:9" ht="39.6" hidden="1" outlineLevel="5">
      <c r="A339" s="9" t="s">
        <v>21</v>
      </c>
      <c r="B339" s="10" t="s">
        <v>263</v>
      </c>
      <c r="C339" s="9"/>
      <c r="D339" s="9"/>
      <c r="E339" s="9"/>
      <c r="F339" s="9"/>
      <c r="G339" s="11">
        <v>500</v>
      </c>
      <c r="H339" s="11"/>
      <c r="I339" s="2"/>
    </row>
    <row r="340" spans="1:9" ht="26.4" hidden="1" outlineLevel="6">
      <c r="A340" s="9" t="s">
        <v>21</v>
      </c>
      <c r="B340" s="10" t="s">
        <v>151</v>
      </c>
      <c r="C340" s="9"/>
      <c r="D340" s="9"/>
      <c r="E340" s="9"/>
      <c r="F340" s="9"/>
      <c r="G340" s="11">
        <v>500</v>
      </c>
      <c r="H340" s="11"/>
      <c r="I340" s="2"/>
    </row>
    <row r="341" spans="1:9" ht="39.6" hidden="1" outlineLevel="5">
      <c r="A341" s="9" t="s">
        <v>21</v>
      </c>
      <c r="B341" s="10" t="s">
        <v>264</v>
      </c>
      <c r="C341" s="9"/>
      <c r="D341" s="9"/>
      <c r="E341" s="9"/>
      <c r="F341" s="9"/>
      <c r="G341" s="11">
        <v>0</v>
      </c>
      <c r="H341" s="11"/>
      <c r="I341" s="2"/>
    </row>
    <row r="342" spans="1:9" ht="26.4" hidden="1" outlineLevel="6">
      <c r="A342" s="9" t="s">
        <v>21</v>
      </c>
      <c r="B342" s="10" t="s">
        <v>151</v>
      </c>
      <c r="C342" s="9"/>
      <c r="D342" s="9"/>
      <c r="E342" s="9"/>
      <c r="F342" s="9"/>
      <c r="G342" s="11">
        <v>0</v>
      </c>
      <c r="H342" s="11"/>
      <c r="I342" s="2"/>
    </row>
    <row r="343" spans="1:9" hidden="1" outlineLevel="4">
      <c r="A343" s="9" t="s">
        <v>21</v>
      </c>
      <c r="B343" s="10" t="s">
        <v>210</v>
      </c>
      <c r="C343" s="9"/>
      <c r="D343" s="9"/>
      <c r="E343" s="9"/>
      <c r="F343" s="9"/>
      <c r="G343" s="11">
        <f>G344+G346+G348+G350+G352+G354+G356</f>
        <v>6475</v>
      </c>
      <c r="H343" s="11"/>
      <c r="I343" s="2"/>
    </row>
    <row r="344" spans="1:9" hidden="1" outlineLevel="5">
      <c r="A344" s="9" t="s">
        <v>21</v>
      </c>
      <c r="B344" s="10" t="s">
        <v>265</v>
      </c>
      <c r="C344" s="9"/>
      <c r="D344" s="9"/>
      <c r="E344" s="9"/>
      <c r="F344" s="9"/>
      <c r="G344" s="11">
        <v>4600</v>
      </c>
      <c r="H344" s="11"/>
      <c r="I344" s="2"/>
    </row>
    <row r="345" spans="1:9" ht="26.4" hidden="1" outlineLevel="6">
      <c r="A345" s="9" t="s">
        <v>21</v>
      </c>
      <c r="B345" s="10" t="s">
        <v>170</v>
      </c>
      <c r="C345" s="9"/>
      <c r="D345" s="9"/>
      <c r="E345" s="9"/>
      <c r="F345" s="9"/>
      <c r="G345" s="11">
        <v>4600</v>
      </c>
      <c r="H345" s="11"/>
      <c r="I345" s="2"/>
    </row>
    <row r="346" spans="1:9" hidden="1" outlineLevel="5">
      <c r="A346" s="9" t="s">
        <v>21</v>
      </c>
      <c r="B346" s="10" t="s">
        <v>266</v>
      </c>
      <c r="C346" s="9"/>
      <c r="D346" s="9"/>
      <c r="E346" s="9"/>
      <c r="F346" s="9"/>
      <c r="G346" s="11">
        <v>200</v>
      </c>
      <c r="H346" s="11"/>
      <c r="I346" s="2"/>
    </row>
    <row r="347" spans="1:9" ht="26.4" hidden="1" outlineLevel="6">
      <c r="A347" s="9" t="s">
        <v>21</v>
      </c>
      <c r="B347" s="10" t="s">
        <v>151</v>
      </c>
      <c r="C347" s="9"/>
      <c r="D347" s="9"/>
      <c r="E347" s="9"/>
      <c r="F347" s="9"/>
      <c r="G347" s="11">
        <v>200</v>
      </c>
      <c r="H347" s="11"/>
      <c r="I347" s="2"/>
    </row>
    <row r="348" spans="1:9" ht="52.8" hidden="1" outlineLevel="5">
      <c r="A348" s="9" t="s">
        <v>21</v>
      </c>
      <c r="B348" s="10" t="s">
        <v>267</v>
      </c>
      <c r="C348" s="9"/>
      <c r="D348" s="9"/>
      <c r="E348" s="9"/>
      <c r="F348" s="9"/>
      <c r="G348" s="11">
        <v>200</v>
      </c>
      <c r="H348" s="11"/>
      <c r="I348" s="2"/>
    </row>
    <row r="349" spans="1:9" hidden="1" outlineLevel="6">
      <c r="A349" s="9" t="s">
        <v>21</v>
      </c>
      <c r="B349" s="10" t="s">
        <v>155</v>
      </c>
      <c r="C349" s="9"/>
      <c r="D349" s="9"/>
      <c r="E349" s="9"/>
      <c r="F349" s="9"/>
      <c r="G349" s="11">
        <v>200</v>
      </c>
      <c r="H349" s="11"/>
      <c r="I349" s="2"/>
    </row>
    <row r="350" spans="1:9" hidden="1" outlineLevel="5">
      <c r="A350" s="9" t="s">
        <v>21</v>
      </c>
      <c r="B350" s="10" t="s">
        <v>268</v>
      </c>
      <c r="C350" s="9"/>
      <c r="D350" s="9"/>
      <c r="E350" s="9"/>
      <c r="F350" s="9"/>
      <c r="G350" s="11">
        <v>200</v>
      </c>
      <c r="H350" s="11"/>
      <c r="I350" s="2"/>
    </row>
    <row r="351" spans="1:9" ht="26.4" hidden="1" outlineLevel="6">
      <c r="A351" s="9" t="s">
        <v>21</v>
      </c>
      <c r="B351" s="10" t="s">
        <v>151</v>
      </c>
      <c r="C351" s="9"/>
      <c r="D351" s="9"/>
      <c r="E351" s="9"/>
      <c r="F351" s="9"/>
      <c r="G351" s="11">
        <v>200</v>
      </c>
      <c r="H351" s="11"/>
      <c r="I351" s="2"/>
    </row>
    <row r="352" spans="1:9" ht="39.6" hidden="1" outlineLevel="5">
      <c r="A352" s="9" t="s">
        <v>21</v>
      </c>
      <c r="B352" s="10" t="s">
        <v>269</v>
      </c>
      <c r="C352" s="9"/>
      <c r="D352" s="9"/>
      <c r="E352" s="9"/>
      <c r="F352" s="9"/>
      <c r="G352" s="11">
        <v>1000</v>
      </c>
      <c r="H352" s="11"/>
      <c r="I352" s="2"/>
    </row>
    <row r="353" spans="1:9" ht="26.4" hidden="1" outlineLevel="6">
      <c r="A353" s="9" t="s">
        <v>21</v>
      </c>
      <c r="B353" s="10" t="s">
        <v>151</v>
      </c>
      <c r="C353" s="9"/>
      <c r="D353" s="9"/>
      <c r="E353" s="9"/>
      <c r="F353" s="9"/>
      <c r="G353" s="11">
        <v>1000</v>
      </c>
      <c r="H353" s="11"/>
      <c r="I353" s="2"/>
    </row>
    <row r="354" spans="1:9" hidden="1" outlineLevel="5">
      <c r="A354" s="9" t="s">
        <v>21</v>
      </c>
      <c r="B354" s="10" t="s">
        <v>270</v>
      </c>
      <c r="C354" s="9"/>
      <c r="D354" s="9"/>
      <c r="E354" s="9"/>
      <c r="F354" s="9"/>
      <c r="G354" s="11">
        <v>200</v>
      </c>
      <c r="H354" s="11"/>
      <c r="I354" s="2"/>
    </row>
    <row r="355" spans="1:9" ht="26.4" hidden="1" outlineLevel="6">
      <c r="A355" s="9" t="s">
        <v>21</v>
      </c>
      <c r="B355" s="10" t="s">
        <v>151</v>
      </c>
      <c r="C355" s="9"/>
      <c r="D355" s="9"/>
      <c r="E355" s="9"/>
      <c r="F355" s="9"/>
      <c r="G355" s="11">
        <v>200</v>
      </c>
      <c r="H355" s="11"/>
      <c r="I355" s="2"/>
    </row>
    <row r="356" spans="1:9" ht="26.4" hidden="1" outlineLevel="5">
      <c r="A356" s="9" t="s">
        <v>21</v>
      </c>
      <c r="B356" s="10" t="s">
        <v>271</v>
      </c>
      <c r="C356" s="9"/>
      <c r="D356" s="9"/>
      <c r="E356" s="9"/>
      <c r="F356" s="9"/>
      <c r="G356" s="11">
        <v>75</v>
      </c>
      <c r="H356" s="11"/>
      <c r="I356" s="2"/>
    </row>
    <row r="357" spans="1:9" ht="26.4" hidden="1" outlineLevel="6">
      <c r="A357" s="9" t="s">
        <v>21</v>
      </c>
      <c r="B357" s="10" t="s">
        <v>151</v>
      </c>
      <c r="C357" s="9"/>
      <c r="D357" s="9"/>
      <c r="E357" s="9"/>
      <c r="F357" s="9"/>
      <c r="G357" s="11">
        <v>75</v>
      </c>
      <c r="H357" s="11"/>
      <c r="I357" s="2"/>
    </row>
    <row r="358" spans="1:9" ht="26.4" hidden="1" outlineLevel="4">
      <c r="A358" s="9" t="s">
        <v>21</v>
      </c>
      <c r="B358" s="10" t="s">
        <v>230</v>
      </c>
      <c r="C358" s="9"/>
      <c r="D358" s="9"/>
      <c r="E358" s="9"/>
      <c r="F358" s="9"/>
      <c r="G358" s="11">
        <f>G359+G361+G363+G365+G367+G369+G371</f>
        <v>1669.3000000000002</v>
      </c>
      <c r="H358" s="11"/>
      <c r="I358" s="2"/>
    </row>
    <row r="359" spans="1:9" ht="66" hidden="1" outlineLevel="5">
      <c r="A359" s="9" t="s">
        <v>21</v>
      </c>
      <c r="B359" s="10" t="s">
        <v>272</v>
      </c>
      <c r="C359" s="9"/>
      <c r="D359" s="9"/>
      <c r="E359" s="9"/>
      <c r="F359" s="9"/>
      <c r="G359" s="11">
        <v>490.6</v>
      </c>
      <c r="H359" s="11"/>
      <c r="I359" s="2"/>
    </row>
    <row r="360" spans="1:9" ht="26.4" hidden="1" outlineLevel="6">
      <c r="A360" s="9" t="s">
        <v>21</v>
      </c>
      <c r="B360" s="10" t="s">
        <v>151</v>
      </c>
      <c r="C360" s="9"/>
      <c r="D360" s="9"/>
      <c r="E360" s="9"/>
      <c r="F360" s="9"/>
      <c r="G360" s="11">
        <v>490.6</v>
      </c>
      <c r="H360" s="11"/>
      <c r="I360" s="2"/>
    </row>
    <row r="361" spans="1:9" ht="52.8" hidden="1" outlineLevel="5">
      <c r="A361" s="9" t="s">
        <v>21</v>
      </c>
      <c r="B361" s="10" t="s">
        <v>273</v>
      </c>
      <c r="C361" s="9"/>
      <c r="D361" s="9"/>
      <c r="E361" s="9"/>
      <c r="F361" s="9"/>
      <c r="G361" s="11">
        <v>161.80000000000001</v>
      </c>
      <c r="H361" s="11"/>
      <c r="I361" s="2"/>
    </row>
    <row r="362" spans="1:9" ht="26.4" hidden="1" outlineLevel="6">
      <c r="A362" s="9" t="s">
        <v>21</v>
      </c>
      <c r="B362" s="10" t="s">
        <v>151</v>
      </c>
      <c r="C362" s="9"/>
      <c r="D362" s="9"/>
      <c r="E362" s="9"/>
      <c r="F362" s="9"/>
      <c r="G362" s="11">
        <v>161.80000000000001</v>
      </c>
      <c r="H362" s="11"/>
      <c r="I362" s="2"/>
    </row>
    <row r="363" spans="1:9" ht="52.8" hidden="1" outlineLevel="5">
      <c r="A363" s="9" t="s">
        <v>21</v>
      </c>
      <c r="B363" s="10" t="s">
        <v>274</v>
      </c>
      <c r="C363" s="9"/>
      <c r="D363" s="9"/>
      <c r="E363" s="9"/>
      <c r="F363" s="9"/>
      <c r="G363" s="11">
        <v>169.8</v>
      </c>
      <c r="H363" s="11"/>
      <c r="I363" s="2"/>
    </row>
    <row r="364" spans="1:9" ht="26.4" hidden="1" outlineLevel="6">
      <c r="A364" s="9" t="s">
        <v>21</v>
      </c>
      <c r="B364" s="10" t="s">
        <v>151</v>
      </c>
      <c r="C364" s="9"/>
      <c r="D364" s="9"/>
      <c r="E364" s="9"/>
      <c r="F364" s="9"/>
      <c r="G364" s="11">
        <v>169.8</v>
      </c>
      <c r="H364" s="11"/>
      <c r="I364" s="2"/>
    </row>
    <row r="365" spans="1:9" ht="26.4" hidden="1" outlineLevel="5">
      <c r="A365" s="9" t="s">
        <v>21</v>
      </c>
      <c r="B365" s="10" t="s">
        <v>275</v>
      </c>
      <c r="C365" s="9"/>
      <c r="D365" s="9"/>
      <c r="E365" s="9"/>
      <c r="F365" s="9"/>
      <c r="G365" s="11">
        <v>20</v>
      </c>
      <c r="H365" s="11"/>
      <c r="I365" s="2"/>
    </row>
    <row r="366" spans="1:9" ht="26.4" hidden="1" outlineLevel="6">
      <c r="A366" s="9" t="s">
        <v>21</v>
      </c>
      <c r="B366" s="10" t="s">
        <v>151</v>
      </c>
      <c r="C366" s="9"/>
      <c r="D366" s="9"/>
      <c r="E366" s="9"/>
      <c r="F366" s="9"/>
      <c r="G366" s="11">
        <v>20</v>
      </c>
      <c r="H366" s="11"/>
      <c r="I366" s="2"/>
    </row>
    <row r="367" spans="1:9" ht="79.2" hidden="1" outlineLevel="5">
      <c r="A367" s="9" t="s">
        <v>21</v>
      </c>
      <c r="B367" s="10" t="s">
        <v>276</v>
      </c>
      <c r="C367" s="9"/>
      <c r="D367" s="9"/>
      <c r="E367" s="9"/>
      <c r="F367" s="9"/>
      <c r="G367" s="11">
        <v>490.6</v>
      </c>
      <c r="H367" s="11"/>
      <c r="I367" s="2"/>
    </row>
    <row r="368" spans="1:9" ht="26.4" hidden="1" outlineLevel="6">
      <c r="A368" s="9" t="s">
        <v>21</v>
      </c>
      <c r="B368" s="10" t="s">
        <v>151</v>
      </c>
      <c r="C368" s="9"/>
      <c r="D368" s="9"/>
      <c r="E368" s="9"/>
      <c r="F368" s="9"/>
      <c r="G368" s="11">
        <v>490.6</v>
      </c>
      <c r="H368" s="11"/>
      <c r="I368" s="2"/>
    </row>
    <row r="369" spans="1:9" ht="66" hidden="1" outlineLevel="5">
      <c r="A369" s="9" t="s">
        <v>21</v>
      </c>
      <c r="B369" s="10" t="s">
        <v>277</v>
      </c>
      <c r="C369" s="9"/>
      <c r="D369" s="9"/>
      <c r="E369" s="9"/>
      <c r="F369" s="9"/>
      <c r="G369" s="11">
        <v>166.7</v>
      </c>
      <c r="H369" s="11"/>
      <c r="I369" s="2"/>
    </row>
    <row r="370" spans="1:9" ht="26.4" hidden="1" outlineLevel="6">
      <c r="A370" s="9" t="s">
        <v>21</v>
      </c>
      <c r="B370" s="10" t="s">
        <v>151</v>
      </c>
      <c r="C370" s="9"/>
      <c r="D370" s="9"/>
      <c r="E370" s="9"/>
      <c r="F370" s="9"/>
      <c r="G370" s="11">
        <v>166.7</v>
      </c>
      <c r="H370" s="11"/>
      <c r="I370" s="2"/>
    </row>
    <row r="371" spans="1:9" ht="66" hidden="1" outlineLevel="5">
      <c r="A371" s="9" t="s">
        <v>21</v>
      </c>
      <c r="B371" s="10" t="s">
        <v>278</v>
      </c>
      <c r="C371" s="9"/>
      <c r="D371" s="9"/>
      <c r="E371" s="9"/>
      <c r="F371" s="9"/>
      <c r="G371" s="11">
        <v>169.8</v>
      </c>
      <c r="H371" s="11"/>
      <c r="I371" s="2"/>
    </row>
    <row r="372" spans="1:9" ht="26.4" hidden="1" outlineLevel="6">
      <c r="A372" s="9" t="s">
        <v>21</v>
      </c>
      <c r="B372" s="10" t="s">
        <v>151</v>
      </c>
      <c r="C372" s="9"/>
      <c r="D372" s="9"/>
      <c r="E372" s="9"/>
      <c r="F372" s="9"/>
      <c r="G372" s="11">
        <v>169.8</v>
      </c>
      <c r="H372" s="11"/>
      <c r="I372" s="2"/>
    </row>
    <row r="373" spans="1:9" ht="39.6" hidden="1" outlineLevel="2">
      <c r="A373" s="9" t="s">
        <v>21</v>
      </c>
      <c r="B373" s="10" t="s">
        <v>88</v>
      </c>
      <c r="C373" s="9"/>
      <c r="D373" s="9"/>
      <c r="E373" s="9"/>
      <c r="F373" s="9"/>
      <c r="G373" s="11">
        <v>758.8</v>
      </c>
      <c r="H373" s="11"/>
      <c r="I373" s="2"/>
    </row>
    <row r="374" spans="1:9" ht="26.4" hidden="1" outlineLevel="3">
      <c r="A374" s="9" t="s">
        <v>21</v>
      </c>
      <c r="B374" s="10" t="s">
        <v>93</v>
      </c>
      <c r="C374" s="9"/>
      <c r="D374" s="9"/>
      <c r="E374" s="9"/>
      <c r="F374" s="9"/>
      <c r="G374" s="11">
        <v>758.8</v>
      </c>
      <c r="H374" s="11"/>
      <c r="I374" s="2"/>
    </row>
    <row r="375" spans="1:9" ht="39.6" hidden="1" outlineLevel="4">
      <c r="A375" s="9" t="s">
        <v>21</v>
      </c>
      <c r="B375" s="10" t="s">
        <v>152</v>
      </c>
      <c r="C375" s="9"/>
      <c r="D375" s="9"/>
      <c r="E375" s="9"/>
      <c r="F375" s="9"/>
      <c r="G375" s="11">
        <v>758.8</v>
      </c>
      <c r="H375" s="11"/>
      <c r="I375" s="2"/>
    </row>
    <row r="376" spans="1:9" ht="39.6" hidden="1" outlineLevel="5">
      <c r="A376" s="9" t="s">
        <v>21</v>
      </c>
      <c r="B376" s="10" t="s">
        <v>153</v>
      </c>
      <c r="C376" s="9"/>
      <c r="D376" s="9"/>
      <c r="E376" s="9"/>
      <c r="F376" s="9"/>
      <c r="G376" s="11">
        <v>758.8</v>
      </c>
      <c r="H376" s="11"/>
      <c r="I376" s="2"/>
    </row>
    <row r="377" spans="1:9" ht="26.4" hidden="1" outlineLevel="6">
      <c r="A377" s="9" t="s">
        <v>21</v>
      </c>
      <c r="B377" s="10" t="s">
        <v>151</v>
      </c>
      <c r="C377" s="9"/>
      <c r="D377" s="9"/>
      <c r="E377" s="9"/>
      <c r="F377" s="9"/>
      <c r="G377" s="11">
        <v>758.8</v>
      </c>
      <c r="H377" s="11"/>
      <c r="I377" s="2"/>
    </row>
    <row r="378" spans="1:9" ht="39.6" hidden="1" outlineLevel="2">
      <c r="A378" s="9" t="s">
        <v>21</v>
      </c>
      <c r="B378" s="10" t="s">
        <v>120</v>
      </c>
      <c r="C378" s="9"/>
      <c r="D378" s="9"/>
      <c r="E378" s="9"/>
      <c r="F378" s="9"/>
      <c r="G378" s="11">
        <v>95.6</v>
      </c>
      <c r="H378" s="11"/>
      <c r="I378" s="2"/>
    </row>
    <row r="379" spans="1:9" ht="26.4" hidden="1" outlineLevel="3">
      <c r="A379" s="9" t="s">
        <v>21</v>
      </c>
      <c r="B379" s="10" t="s">
        <v>121</v>
      </c>
      <c r="C379" s="9"/>
      <c r="D379" s="9"/>
      <c r="E379" s="9"/>
      <c r="F379" s="9"/>
      <c r="G379" s="11">
        <v>95.6</v>
      </c>
      <c r="H379" s="11"/>
      <c r="I379" s="2"/>
    </row>
    <row r="380" spans="1:9" ht="26.4" hidden="1" outlineLevel="4">
      <c r="A380" s="9" t="s">
        <v>21</v>
      </c>
      <c r="B380" s="10" t="s">
        <v>279</v>
      </c>
      <c r="C380" s="9"/>
      <c r="D380" s="9"/>
      <c r="E380" s="9"/>
      <c r="F380" s="9"/>
      <c r="G380" s="11">
        <v>95.6</v>
      </c>
      <c r="H380" s="11"/>
      <c r="I380" s="2"/>
    </row>
    <row r="381" spans="1:9" ht="39.6" hidden="1" outlineLevel="5">
      <c r="A381" s="9" t="s">
        <v>21</v>
      </c>
      <c r="B381" s="10" t="s">
        <v>280</v>
      </c>
      <c r="C381" s="9"/>
      <c r="D381" s="9"/>
      <c r="E381" s="9"/>
      <c r="F381" s="9"/>
      <c r="G381" s="11">
        <v>95.6</v>
      </c>
      <c r="H381" s="11"/>
      <c r="I381" s="2"/>
    </row>
    <row r="382" spans="1:9" ht="26.4" hidden="1" outlineLevel="6">
      <c r="A382" s="9" t="s">
        <v>21</v>
      </c>
      <c r="B382" s="10" t="s">
        <v>151</v>
      </c>
      <c r="C382" s="9"/>
      <c r="D382" s="9"/>
      <c r="E382" s="9"/>
      <c r="F382" s="9"/>
      <c r="G382" s="11">
        <v>95.6</v>
      </c>
      <c r="H382" s="11"/>
      <c r="I382" s="2"/>
    </row>
    <row r="383" spans="1:9" ht="39.6" hidden="1" outlineLevel="2">
      <c r="A383" s="9" t="s">
        <v>21</v>
      </c>
      <c r="B383" s="10" t="s">
        <v>122</v>
      </c>
      <c r="C383" s="9"/>
      <c r="D383" s="9"/>
      <c r="E383" s="9"/>
      <c r="F383" s="9"/>
      <c r="G383" s="11">
        <f>G384</f>
        <v>11956.5</v>
      </c>
      <c r="H383" s="11"/>
      <c r="I383" s="2"/>
    </row>
    <row r="384" spans="1:9" ht="26.4" hidden="1" outlineLevel="3">
      <c r="A384" s="9" t="s">
        <v>21</v>
      </c>
      <c r="B384" s="10" t="s">
        <v>123</v>
      </c>
      <c r="C384" s="9"/>
      <c r="D384" s="9"/>
      <c r="E384" s="9"/>
      <c r="F384" s="9"/>
      <c r="G384" s="11">
        <f>G385+G388</f>
        <v>11956.5</v>
      </c>
      <c r="H384" s="11"/>
      <c r="I384" s="2"/>
    </row>
    <row r="385" spans="1:9" ht="26.4" hidden="1" outlineLevel="4">
      <c r="A385" s="9" t="s">
        <v>21</v>
      </c>
      <c r="B385" s="10" t="s">
        <v>389</v>
      </c>
      <c r="C385" s="9"/>
      <c r="D385" s="9"/>
      <c r="E385" s="9"/>
      <c r="F385" s="9"/>
      <c r="G385" s="11">
        <f t="shared" ref="G385:G386" si="16">755.7+34.3</f>
        <v>790</v>
      </c>
      <c r="H385" s="11"/>
      <c r="I385" s="2"/>
    </row>
    <row r="386" spans="1:9" ht="52.8" hidden="1" outlineLevel="5">
      <c r="A386" s="9" t="s">
        <v>21</v>
      </c>
      <c r="B386" s="10" t="s">
        <v>281</v>
      </c>
      <c r="C386" s="9"/>
      <c r="D386" s="9"/>
      <c r="E386" s="9"/>
      <c r="F386" s="9"/>
      <c r="G386" s="11">
        <f t="shared" si="16"/>
        <v>790</v>
      </c>
      <c r="H386" s="11"/>
      <c r="I386" s="2"/>
    </row>
    <row r="387" spans="1:9" ht="26.4" hidden="1" outlineLevel="6">
      <c r="A387" s="9" t="s">
        <v>21</v>
      </c>
      <c r="B387" s="10" t="s">
        <v>151</v>
      </c>
      <c r="C387" s="9"/>
      <c r="D387" s="9"/>
      <c r="E387" s="9"/>
      <c r="F387" s="9"/>
      <c r="G387" s="11">
        <f>755.7+34.3</f>
        <v>790</v>
      </c>
      <c r="H387" s="11"/>
      <c r="I387" s="2"/>
    </row>
    <row r="388" spans="1:9" ht="39.6" hidden="1" outlineLevel="4">
      <c r="A388" s="9" t="s">
        <v>21</v>
      </c>
      <c r="B388" s="10" t="s">
        <v>282</v>
      </c>
      <c r="C388" s="9"/>
      <c r="D388" s="9"/>
      <c r="E388" s="9"/>
      <c r="F388" s="9"/>
      <c r="G388" s="11">
        <f t="shared" ref="G388:G389" si="17">11200.8-34.3</f>
        <v>11166.5</v>
      </c>
      <c r="H388" s="11"/>
      <c r="I388" s="2"/>
    </row>
    <row r="389" spans="1:9" ht="39.6" hidden="1" outlineLevel="5">
      <c r="A389" s="9" t="s">
        <v>21</v>
      </c>
      <c r="B389" s="10" t="s">
        <v>283</v>
      </c>
      <c r="C389" s="9"/>
      <c r="D389" s="9"/>
      <c r="E389" s="9"/>
      <c r="F389" s="9"/>
      <c r="G389" s="11">
        <f t="shared" si="17"/>
        <v>11166.5</v>
      </c>
      <c r="H389" s="11"/>
      <c r="I389" s="2"/>
    </row>
    <row r="390" spans="1:9" ht="26.4" hidden="1" outlineLevel="6">
      <c r="A390" s="9" t="s">
        <v>21</v>
      </c>
      <c r="B390" s="10" t="s">
        <v>151</v>
      </c>
      <c r="C390" s="9"/>
      <c r="D390" s="9"/>
      <c r="E390" s="9"/>
      <c r="F390" s="9"/>
      <c r="G390" s="11">
        <f>11200.8-34.3</f>
        <v>11166.5</v>
      </c>
      <c r="H390" s="11"/>
      <c r="I390" s="2"/>
    </row>
    <row r="391" spans="1:9" outlineLevel="1" collapsed="1">
      <c r="A391" s="9" t="s">
        <v>22</v>
      </c>
      <c r="B391" s="10" t="s">
        <v>71</v>
      </c>
      <c r="C391" s="9"/>
      <c r="D391" s="9"/>
      <c r="E391" s="9"/>
      <c r="F391" s="9"/>
      <c r="G391" s="11">
        <f>13000+182.8+1310</f>
        <v>14492.8</v>
      </c>
      <c r="H391" s="11">
        <v>14489.5</v>
      </c>
      <c r="I391" s="2"/>
    </row>
    <row r="392" spans="1:9" ht="52.8" hidden="1" outlineLevel="2">
      <c r="A392" s="9" t="s">
        <v>22</v>
      </c>
      <c r="B392" s="10" t="s">
        <v>111</v>
      </c>
      <c r="C392" s="9"/>
      <c r="D392" s="9"/>
      <c r="E392" s="9"/>
      <c r="F392" s="9"/>
      <c r="G392" s="11">
        <v>13000</v>
      </c>
      <c r="H392" s="11">
        <v>9415.9</v>
      </c>
      <c r="I392" s="2"/>
    </row>
    <row r="393" spans="1:9" ht="26.4" hidden="1" outlineLevel="3">
      <c r="A393" s="9" t="s">
        <v>22</v>
      </c>
      <c r="B393" s="10" t="s">
        <v>117</v>
      </c>
      <c r="C393" s="9"/>
      <c r="D393" s="9"/>
      <c r="E393" s="9"/>
      <c r="F393" s="9"/>
      <c r="G393" s="11">
        <v>13000</v>
      </c>
      <c r="H393" s="11">
        <v>9415.9</v>
      </c>
      <c r="I393" s="2"/>
    </row>
    <row r="394" spans="1:9" ht="26.4" hidden="1" outlineLevel="4">
      <c r="A394" s="9" t="s">
        <v>22</v>
      </c>
      <c r="B394" s="10" t="s">
        <v>249</v>
      </c>
      <c r="C394" s="9"/>
      <c r="D394" s="9"/>
      <c r="E394" s="9"/>
      <c r="F394" s="9"/>
      <c r="G394" s="11">
        <v>13000</v>
      </c>
      <c r="H394" s="11">
        <v>9415.9</v>
      </c>
      <c r="I394" s="2"/>
    </row>
    <row r="395" spans="1:9" ht="26.4" hidden="1" outlineLevel="5">
      <c r="A395" s="9" t="s">
        <v>22</v>
      </c>
      <c r="B395" s="10" t="s">
        <v>284</v>
      </c>
      <c r="C395" s="9"/>
      <c r="D395" s="9"/>
      <c r="E395" s="9"/>
      <c r="F395" s="9"/>
      <c r="G395" s="11">
        <v>13000</v>
      </c>
      <c r="H395" s="11">
        <v>9415.9</v>
      </c>
      <c r="I395" s="2"/>
    </row>
    <row r="396" spans="1:9" ht="26.4" hidden="1" outlineLevel="6">
      <c r="A396" s="9" t="s">
        <v>22</v>
      </c>
      <c r="B396" s="10" t="s">
        <v>170</v>
      </c>
      <c r="C396" s="9"/>
      <c r="D396" s="9"/>
      <c r="E396" s="9"/>
      <c r="F396" s="9"/>
      <c r="G396" s="11">
        <v>13000</v>
      </c>
      <c r="H396" s="11">
        <v>9415.9</v>
      </c>
      <c r="I396" s="2"/>
    </row>
    <row r="397" spans="1:9" s="3" customFormat="1" collapsed="1">
      <c r="A397" s="15" t="s">
        <v>23</v>
      </c>
      <c r="B397" s="16" t="s">
        <v>48</v>
      </c>
      <c r="C397" s="15"/>
      <c r="D397" s="15"/>
      <c r="E397" s="15"/>
      <c r="F397" s="15"/>
      <c r="G397" s="17">
        <f>G398+G412+G450+G469+G479+G516</f>
        <v>343718.7</v>
      </c>
      <c r="H397" s="17">
        <f>H398+H412+H450+H469+H479+H516</f>
        <v>341624.6</v>
      </c>
      <c r="I397" s="4"/>
    </row>
    <row r="398" spans="1:9" outlineLevel="1">
      <c r="A398" s="9" t="s">
        <v>24</v>
      </c>
      <c r="B398" s="10" t="s">
        <v>72</v>
      </c>
      <c r="C398" s="9"/>
      <c r="D398" s="9"/>
      <c r="E398" s="9"/>
      <c r="F398" s="9"/>
      <c r="G398" s="11">
        <f>100317.7+1285.7-428.9</f>
        <v>101174.5</v>
      </c>
      <c r="H398" s="11">
        <v>100600.7</v>
      </c>
      <c r="I398" s="2"/>
    </row>
    <row r="399" spans="1:9" ht="39.6" hidden="1" outlineLevel="2">
      <c r="A399" s="9" t="s">
        <v>24</v>
      </c>
      <c r="B399" s="10" t="s">
        <v>124</v>
      </c>
      <c r="C399" s="9"/>
      <c r="D399" s="9"/>
      <c r="E399" s="9"/>
      <c r="F399" s="9"/>
      <c r="G399" s="11">
        <f>G400</f>
        <v>84752.099999999991</v>
      </c>
      <c r="H399" s="11"/>
      <c r="I399" s="2"/>
    </row>
    <row r="400" spans="1:9" ht="26.4" hidden="1" outlineLevel="3">
      <c r="A400" s="9" t="s">
        <v>24</v>
      </c>
      <c r="B400" s="10" t="s">
        <v>125</v>
      </c>
      <c r="C400" s="9"/>
      <c r="D400" s="9"/>
      <c r="E400" s="9"/>
      <c r="F400" s="9"/>
      <c r="G400" s="11">
        <f>G401</f>
        <v>84752.099999999991</v>
      </c>
      <c r="H400" s="11"/>
      <c r="I400" s="2"/>
    </row>
    <row r="401" spans="1:9" ht="26.4" hidden="1" outlineLevel="4">
      <c r="A401" s="9" t="s">
        <v>24</v>
      </c>
      <c r="B401" s="10" t="s">
        <v>285</v>
      </c>
      <c r="C401" s="9"/>
      <c r="D401" s="9"/>
      <c r="E401" s="9"/>
      <c r="F401" s="9"/>
      <c r="G401" s="11">
        <f>G402+G404+G406+G408+G410</f>
        <v>84752.099999999991</v>
      </c>
      <c r="H401" s="11"/>
      <c r="I401" s="2"/>
    </row>
    <row r="402" spans="1:9" ht="52.8" hidden="1" outlineLevel="5">
      <c r="A402" s="9" t="s">
        <v>24</v>
      </c>
      <c r="B402" s="10" t="s">
        <v>286</v>
      </c>
      <c r="C402" s="9"/>
      <c r="D402" s="9"/>
      <c r="E402" s="9"/>
      <c r="F402" s="9"/>
      <c r="G402" s="11">
        <v>42269</v>
      </c>
      <c r="H402" s="11"/>
      <c r="I402" s="2"/>
    </row>
    <row r="403" spans="1:9" ht="26.4" hidden="1" outlineLevel="6">
      <c r="A403" s="9" t="s">
        <v>24</v>
      </c>
      <c r="B403" s="10" t="s">
        <v>170</v>
      </c>
      <c r="C403" s="9"/>
      <c r="D403" s="9"/>
      <c r="E403" s="9"/>
      <c r="F403" s="9"/>
      <c r="G403" s="11">
        <v>42269</v>
      </c>
      <c r="H403" s="11"/>
      <c r="I403" s="2"/>
    </row>
    <row r="404" spans="1:9" ht="39.6" hidden="1" outlineLevel="5">
      <c r="A404" s="9" t="s">
        <v>24</v>
      </c>
      <c r="B404" s="10" t="s">
        <v>287</v>
      </c>
      <c r="C404" s="9"/>
      <c r="D404" s="9"/>
      <c r="E404" s="9"/>
      <c r="F404" s="9"/>
      <c r="G404" s="11">
        <v>2630.8</v>
      </c>
      <c r="H404" s="11"/>
      <c r="I404" s="2"/>
    </row>
    <row r="405" spans="1:9" ht="26.4" hidden="1" outlineLevel="6">
      <c r="A405" s="9" t="s">
        <v>24</v>
      </c>
      <c r="B405" s="10" t="s">
        <v>170</v>
      </c>
      <c r="C405" s="9"/>
      <c r="D405" s="9"/>
      <c r="E405" s="9"/>
      <c r="F405" s="9"/>
      <c r="G405" s="11">
        <v>2630.8</v>
      </c>
      <c r="H405" s="11"/>
      <c r="I405" s="2"/>
    </row>
    <row r="406" spans="1:9" ht="52.8" hidden="1" outlineLevel="5">
      <c r="A406" s="9" t="s">
        <v>24</v>
      </c>
      <c r="B406" s="10" t="s">
        <v>288</v>
      </c>
      <c r="C406" s="9"/>
      <c r="D406" s="9"/>
      <c r="E406" s="9"/>
      <c r="F406" s="9"/>
      <c r="G406" s="11">
        <v>38101.599999999999</v>
      </c>
      <c r="H406" s="11"/>
      <c r="I406" s="2"/>
    </row>
    <row r="407" spans="1:9" ht="26.4" hidden="1" outlineLevel="6">
      <c r="A407" s="9" t="s">
        <v>24</v>
      </c>
      <c r="B407" s="10" t="s">
        <v>170</v>
      </c>
      <c r="C407" s="9"/>
      <c r="D407" s="9"/>
      <c r="E407" s="9"/>
      <c r="F407" s="9"/>
      <c r="G407" s="11">
        <v>38101.599999999999</v>
      </c>
      <c r="H407" s="11"/>
      <c r="I407" s="2"/>
    </row>
    <row r="408" spans="1:9" ht="26.4" hidden="1" outlineLevel="5">
      <c r="A408" s="9" t="s">
        <v>24</v>
      </c>
      <c r="B408" s="10" t="s">
        <v>289</v>
      </c>
      <c r="C408" s="9"/>
      <c r="D408" s="9"/>
      <c r="E408" s="9"/>
      <c r="F408" s="9"/>
      <c r="G408" s="11">
        <v>1000</v>
      </c>
      <c r="H408" s="11"/>
      <c r="I408" s="2"/>
    </row>
    <row r="409" spans="1:9" ht="26.4" hidden="1" outlineLevel="6">
      <c r="A409" s="9" t="s">
        <v>24</v>
      </c>
      <c r="B409" s="10" t="s">
        <v>170</v>
      </c>
      <c r="C409" s="9"/>
      <c r="D409" s="9"/>
      <c r="E409" s="9"/>
      <c r="F409" s="9"/>
      <c r="G409" s="11">
        <v>1000</v>
      </c>
      <c r="H409" s="11"/>
      <c r="I409" s="2"/>
    </row>
    <row r="410" spans="1:9" ht="26.4" hidden="1" outlineLevel="5">
      <c r="A410" s="9" t="s">
        <v>24</v>
      </c>
      <c r="B410" s="10" t="s">
        <v>290</v>
      </c>
      <c r="C410" s="9"/>
      <c r="D410" s="9"/>
      <c r="E410" s="9"/>
      <c r="F410" s="9"/>
      <c r="G410" s="11">
        <v>750.7</v>
      </c>
      <c r="H410" s="11"/>
      <c r="I410" s="2"/>
    </row>
    <row r="411" spans="1:9" ht="26.4" hidden="1" outlineLevel="6">
      <c r="A411" s="9" t="s">
        <v>24</v>
      </c>
      <c r="B411" s="10" t="s">
        <v>170</v>
      </c>
      <c r="C411" s="9"/>
      <c r="D411" s="9"/>
      <c r="E411" s="9"/>
      <c r="F411" s="9"/>
      <c r="G411" s="11">
        <v>750.7</v>
      </c>
      <c r="H411" s="11"/>
      <c r="I411" s="2"/>
    </row>
    <row r="412" spans="1:9" outlineLevel="1" collapsed="1">
      <c r="A412" s="9" t="s">
        <v>25</v>
      </c>
      <c r="B412" s="10" t="s">
        <v>73</v>
      </c>
      <c r="C412" s="9"/>
      <c r="D412" s="9"/>
      <c r="E412" s="9"/>
      <c r="F412" s="9"/>
      <c r="G412" s="11">
        <f>198890.3-35.1-34.5+2475.5-300.7</f>
        <v>200995.49999999997</v>
      </c>
      <c r="H412" s="11">
        <v>199753</v>
      </c>
      <c r="I412" s="2"/>
    </row>
    <row r="413" spans="1:9" ht="39.6" hidden="1" outlineLevel="2">
      <c r="A413" s="9" t="s">
        <v>25</v>
      </c>
      <c r="B413" s="10" t="s">
        <v>124</v>
      </c>
      <c r="C413" s="9"/>
      <c r="D413" s="9"/>
      <c r="E413" s="9"/>
      <c r="F413" s="9"/>
      <c r="G413" s="11">
        <f>G414</f>
        <v>180616.9</v>
      </c>
      <c r="H413" s="11"/>
      <c r="I413" s="2"/>
    </row>
    <row r="414" spans="1:9" ht="26.4" hidden="1" outlineLevel="3">
      <c r="A414" s="9" t="s">
        <v>25</v>
      </c>
      <c r="B414" s="10" t="s">
        <v>126</v>
      </c>
      <c r="C414" s="9"/>
      <c r="D414" s="9"/>
      <c r="E414" s="9"/>
      <c r="F414" s="9"/>
      <c r="G414" s="11">
        <f>G415+G432</f>
        <v>180616.9</v>
      </c>
      <c r="H414" s="11"/>
      <c r="I414" s="2"/>
    </row>
    <row r="415" spans="1:9" ht="39.6" hidden="1" outlineLevel="4">
      <c r="A415" s="9" t="s">
        <v>25</v>
      </c>
      <c r="B415" s="10" t="s">
        <v>291</v>
      </c>
      <c r="C415" s="9"/>
      <c r="D415" s="9"/>
      <c r="E415" s="9"/>
      <c r="F415" s="9"/>
      <c r="G415" s="11">
        <f>G416+G418+G420+G422+G424+G426+G428+G430</f>
        <v>171638.9</v>
      </c>
      <c r="H415" s="11"/>
      <c r="I415" s="2"/>
    </row>
    <row r="416" spans="1:9" ht="39.6" hidden="1" outlineLevel="5">
      <c r="A416" s="9" t="s">
        <v>25</v>
      </c>
      <c r="B416" s="10" t="s">
        <v>292</v>
      </c>
      <c r="C416" s="9"/>
      <c r="D416" s="9"/>
      <c r="E416" s="9"/>
      <c r="F416" s="9"/>
      <c r="G416" s="11">
        <v>1885.6</v>
      </c>
      <c r="H416" s="11"/>
      <c r="I416" s="2"/>
    </row>
    <row r="417" spans="1:9" ht="26.4" hidden="1" outlineLevel="6">
      <c r="A417" s="9" t="s">
        <v>25</v>
      </c>
      <c r="B417" s="10" t="s">
        <v>170</v>
      </c>
      <c r="C417" s="9"/>
      <c r="D417" s="9"/>
      <c r="E417" s="9"/>
      <c r="F417" s="9"/>
      <c r="G417" s="11">
        <v>1885.6</v>
      </c>
      <c r="H417" s="11"/>
      <c r="I417" s="2"/>
    </row>
    <row r="418" spans="1:9" ht="39.6" hidden="1" outlineLevel="5">
      <c r="A418" s="9" t="s">
        <v>25</v>
      </c>
      <c r="B418" s="10" t="s">
        <v>293</v>
      </c>
      <c r="C418" s="9"/>
      <c r="D418" s="9"/>
      <c r="E418" s="9"/>
      <c r="F418" s="9"/>
      <c r="G418" s="11">
        <v>17222.900000000001</v>
      </c>
      <c r="H418" s="11"/>
      <c r="I418" s="2"/>
    </row>
    <row r="419" spans="1:9" ht="26.4" hidden="1" outlineLevel="6">
      <c r="A419" s="9" t="s">
        <v>25</v>
      </c>
      <c r="B419" s="10" t="s">
        <v>170</v>
      </c>
      <c r="C419" s="9"/>
      <c r="D419" s="9"/>
      <c r="E419" s="9"/>
      <c r="F419" s="9"/>
      <c r="G419" s="11">
        <v>17222.900000000001</v>
      </c>
      <c r="H419" s="11"/>
      <c r="I419" s="2"/>
    </row>
    <row r="420" spans="1:9" ht="39.6" hidden="1" outlineLevel="5">
      <c r="A420" s="9" t="s">
        <v>25</v>
      </c>
      <c r="B420" s="10" t="s">
        <v>294</v>
      </c>
      <c r="C420" s="9"/>
      <c r="D420" s="9"/>
      <c r="E420" s="9"/>
      <c r="F420" s="9"/>
      <c r="G420" s="11">
        <v>103891</v>
      </c>
      <c r="H420" s="11"/>
      <c r="I420" s="2"/>
    </row>
    <row r="421" spans="1:9" ht="26.4" hidden="1" outlineLevel="6">
      <c r="A421" s="9" t="s">
        <v>25</v>
      </c>
      <c r="B421" s="10" t="s">
        <v>170</v>
      </c>
      <c r="C421" s="9"/>
      <c r="D421" s="9"/>
      <c r="E421" s="9"/>
      <c r="F421" s="9"/>
      <c r="G421" s="11">
        <v>103891</v>
      </c>
      <c r="H421" s="11"/>
      <c r="I421" s="2"/>
    </row>
    <row r="422" spans="1:9" ht="39.6" hidden="1" outlineLevel="5">
      <c r="A422" s="9" t="s">
        <v>25</v>
      </c>
      <c r="B422" s="10" t="s">
        <v>295</v>
      </c>
      <c r="C422" s="9"/>
      <c r="D422" s="9"/>
      <c r="E422" s="9"/>
      <c r="F422" s="9"/>
      <c r="G422" s="11">
        <v>79.3</v>
      </c>
      <c r="H422" s="11"/>
      <c r="I422" s="2"/>
    </row>
    <row r="423" spans="1:9" ht="26.4" hidden="1" outlineLevel="6">
      <c r="A423" s="9" t="s">
        <v>25</v>
      </c>
      <c r="B423" s="10" t="s">
        <v>170</v>
      </c>
      <c r="C423" s="9"/>
      <c r="D423" s="9"/>
      <c r="E423" s="9"/>
      <c r="F423" s="9"/>
      <c r="G423" s="11">
        <v>79.3</v>
      </c>
      <c r="H423" s="11"/>
      <c r="I423" s="2"/>
    </row>
    <row r="424" spans="1:9" ht="39.6" hidden="1" outlineLevel="5">
      <c r="A424" s="9" t="s">
        <v>25</v>
      </c>
      <c r="B424" s="10" t="s">
        <v>296</v>
      </c>
      <c r="C424" s="9"/>
      <c r="D424" s="9"/>
      <c r="E424" s="9"/>
      <c r="F424" s="9"/>
      <c r="G424" s="11">
        <v>38448.5</v>
      </c>
      <c r="H424" s="11"/>
      <c r="I424" s="2"/>
    </row>
    <row r="425" spans="1:9" ht="26.4" hidden="1" outlineLevel="6">
      <c r="A425" s="9" t="s">
        <v>25</v>
      </c>
      <c r="B425" s="10" t="s">
        <v>170</v>
      </c>
      <c r="C425" s="9"/>
      <c r="D425" s="9"/>
      <c r="E425" s="9"/>
      <c r="F425" s="9"/>
      <c r="G425" s="11">
        <v>38448.5</v>
      </c>
      <c r="H425" s="11"/>
      <c r="I425" s="2"/>
    </row>
    <row r="426" spans="1:9" ht="26.4" hidden="1" outlineLevel="5">
      <c r="A426" s="9" t="s">
        <v>25</v>
      </c>
      <c r="B426" s="10" t="s">
        <v>297</v>
      </c>
      <c r="C426" s="9"/>
      <c r="D426" s="9"/>
      <c r="E426" s="9"/>
      <c r="F426" s="9"/>
      <c r="G426" s="11">
        <v>2800</v>
      </c>
      <c r="H426" s="11"/>
      <c r="I426" s="2"/>
    </row>
    <row r="427" spans="1:9" ht="26.4" hidden="1" outlineLevel="6">
      <c r="A427" s="9" t="s">
        <v>25</v>
      </c>
      <c r="B427" s="10" t="s">
        <v>170</v>
      </c>
      <c r="C427" s="9"/>
      <c r="D427" s="9"/>
      <c r="E427" s="9"/>
      <c r="F427" s="9"/>
      <c r="G427" s="11">
        <v>2800</v>
      </c>
      <c r="H427" s="11"/>
      <c r="I427" s="2"/>
    </row>
    <row r="428" spans="1:9" ht="26.4" hidden="1" outlineLevel="5">
      <c r="A428" s="9" t="s">
        <v>25</v>
      </c>
      <c r="B428" s="10" t="s">
        <v>298</v>
      </c>
      <c r="C428" s="9"/>
      <c r="D428" s="9"/>
      <c r="E428" s="9"/>
      <c r="F428" s="9"/>
      <c r="G428" s="11">
        <v>7302.6</v>
      </c>
      <c r="H428" s="11"/>
      <c r="I428" s="2"/>
    </row>
    <row r="429" spans="1:9" ht="26.4" hidden="1" outlineLevel="6">
      <c r="A429" s="9" t="s">
        <v>25</v>
      </c>
      <c r="B429" s="10" t="s">
        <v>170</v>
      </c>
      <c r="C429" s="9"/>
      <c r="D429" s="9"/>
      <c r="E429" s="9"/>
      <c r="F429" s="9"/>
      <c r="G429" s="11">
        <v>7302.6</v>
      </c>
      <c r="H429" s="11"/>
      <c r="I429" s="2"/>
    </row>
    <row r="430" spans="1:9" ht="39.6" hidden="1" outlineLevel="5">
      <c r="A430" s="9" t="s">
        <v>25</v>
      </c>
      <c r="B430" s="10" t="s">
        <v>299</v>
      </c>
      <c r="C430" s="9"/>
      <c r="D430" s="9"/>
      <c r="E430" s="9"/>
      <c r="F430" s="9"/>
      <c r="G430" s="11">
        <v>9</v>
      </c>
      <c r="H430" s="11"/>
      <c r="I430" s="2"/>
    </row>
    <row r="431" spans="1:9" ht="26.4" hidden="1" outlineLevel="6">
      <c r="A431" s="9" t="s">
        <v>25</v>
      </c>
      <c r="B431" s="10" t="s">
        <v>170</v>
      </c>
      <c r="C431" s="9"/>
      <c r="D431" s="9"/>
      <c r="E431" s="9"/>
      <c r="F431" s="9"/>
      <c r="G431" s="11">
        <v>9</v>
      </c>
      <c r="H431" s="11"/>
      <c r="I431" s="2"/>
    </row>
    <row r="432" spans="1:9" hidden="1" outlineLevel="4">
      <c r="A432" s="9" t="s">
        <v>25</v>
      </c>
      <c r="B432" s="10" t="s">
        <v>300</v>
      </c>
      <c r="C432" s="9"/>
      <c r="D432" s="9"/>
      <c r="E432" s="9"/>
      <c r="F432" s="9"/>
      <c r="G432" s="11">
        <f>G433+G435+G437+G439</f>
        <v>8978</v>
      </c>
      <c r="H432" s="11"/>
      <c r="I432" s="2"/>
    </row>
    <row r="433" spans="1:9" ht="92.4" hidden="1" outlineLevel="5">
      <c r="A433" s="9" t="s">
        <v>25</v>
      </c>
      <c r="B433" s="10" t="s">
        <v>301</v>
      </c>
      <c r="C433" s="9"/>
      <c r="D433" s="9"/>
      <c r="E433" s="9"/>
      <c r="F433" s="9"/>
      <c r="G433" s="11">
        <v>1729.5</v>
      </c>
      <c r="H433" s="11"/>
      <c r="I433" s="2"/>
    </row>
    <row r="434" spans="1:9" ht="26.4" hidden="1" outlineLevel="6">
      <c r="A434" s="9" t="s">
        <v>25</v>
      </c>
      <c r="B434" s="10" t="s">
        <v>170</v>
      </c>
      <c r="C434" s="9"/>
      <c r="D434" s="9"/>
      <c r="E434" s="9"/>
      <c r="F434" s="9"/>
      <c r="G434" s="11">
        <v>1729.5</v>
      </c>
      <c r="H434" s="11"/>
      <c r="I434" s="2"/>
    </row>
    <row r="435" spans="1:9" ht="39.6" hidden="1" outlineLevel="5">
      <c r="A435" s="9" t="s">
        <v>25</v>
      </c>
      <c r="B435" s="10" t="s">
        <v>302</v>
      </c>
      <c r="C435" s="9"/>
      <c r="D435" s="9"/>
      <c r="E435" s="9"/>
      <c r="F435" s="9"/>
      <c r="G435" s="11">
        <v>650</v>
      </c>
      <c r="H435" s="11"/>
      <c r="I435" s="2"/>
    </row>
    <row r="436" spans="1:9" ht="26.4" hidden="1" outlineLevel="6">
      <c r="A436" s="9" t="s">
        <v>25</v>
      </c>
      <c r="B436" s="10" t="s">
        <v>170</v>
      </c>
      <c r="C436" s="9"/>
      <c r="D436" s="9"/>
      <c r="E436" s="9"/>
      <c r="F436" s="9"/>
      <c r="G436" s="11">
        <v>650</v>
      </c>
      <c r="H436" s="11"/>
      <c r="I436" s="2"/>
    </row>
    <row r="437" spans="1:9" ht="26.4" hidden="1" outlineLevel="5">
      <c r="A437" s="9" t="s">
        <v>25</v>
      </c>
      <c r="B437" s="10" t="s">
        <v>303</v>
      </c>
      <c r="C437" s="9"/>
      <c r="D437" s="9"/>
      <c r="E437" s="9"/>
      <c r="F437" s="9"/>
      <c r="G437" s="11">
        <v>2346.5</v>
      </c>
      <c r="H437" s="11"/>
      <c r="I437" s="2"/>
    </row>
    <row r="438" spans="1:9" ht="26.4" hidden="1" outlineLevel="6">
      <c r="A438" s="9" t="s">
        <v>25</v>
      </c>
      <c r="B438" s="10" t="s">
        <v>170</v>
      </c>
      <c r="C438" s="9"/>
      <c r="D438" s="9"/>
      <c r="E438" s="9"/>
      <c r="F438" s="9"/>
      <c r="G438" s="11">
        <v>2346.5</v>
      </c>
      <c r="H438" s="11"/>
      <c r="I438" s="2"/>
    </row>
    <row r="439" spans="1:9" ht="26.4" hidden="1" outlineLevel="5">
      <c r="A439" s="9" t="s">
        <v>25</v>
      </c>
      <c r="B439" s="10" t="s">
        <v>304</v>
      </c>
      <c r="C439" s="9"/>
      <c r="D439" s="9"/>
      <c r="E439" s="9"/>
      <c r="F439" s="9"/>
      <c r="G439" s="11">
        <v>4252</v>
      </c>
      <c r="H439" s="11"/>
      <c r="I439" s="2"/>
    </row>
    <row r="440" spans="1:9" ht="26.4" hidden="1" outlineLevel="6">
      <c r="A440" s="9" t="s">
        <v>25</v>
      </c>
      <c r="B440" s="10" t="s">
        <v>170</v>
      </c>
      <c r="C440" s="9"/>
      <c r="D440" s="9"/>
      <c r="E440" s="9"/>
      <c r="F440" s="9"/>
      <c r="G440" s="11">
        <v>4252</v>
      </c>
      <c r="H440" s="11"/>
      <c r="I440" s="2"/>
    </row>
    <row r="441" spans="1:9" ht="39.6" hidden="1" outlineLevel="2">
      <c r="A441" s="9" t="s">
        <v>25</v>
      </c>
      <c r="B441" s="10" t="s">
        <v>98</v>
      </c>
      <c r="C441" s="9"/>
      <c r="D441" s="9"/>
      <c r="E441" s="9"/>
      <c r="F441" s="9"/>
      <c r="G441" s="11">
        <v>200</v>
      </c>
      <c r="H441" s="11"/>
      <c r="I441" s="2"/>
    </row>
    <row r="442" spans="1:9" ht="26.4" hidden="1" outlineLevel="3">
      <c r="A442" s="9" t="s">
        <v>25</v>
      </c>
      <c r="B442" s="10" t="s">
        <v>127</v>
      </c>
      <c r="C442" s="9"/>
      <c r="D442" s="9"/>
      <c r="E442" s="9"/>
      <c r="F442" s="9"/>
      <c r="G442" s="11">
        <v>150</v>
      </c>
      <c r="H442" s="11"/>
      <c r="I442" s="2"/>
    </row>
    <row r="443" spans="1:9" ht="52.8" hidden="1" outlineLevel="4">
      <c r="A443" s="9" t="s">
        <v>25</v>
      </c>
      <c r="B443" s="10" t="s">
        <v>305</v>
      </c>
      <c r="C443" s="9"/>
      <c r="D443" s="9"/>
      <c r="E443" s="9"/>
      <c r="F443" s="9"/>
      <c r="G443" s="11">
        <v>150</v>
      </c>
      <c r="H443" s="11"/>
      <c r="I443" s="2"/>
    </row>
    <row r="444" spans="1:9" hidden="1" outlineLevel="5">
      <c r="A444" s="9" t="s">
        <v>25</v>
      </c>
      <c r="B444" s="10" t="s">
        <v>306</v>
      </c>
      <c r="C444" s="9"/>
      <c r="D444" s="9"/>
      <c r="E444" s="9"/>
      <c r="F444" s="9"/>
      <c r="G444" s="11">
        <v>150</v>
      </c>
      <c r="H444" s="11"/>
      <c r="I444" s="2"/>
    </row>
    <row r="445" spans="1:9" ht="26.4" hidden="1" outlineLevel="6">
      <c r="A445" s="9" t="s">
        <v>25</v>
      </c>
      <c r="B445" s="10" t="s">
        <v>170</v>
      </c>
      <c r="C445" s="9"/>
      <c r="D445" s="9"/>
      <c r="E445" s="9"/>
      <c r="F445" s="9"/>
      <c r="G445" s="11">
        <v>150</v>
      </c>
      <c r="H445" s="11"/>
      <c r="I445" s="2"/>
    </row>
    <row r="446" spans="1:9" ht="52.8" hidden="1" outlineLevel="3">
      <c r="A446" s="9" t="s">
        <v>25</v>
      </c>
      <c r="B446" s="10" t="s">
        <v>128</v>
      </c>
      <c r="C446" s="9"/>
      <c r="D446" s="9"/>
      <c r="E446" s="9"/>
      <c r="F446" s="9"/>
      <c r="G446" s="11">
        <v>50</v>
      </c>
      <c r="H446" s="11"/>
      <c r="I446" s="2"/>
    </row>
    <row r="447" spans="1:9" ht="26.4" hidden="1" outlineLevel="4">
      <c r="A447" s="9" t="s">
        <v>25</v>
      </c>
      <c r="B447" s="10" t="s">
        <v>307</v>
      </c>
      <c r="C447" s="9"/>
      <c r="D447" s="9"/>
      <c r="E447" s="9"/>
      <c r="F447" s="9"/>
      <c r="G447" s="11">
        <v>50</v>
      </c>
      <c r="H447" s="11"/>
      <c r="I447" s="2"/>
    </row>
    <row r="448" spans="1:9" ht="26.4" hidden="1" outlineLevel="5">
      <c r="A448" s="9" t="s">
        <v>25</v>
      </c>
      <c r="B448" s="10" t="s">
        <v>308</v>
      </c>
      <c r="C448" s="9"/>
      <c r="D448" s="9"/>
      <c r="E448" s="9"/>
      <c r="F448" s="9"/>
      <c r="G448" s="11">
        <v>50</v>
      </c>
      <c r="H448" s="11"/>
      <c r="I448" s="2"/>
    </row>
    <row r="449" spans="1:9" ht="26.4" hidden="1" outlineLevel="6">
      <c r="A449" s="9" t="s">
        <v>25</v>
      </c>
      <c r="B449" s="10" t="s">
        <v>170</v>
      </c>
      <c r="C449" s="9"/>
      <c r="D449" s="9"/>
      <c r="E449" s="9"/>
      <c r="F449" s="9"/>
      <c r="G449" s="11">
        <v>50</v>
      </c>
      <c r="H449" s="11"/>
      <c r="I449" s="2"/>
    </row>
    <row r="450" spans="1:9" outlineLevel="1" collapsed="1">
      <c r="A450" s="9" t="s">
        <v>26</v>
      </c>
      <c r="B450" s="10" t="s">
        <v>74</v>
      </c>
      <c r="C450" s="9"/>
      <c r="D450" s="9"/>
      <c r="E450" s="9"/>
      <c r="F450" s="9"/>
      <c r="G450" s="11">
        <f>19559.8-390.8+73.2+142.7+1328.4</f>
        <v>20713.300000000003</v>
      </c>
      <c r="H450" s="11">
        <v>20683.5</v>
      </c>
      <c r="I450" s="2"/>
    </row>
    <row r="451" spans="1:9" ht="39.6" hidden="1" outlineLevel="2">
      <c r="A451" s="9" t="s">
        <v>26</v>
      </c>
      <c r="B451" s="10" t="s">
        <v>124</v>
      </c>
      <c r="C451" s="9"/>
      <c r="D451" s="9"/>
      <c r="E451" s="9"/>
      <c r="F451" s="9"/>
      <c r="G451" s="11">
        <f>G452</f>
        <v>14411.5</v>
      </c>
      <c r="H451" s="11"/>
      <c r="I451" s="2"/>
    </row>
    <row r="452" spans="1:9" ht="26.4" hidden="1" outlineLevel="3">
      <c r="A452" s="9" t="s">
        <v>26</v>
      </c>
      <c r="B452" s="10" t="s">
        <v>129</v>
      </c>
      <c r="C452" s="9"/>
      <c r="D452" s="9"/>
      <c r="E452" s="9"/>
      <c r="F452" s="9"/>
      <c r="G452" s="11">
        <f>G453</f>
        <v>14411.5</v>
      </c>
      <c r="H452" s="11"/>
      <c r="I452" s="2"/>
    </row>
    <row r="453" spans="1:9" ht="26.4" hidden="1" outlineLevel="4">
      <c r="A453" s="9" t="s">
        <v>26</v>
      </c>
      <c r="B453" s="10" t="s">
        <v>309</v>
      </c>
      <c r="C453" s="9"/>
      <c r="D453" s="9"/>
      <c r="E453" s="9"/>
      <c r="F453" s="9"/>
      <c r="G453" s="11">
        <f>G454+G456+G458</f>
        <v>14411.5</v>
      </c>
      <c r="H453" s="11"/>
      <c r="I453" s="2"/>
    </row>
    <row r="454" spans="1:9" ht="39.6" hidden="1" outlineLevel="5">
      <c r="A454" s="9" t="s">
        <v>26</v>
      </c>
      <c r="B454" s="10" t="s">
        <v>310</v>
      </c>
      <c r="C454" s="9"/>
      <c r="D454" s="9"/>
      <c r="E454" s="9"/>
      <c r="F454" s="9"/>
      <c r="G454" s="11">
        <v>811.6</v>
      </c>
      <c r="H454" s="11"/>
      <c r="I454" s="2"/>
    </row>
    <row r="455" spans="1:9" ht="26.4" hidden="1" outlineLevel="6">
      <c r="A455" s="9" t="s">
        <v>26</v>
      </c>
      <c r="B455" s="10" t="s">
        <v>170</v>
      </c>
      <c r="C455" s="9"/>
      <c r="D455" s="9"/>
      <c r="E455" s="9"/>
      <c r="F455" s="9"/>
      <c r="G455" s="11">
        <v>811.6</v>
      </c>
      <c r="H455" s="11"/>
      <c r="I455" s="2"/>
    </row>
    <row r="456" spans="1:9" ht="39.6" hidden="1" outlineLevel="5">
      <c r="A456" s="9" t="s">
        <v>26</v>
      </c>
      <c r="B456" s="10" t="s">
        <v>311</v>
      </c>
      <c r="C456" s="9"/>
      <c r="D456" s="9"/>
      <c r="E456" s="9"/>
      <c r="F456" s="9"/>
      <c r="G456" s="11">
        <v>13591.8</v>
      </c>
      <c r="H456" s="11"/>
      <c r="I456" s="2"/>
    </row>
    <row r="457" spans="1:9" ht="26.4" hidden="1" outlineLevel="6">
      <c r="A457" s="9" t="s">
        <v>26</v>
      </c>
      <c r="B457" s="10" t="s">
        <v>170</v>
      </c>
      <c r="C457" s="9"/>
      <c r="D457" s="9"/>
      <c r="E457" s="9"/>
      <c r="F457" s="9"/>
      <c r="G457" s="11">
        <v>13591.8</v>
      </c>
      <c r="H457" s="11"/>
      <c r="I457" s="2"/>
    </row>
    <row r="458" spans="1:9" ht="39.6" hidden="1" outlineLevel="5">
      <c r="A458" s="9" t="s">
        <v>26</v>
      </c>
      <c r="B458" s="10" t="s">
        <v>312</v>
      </c>
      <c r="C458" s="9"/>
      <c r="D458" s="9"/>
      <c r="E458" s="9"/>
      <c r="F458" s="9"/>
      <c r="G458" s="11">
        <v>8.1</v>
      </c>
      <c r="H458" s="11"/>
      <c r="I458" s="2"/>
    </row>
    <row r="459" spans="1:9" ht="26.4" hidden="1" outlineLevel="6">
      <c r="A459" s="9" t="s">
        <v>26</v>
      </c>
      <c r="B459" s="10" t="s">
        <v>170</v>
      </c>
      <c r="C459" s="9"/>
      <c r="D459" s="9"/>
      <c r="E459" s="9"/>
      <c r="F459" s="9"/>
      <c r="G459" s="11">
        <v>8.1</v>
      </c>
      <c r="H459" s="11"/>
      <c r="I459" s="2"/>
    </row>
    <row r="460" spans="1:9" ht="39.6" hidden="1" outlineLevel="2">
      <c r="A460" s="9" t="s">
        <v>26</v>
      </c>
      <c r="B460" s="10" t="s">
        <v>130</v>
      </c>
      <c r="C460" s="9"/>
      <c r="D460" s="9"/>
      <c r="E460" s="9"/>
      <c r="F460" s="9"/>
      <c r="G460" s="11">
        <v>4851.8999999999996</v>
      </c>
      <c r="H460" s="11"/>
      <c r="I460" s="2"/>
    </row>
    <row r="461" spans="1:9" ht="39.6" hidden="1" outlineLevel="3">
      <c r="A461" s="9" t="s">
        <v>26</v>
      </c>
      <c r="B461" s="10" t="s">
        <v>131</v>
      </c>
      <c r="C461" s="9"/>
      <c r="D461" s="9"/>
      <c r="E461" s="9"/>
      <c r="F461" s="9"/>
      <c r="G461" s="11">
        <v>4851.8999999999996</v>
      </c>
      <c r="H461" s="11"/>
      <c r="I461" s="2"/>
    </row>
    <row r="462" spans="1:9" ht="26.4" hidden="1" outlineLevel="4">
      <c r="A462" s="9" t="s">
        <v>26</v>
      </c>
      <c r="B462" s="10" t="s">
        <v>313</v>
      </c>
      <c r="C462" s="9"/>
      <c r="D462" s="9"/>
      <c r="E462" s="9"/>
      <c r="F462" s="9"/>
      <c r="G462" s="11">
        <v>4851.8999999999996</v>
      </c>
      <c r="H462" s="11"/>
      <c r="I462" s="2"/>
    </row>
    <row r="463" spans="1:9" ht="39.6" hidden="1" outlineLevel="5">
      <c r="A463" s="9" t="s">
        <v>26</v>
      </c>
      <c r="B463" s="10" t="s">
        <v>314</v>
      </c>
      <c r="C463" s="9"/>
      <c r="D463" s="9"/>
      <c r="E463" s="9"/>
      <c r="F463" s="9"/>
      <c r="G463" s="11">
        <v>284</v>
      </c>
      <c r="H463" s="11"/>
      <c r="I463" s="2"/>
    </row>
    <row r="464" spans="1:9" ht="26.4" hidden="1" outlineLevel="6">
      <c r="A464" s="9" t="s">
        <v>26</v>
      </c>
      <c r="B464" s="10" t="s">
        <v>170</v>
      </c>
      <c r="C464" s="9"/>
      <c r="D464" s="9"/>
      <c r="E464" s="9"/>
      <c r="F464" s="9"/>
      <c r="G464" s="11">
        <v>284</v>
      </c>
      <c r="H464" s="11"/>
      <c r="I464" s="2"/>
    </row>
    <row r="465" spans="1:9" ht="52.8" hidden="1" outlineLevel="5">
      <c r="A465" s="9" t="s">
        <v>26</v>
      </c>
      <c r="B465" s="10" t="s">
        <v>315</v>
      </c>
      <c r="C465" s="9"/>
      <c r="D465" s="9"/>
      <c r="E465" s="9"/>
      <c r="F465" s="9"/>
      <c r="G465" s="11">
        <v>4565</v>
      </c>
      <c r="H465" s="11"/>
      <c r="I465" s="2"/>
    </row>
    <row r="466" spans="1:9" ht="26.4" hidden="1" outlineLevel="6">
      <c r="A466" s="9" t="s">
        <v>26</v>
      </c>
      <c r="B466" s="10" t="s">
        <v>170</v>
      </c>
      <c r="C466" s="9"/>
      <c r="D466" s="9"/>
      <c r="E466" s="9"/>
      <c r="F466" s="9"/>
      <c r="G466" s="11">
        <v>4565</v>
      </c>
      <c r="H466" s="11"/>
      <c r="I466" s="2"/>
    </row>
    <row r="467" spans="1:9" ht="39.6" hidden="1" outlineLevel="5">
      <c r="A467" s="9" t="s">
        <v>26</v>
      </c>
      <c r="B467" s="10" t="s">
        <v>312</v>
      </c>
      <c r="C467" s="9"/>
      <c r="D467" s="9"/>
      <c r="E467" s="9"/>
      <c r="F467" s="9"/>
      <c r="G467" s="11">
        <v>2.9</v>
      </c>
      <c r="H467" s="11"/>
      <c r="I467" s="2"/>
    </row>
    <row r="468" spans="1:9" ht="26.4" hidden="1" outlineLevel="6">
      <c r="A468" s="9" t="s">
        <v>26</v>
      </c>
      <c r="B468" s="10" t="s">
        <v>170</v>
      </c>
      <c r="C468" s="9"/>
      <c r="D468" s="9"/>
      <c r="E468" s="9"/>
      <c r="F468" s="9"/>
      <c r="G468" s="11">
        <v>2.9</v>
      </c>
      <c r="H468" s="11"/>
      <c r="I468" s="2"/>
    </row>
    <row r="469" spans="1:9" ht="26.4" outlineLevel="1" collapsed="1">
      <c r="A469" s="9" t="s">
        <v>27</v>
      </c>
      <c r="B469" s="10" t="s">
        <v>75</v>
      </c>
      <c r="C469" s="9"/>
      <c r="D469" s="9"/>
      <c r="E469" s="9"/>
      <c r="F469" s="9"/>
      <c r="G469" s="11">
        <v>100</v>
      </c>
      <c r="H469" s="11">
        <v>100</v>
      </c>
      <c r="I469" s="2"/>
    </row>
    <row r="470" spans="1:9" ht="39.6" hidden="1" outlineLevel="2">
      <c r="A470" s="9" t="s">
        <v>27</v>
      </c>
      <c r="B470" s="10" t="s">
        <v>124</v>
      </c>
      <c r="C470" s="9"/>
      <c r="D470" s="9"/>
      <c r="E470" s="9"/>
      <c r="F470" s="9"/>
      <c r="G470" s="11">
        <v>100</v>
      </c>
      <c r="H470" s="11"/>
      <c r="I470" s="2"/>
    </row>
    <row r="471" spans="1:9" ht="26.4" hidden="1" outlineLevel="3">
      <c r="A471" s="9" t="s">
        <v>27</v>
      </c>
      <c r="B471" s="10" t="s">
        <v>125</v>
      </c>
      <c r="C471" s="9"/>
      <c r="D471" s="9"/>
      <c r="E471" s="9"/>
      <c r="F471" s="9"/>
      <c r="G471" s="11">
        <v>50</v>
      </c>
      <c r="H471" s="11"/>
      <c r="I471" s="2"/>
    </row>
    <row r="472" spans="1:9" ht="26.4" hidden="1" outlineLevel="4">
      <c r="A472" s="9" t="s">
        <v>27</v>
      </c>
      <c r="B472" s="10" t="s">
        <v>316</v>
      </c>
      <c r="C472" s="9"/>
      <c r="D472" s="9"/>
      <c r="E472" s="9"/>
      <c r="F472" s="9"/>
      <c r="G472" s="11">
        <v>50</v>
      </c>
      <c r="H472" s="11"/>
      <c r="I472" s="2"/>
    </row>
    <row r="473" spans="1:9" hidden="1" outlineLevel="5">
      <c r="A473" s="9" t="s">
        <v>27</v>
      </c>
      <c r="B473" s="10" t="s">
        <v>317</v>
      </c>
      <c r="C473" s="9"/>
      <c r="D473" s="9"/>
      <c r="E473" s="9"/>
      <c r="F473" s="9"/>
      <c r="G473" s="11">
        <v>50</v>
      </c>
      <c r="H473" s="11"/>
      <c r="I473" s="2"/>
    </row>
    <row r="474" spans="1:9" ht="26.4" hidden="1" outlineLevel="6">
      <c r="A474" s="9" t="s">
        <v>27</v>
      </c>
      <c r="B474" s="10" t="s">
        <v>170</v>
      </c>
      <c r="C474" s="9"/>
      <c r="D474" s="9"/>
      <c r="E474" s="9"/>
      <c r="F474" s="9"/>
      <c r="G474" s="11">
        <v>50</v>
      </c>
      <c r="H474" s="11"/>
      <c r="I474" s="2"/>
    </row>
    <row r="475" spans="1:9" ht="26.4" hidden="1" outlineLevel="3">
      <c r="A475" s="9" t="s">
        <v>27</v>
      </c>
      <c r="B475" s="10" t="s">
        <v>126</v>
      </c>
      <c r="C475" s="9"/>
      <c r="D475" s="9"/>
      <c r="E475" s="9"/>
      <c r="F475" s="9"/>
      <c r="G475" s="11">
        <v>50</v>
      </c>
      <c r="H475" s="11"/>
      <c r="I475" s="2"/>
    </row>
    <row r="476" spans="1:9" ht="39.6" hidden="1" outlineLevel="4">
      <c r="A476" s="9" t="s">
        <v>27</v>
      </c>
      <c r="B476" s="10" t="s">
        <v>291</v>
      </c>
      <c r="C476" s="9"/>
      <c r="D476" s="9"/>
      <c r="E476" s="9"/>
      <c r="F476" s="9"/>
      <c r="G476" s="11">
        <v>50</v>
      </c>
      <c r="H476" s="11"/>
      <c r="I476" s="2"/>
    </row>
    <row r="477" spans="1:9" hidden="1" outlineLevel="5">
      <c r="A477" s="9" t="s">
        <v>27</v>
      </c>
      <c r="B477" s="10" t="s">
        <v>318</v>
      </c>
      <c r="C477" s="9"/>
      <c r="D477" s="9"/>
      <c r="E477" s="9"/>
      <c r="F477" s="9"/>
      <c r="G477" s="11">
        <v>50</v>
      </c>
      <c r="H477" s="11"/>
      <c r="I477" s="2"/>
    </row>
    <row r="478" spans="1:9" ht="26.4" hidden="1" outlineLevel="6">
      <c r="A478" s="9" t="s">
        <v>27</v>
      </c>
      <c r="B478" s="10" t="s">
        <v>170</v>
      </c>
      <c r="C478" s="9"/>
      <c r="D478" s="9"/>
      <c r="E478" s="9"/>
      <c r="F478" s="9"/>
      <c r="G478" s="11">
        <v>50</v>
      </c>
      <c r="H478" s="11"/>
      <c r="I478" s="2"/>
    </row>
    <row r="479" spans="1:9" outlineLevel="1" collapsed="1">
      <c r="A479" s="9" t="s">
        <v>28</v>
      </c>
      <c r="B479" s="10" t="s">
        <v>76</v>
      </c>
      <c r="C479" s="9"/>
      <c r="D479" s="9"/>
      <c r="E479" s="9"/>
      <c r="F479" s="9"/>
      <c r="G479" s="11">
        <f>5009.9+35.1+34.5+279+125.2</f>
        <v>5483.7</v>
      </c>
      <c r="H479" s="11">
        <v>5482.8</v>
      </c>
      <c r="I479" s="2"/>
    </row>
    <row r="480" spans="1:9" ht="39.6" hidden="1" outlineLevel="2">
      <c r="A480" s="9" t="s">
        <v>28</v>
      </c>
      <c r="B480" s="10" t="s">
        <v>124</v>
      </c>
      <c r="C480" s="9"/>
      <c r="D480" s="9"/>
      <c r="E480" s="9"/>
      <c r="F480" s="9"/>
      <c r="G480" s="11">
        <f>G481</f>
        <v>4837.5</v>
      </c>
      <c r="H480" s="11"/>
      <c r="I480" s="2"/>
    </row>
    <row r="481" spans="1:9" ht="26.4" hidden="1" outlineLevel="3">
      <c r="A481" s="9" t="s">
        <v>28</v>
      </c>
      <c r="B481" s="10" t="s">
        <v>132</v>
      </c>
      <c r="C481" s="9"/>
      <c r="D481" s="9"/>
      <c r="E481" s="9"/>
      <c r="F481" s="9"/>
      <c r="G481" s="11">
        <f>G482+G489</f>
        <v>4837.5</v>
      </c>
      <c r="H481" s="11"/>
      <c r="I481" s="2"/>
    </row>
    <row r="482" spans="1:9" ht="26.4" hidden="1" outlineLevel="4">
      <c r="A482" s="9" t="s">
        <v>28</v>
      </c>
      <c r="B482" s="10" t="s">
        <v>319</v>
      </c>
      <c r="C482" s="9"/>
      <c r="D482" s="9"/>
      <c r="E482" s="9"/>
      <c r="F482" s="9"/>
      <c r="G482" s="11">
        <f>G483+G485+G487</f>
        <v>3329.5</v>
      </c>
      <c r="H482" s="11"/>
      <c r="I482" s="2"/>
    </row>
    <row r="483" spans="1:9" ht="39.6" hidden="1" outlineLevel="5">
      <c r="A483" s="9" t="s">
        <v>28</v>
      </c>
      <c r="B483" s="10" t="s">
        <v>320</v>
      </c>
      <c r="C483" s="9"/>
      <c r="D483" s="9"/>
      <c r="E483" s="9"/>
      <c r="F483" s="9"/>
      <c r="G483" s="11">
        <v>613.79999999999995</v>
      </c>
      <c r="H483" s="11"/>
      <c r="I483" s="2"/>
    </row>
    <row r="484" spans="1:9" ht="26.4" hidden="1" outlineLevel="6">
      <c r="A484" s="9" t="s">
        <v>28</v>
      </c>
      <c r="B484" s="10" t="s">
        <v>170</v>
      </c>
      <c r="C484" s="9"/>
      <c r="D484" s="9"/>
      <c r="E484" s="9"/>
      <c r="F484" s="9"/>
      <c r="G484" s="11">
        <v>613.79999999999995</v>
      </c>
      <c r="H484" s="11"/>
      <c r="I484" s="2"/>
    </row>
    <row r="485" spans="1:9" ht="26.4" hidden="1" outlineLevel="5">
      <c r="A485" s="9" t="s">
        <v>28</v>
      </c>
      <c r="B485" s="10" t="s">
        <v>321</v>
      </c>
      <c r="C485" s="9"/>
      <c r="D485" s="9"/>
      <c r="E485" s="9"/>
      <c r="F485" s="9"/>
      <c r="G485" s="11">
        <v>2398</v>
      </c>
      <c r="H485" s="11"/>
      <c r="I485" s="2"/>
    </row>
    <row r="486" spans="1:9" ht="26.4" hidden="1" outlineLevel="6">
      <c r="A486" s="9" t="s">
        <v>28</v>
      </c>
      <c r="B486" s="10" t="s">
        <v>170</v>
      </c>
      <c r="C486" s="9"/>
      <c r="D486" s="9"/>
      <c r="E486" s="9"/>
      <c r="F486" s="9"/>
      <c r="G486" s="11">
        <v>2398</v>
      </c>
      <c r="H486" s="11"/>
      <c r="I486" s="2"/>
    </row>
    <row r="487" spans="1:9" ht="26.4" hidden="1" outlineLevel="5">
      <c r="A487" s="9" t="s">
        <v>28</v>
      </c>
      <c r="B487" s="10" t="s">
        <v>322</v>
      </c>
      <c r="C487" s="9"/>
      <c r="D487" s="9"/>
      <c r="E487" s="9"/>
      <c r="F487" s="9"/>
      <c r="G487" s="11">
        <v>317.7</v>
      </c>
      <c r="H487" s="11"/>
      <c r="I487" s="2"/>
    </row>
    <row r="488" spans="1:9" ht="26.4" hidden="1" outlineLevel="6">
      <c r="A488" s="9" t="s">
        <v>28</v>
      </c>
      <c r="B488" s="10" t="s">
        <v>170</v>
      </c>
      <c r="C488" s="9"/>
      <c r="D488" s="9"/>
      <c r="E488" s="9"/>
      <c r="F488" s="9"/>
      <c r="G488" s="11">
        <v>317.7</v>
      </c>
      <c r="H488" s="11"/>
      <c r="I488" s="2"/>
    </row>
    <row r="489" spans="1:9" hidden="1" outlineLevel="4">
      <c r="A489" s="9" t="s">
        <v>28</v>
      </c>
      <c r="B489" s="10" t="s">
        <v>323</v>
      </c>
      <c r="C489" s="9"/>
      <c r="D489" s="9"/>
      <c r="E489" s="9"/>
      <c r="F489" s="9"/>
      <c r="G489" s="11">
        <f>G490+G492</f>
        <v>1508</v>
      </c>
      <c r="H489" s="11"/>
      <c r="I489" s="2"/>
    </row>
    <row r="490" spans="1:9" ht="39.6" hidden="1" outlineLevel="5">
      <c r="A490" s="9" t="s">
        <v>28</v>
      </c>
      <c r="B490" s="10" t="s">
        <v>324</v>
      </c>
      <c r="C490" s="9"/>
      <c r="D490" s="9"/>
      <c r="E490" s="9"/>
      <c r="F490" s="9"/>
      <c r="G490" s="11">
        <v>1431</v>
      </c>
      <c r="H490" s="11"/>
      <c r="I490" s="2"/>
    </row>
    <row r="491" spans="1:9" ht="26.4" hidden="1" outlineLevel="6">
      <c r="A491" s="9" t="s">
        <v>28</v>
      </c>
      <c r="B491" s="10" t="s">
        <v>170</v>
      </c>
      <c r="C491" s="9"/>
      <c r="D491" s="9"/>
      <c r="E491" s="9"/>
      <c r="F491" s="9"/>
      <c r="G491" s="11">
        <v>1431</v>
      </c>
      <c r="H491" s="11"/>
      <c r="I491" s="2"/>
    </row>
    <row r="492" spans="1:9" hidden="1" outlineLevel="5">
      <c r="A492" s="9" t="s">
        <v>28</v>
      </c>
      <c r="B492" s="10" t="s">
        <v>325</v>
      </c>
      <c r="C492" s="9"/>
      <c r="D492" s="9"/>
      <c r="E492" s="9"/>
      <c r="F492" s="9"/>
      <c r="G492" s="11">
        <v>77</v>
      </c>
      <c r="H492" s="11"/>
      <c r="I492" s="2"/>
    </row>
    <row r="493" spans="1:9" ht="26.4" hidden="1" outlineLevel="6">
      <c r="A493" s="9" t="s">
        <v>28</v>
      </c>
      <c r="B493" s="10" t="s">
        <v>170</v>
      </c>
      <c r="C493" s="9"/>
      <c r="D493" s="9"/>
      <c r="E493" s="9"/>
      <c r="F493" s="9"/>
      <c r="G493" s="11">
        <v>77</v>
      </c>
      <c r="H493" s="11"/>
      <c r="I493" s="2"/>
    </row>
    <row r="494" spans="1:9" ht="39.6" hidden="1" outlineLevel="2">
      <c r="A494" s="9" t="s">
        <v>28</v>
      </c>
      <c r="B494" s="10" t="s">
        <v>120</v>
      </c>
      <c r="C494" s="9"/>
      <c r="D494" s="9"/>
      <c r="E494" s="9"/>
      <c r="F494" s="9"/>
      <c r="G494" s="11">
        <v>158</v>
      </c>
      <c r="H494" s="11"/>
      <c r="I494" s="2"/>
    </row>
    <row r="495" spans="1:9" ht="26.4" hidden="1" outlineLevel="3">
      <c r="A495" s="9" t="s">
        <v>28</v>
      </c>
      <c r="B495" s="10" t="s">
        <v>121</v>
      </c>
      <c r="C495" s="9"/>
      <c r="D495" s="9"/>
      <c r="E495" s="9"/>
      <c r="F495" s="9"/>
      <c r="G495" s="11">
        <v>158</v>
      </c>
      <c r="H495" s="11"/>
      <c r="I495" s="2"/>
    </row>
    <row r="496" spans="1:9" hidden="1" outlineLevel="4">
      <c r="A496" s="9" t="s">
        <v>28</v>
      </c>
      <c r="B496" s="10" t="s">
        <v>326</v>
      </c>
      <c r="C496" s="9"/>
      <c r="D496" s="9"/>
      <c r="E496" s="9"/>
      <c r="F496" s="9"/>
      <c r="G496" s="11">
        <v>32</v>
      </c>
      <c r="H496" s="11"/>
      <c r="I496" s="2"/>
    </row>
    <row r="497" spans="1:9" ht="39.6" hidden="1" outlineLevel="5">
      <c r="A497" s="9" t="s">
        <v>28</v>
      </c>
      <c r="B497" s="10" t="s">
        <v>327</v>
      </c>
      <c r="C497" s="9"/>
      <c r="D497" s="9"/>
      <c r="E497" s="9"/>
      <c r="F497" s="9"/>
      <c r="G497" s="11">
        <v>32</v>
      </c>
      <c r="H497" s="11"/>
      <c r="I497" s="2"/>
    </row>
    <row r="498" spans="1:9" ht="26.4" hidden="1" outlineLevel="6">
      <c r="A498" s="9" t="s">
        <v>28</v>
      </c>
      <c r="B498" s="10" t="s">
        <v>151</v>
      </c>
      <c r="C498" s="9"/>
      <c r="D498" s="9"/>
      <c r="E498" s="9"/>
      <c r="F498" s="9"/>
      <c r="G498" s="11">
        <v>32</v>
      </c>
      <c r="H498" s="11"/>
      <c r="I498" s="2"/>
    </row>
    <row r="499" spans="1:9" ht="26.4" hidden="1" outlineLevel="4">
      <c r="A499" s="9" t="s">
        <v>28</v>
      </c>
      <c r="B499" s="10" t="s">
        <v>328</v>
      </c>
      <c r="C499" s="9"/>
      <c r="D499" s="9"/>
      <c r="E499" s="9"/>
      <c r="F499" s="9"/>
      <c r="G499" s="11">
        <v>26</v>
      </c>
      <c r="H499" s="11"/>
      <c r="I499" s="2"/>
    </row>
    <row r="500" spans="1:9" ht="39.6" hidden="1" outlineLevel="5">
      <c r="A500" s="9" t="s">
        <v>28</v>
      </c>
      <c r="B500" s="10" t="s">
        <v>329</v>
      </c>
      <c r="C500" s="9"/>
      <c r="D500" s="9"/>
      <c r="E500" s="9"/>
      <c r="F500" s="9"/>
      <c r="G500" s="11">
        <v>22</v>
      </c>
      <c r="H500" s="11"/>
      <c r="I500" s="2"/>
    </row>
    <row r="501" spans="1:9" ht="26.4" hidden="1" outlineLevel="6">
      <c r="A501" s="9" t="s">
        <v>28</v>
      </c>
      <c r="B501" s="10" t="s">
        <v>151</v>
      </c>
      <c r="C501" s="9"/>
      <c r="D501" s="9"/>
      <c r="E501" s="9"/>
      <c r="F501" s="9"/>
      <c r="G501" s="11">
        <v>22</v>
      </c>
      <c r="H501" s="11"/>
      <c r="I501" s="2"/>
    </row>
    <row r="502" spans="1:9" ht="26.4" hidden="1" outlineLevel="5">
      <c r="A502" s="9" t="s">
        <v>28</v>
      </c>
      <c r="B502" s="10" t="s">
        <v>330</v>
      </c>
      <c r="C502" s="9"/>
      <c r="D502" s="9"/>
      <c r="E502" s="9"/>
      <c r="F502" s="9"/>
      <c r="G502" s="11">
        <v>4</v>
      </c>
      <c r="H502" s="11"/>
      <c r="I502" s="2"/>
    </row>
    <row r="503" spans="1:9" ht="26.4" hidden="1" outlineLevel="6">
      <c r="A503" s="9" t="s">
        <v>28</v>
      </c>
      <c r="B503" s="10" t="s">
        <v>151</v>
      </c>
      <c r="C503" s="9"/>
      <c r="D503" s="9"/>
      <c r="E503" s="9"/>
      <c r="F503" s="9"/>
      <c r="G503" s="11">
        <v>4</v>
      </c>
      <c r="H503" s="11"/>
      <c r="I503" s="2"/>
    </row>
    <row r="504" spans="1:9" ht="26.4" hidden="1" outlineLevel="4">
      <c r="A504" s="9" t="s">
        <v>28</v>
      </c>
      <c r="B504" s="10" t="s">
        <v>331</v>
      </c>
      <c r="C504" s="9"/>
      <c r="D504" s="9"/>
      <c r="E504" s="9"/>
      <c r="F504" s="9"/>
      <c r="G504" s="11">
        <v>40</v>
      </c>
      <c r="H504" s="11"/>
      <c r="I504" s="2"/>
    </row>
    <row r="505" spans="1:9" ht="26.4" hidden="1" outlineLevel="5">
      <c r="A505" s="9" t="s">
        <v>28</v>
      </c>
      <c r="B505" s="10" t="s">
        <v>332</v>
      </c>
      <c r="C505" s="9"/>
      <c r="D505" s="9"/>
      <c r="E505" s="9"/>
      <c r="F505" s="9"/>
      <c r="G505" s="11">
        <v>40</v>
      </c>
      <c r="H505" s="11"/>
      <c r="I505" s="2"/>
    </row>
    <row r="506" spans="1:9" ht="26.4" hidden="1" outlineLevel="6">
      <c r="A506" s="9" t="s">
        <v>28</v>
      </c>
      <c r="B506" s="10" t="s">
        <v>151</v>
      </c>
      <c r="C506" s="9"/>
      <c r="D506" s="9"/>
      <c r="E506" s="9"/>
      <c r="F506" s="9"/>
      <c r="G506" s="11">
        <v>40</v>
      </c>
      <c r="H506" s="11"/>
      <c r="I506" s="2"/>
    </row>
    <row r="507" spans="1:9" ht="39.6" hidden="1" outlineLevel="4">
      <c r="A507" s="9" t="s">
        <v>28</v>
      </c>
      <c r="B507" s="10" t="s">
        <v>333</v>
      </c>
      <c r="C507" s="9"/>
      <c r="D507" s="9"/>
      <c r="E507" s="9"/>
      <c r="F507" s="9"/>
      <c r="G507" s="11">
        <v>30</v>
      </c>
      <c r="H507" s="11"/>
      <c r="I507" s="2"/>
    </row>
    <row r="508" spans="1:9" ht="39.6" hidden="1" outlineLevel="5">
      <c r="A508" s="9" t="s">
        <v>28</v>
      </c>
      <c r="B508" s="10" t="s">
        <v>334</v>
      </c>
      <c r="C508" s="9"/>
      <c r="D508" s="9"/>
      <c r="E508" s="9"/>
      <c r="F508" s="9"/>
      <c r="G508" s="11">
        <v>30</v>
      </c>
      <c r="H508" s="11"/>
      <c r="I508" s="2"/>
    </row>
    <row r="509" spans="1:9" ht="26.4" hidden="1" outlineLevel="6">
      <c r="A509" s="9" t="s">
        <v>28</v>
      </c>
      <c r="B509" s="10" t="s">
        <v>151</v>
      </c>
      <c r="C509" s="9"/>
      <c r="D509" s="9"/>
      <c r="E509" s="9"/>
      <c r="F509" s="9"/>
      <c r="G509" s="11">
        <v>30</v>
      </c>
      <c r="H509" s="11"/>
      <c r="I509" s="2"/>
    </row>
    <row r="510" spans="1:9" ht="26.4" hidden="1" outlineLevel="4">
      <c r="A510" s="9" t="s">
        <v>28</v>
      </c>
      <c r="B510" s="10" t="s">
        <v>335</v>
      </c>
      <c r="C510" s="9"/>
      <c r="D510" s="9"/>
      <c r="E510" s="9"/>
      <c r="F510" s="9"/>
      <c r="G510" s="11">
        <v>29</v>
      </c>
      <c r="H510" s="11"/>
      <c r="I510" s="2"/>
    </row>
    <row r="511" spans="1:9" ht="26.4" hidden="1" outlineLevel="5">
      <c r="A511" s="9" t="s">
        <v>28</v>
      </c>
      <c r="B511" s="10" t="s">
        <v>336</v>
      </c>
      <c r="C511" s="9"/>
      <c r="D511" s="9"/>
      <c r="E511" s="9"/>
      <c r="F511" s="9"/>
      <c r="G511" s="11">
        <v>29</v>
      </c>
      <c r="H511" s="11"/>
      <c r="I511" s="2"/>
    </row>
    <row r="512" spans="1:9" ht="26.4" hidden="1" outlineLevel="6">
      <c r="A512" s="9" t="s">
        <v>28</v>
      </c>
      <c r="B512" s="10" t="s">
        <v>151</v>
      </c>
      <c r="C512" s="9"/>
      <c r="D512" s="9"/>
      <c r="E512" s="9"/>
      <c r="F512" s="9"/>
      <c r="G512" s="11">
        <v>29</v>
      </c>
      <c r="H512" s="11"/>
      <c r="I512" s="2"/>
    </row>
    <row r="513" spans="1:9" ht="26.4" hidden="1" outlineLevel="4">
      <c r="A513" s="9" t="s">
        <v>28</v>
      </c>
      <c r="B513" s="10" t="s">
        <v>337</v>
      </c>
      <c r="C513" s="9"/>
      <c r="D513" s="9"/>
      <c r="E513" s="9"/>
      <c r="F513" s="9"/>
      <c r="G513" s="11">
        <v>1</v>
      </c>
      <c r="H513" s="11"/>
      <c r="I513" s="2"/>
    </row>
    <row r="514" spans="1:9" ht="26.4" hidden="1" outlineLevel="5">
      <c r="A514" s="9" t="s">
        <v>28</v>
      </c>
      <c r="B514" s="10" t="s">
        <v>338</v>
      </c>
      <c r="C514" s="9"/>
      <c r="D514" s="9"/>
      <c r="E514" s="9"/>
      <c r="F514" s="9"/>
      <c r="G514" s="11">
        <v>1</v>
      </c>
      <c r="H514" s="11"/>
      <c r="I514" s="2"/>
    </row>
    <row r="515" spans="1:9" ht="26.4" hidden="1" outlineLevel="6">
      <c r="A515" s="9" t="s">
        <v>28</v>
      </c>
      <c r="B515" s="10" t="s">
        <v>151</v>
      </c>
      <c r="C515" s="9"/>
      <c r="D515" s="9"/>
      <c r="E515" s="9"/>
      <c r="F515" s="9"/>
      <c r="G515" s="11">
        <v>1</v>
      </c>
      <c r="H515" s="11"/>
      <c r="I515" s="2"/>
    </row>
    <row r="516" spans="1:9" outlineLevel="1" collapsed="1">
      <c r="A516" s="9" t="s">
        <v>29</v>
      </c>
      <c r="B516" s="10" t="s">
        <v>77</v>
      </c>
      <c r="C516" s="9"/>
      <c r="D516" s="9"/>
      <c r="E516" s="9"/>
      <c r="F516" s="9"/>
      <c r="G516" s="11">
        <v>15251.7</v>
      </c>
      <c r="H516" s="11">
        <v>15004.6</v>
      </c>
      <c r="I516" s="2"/>
    </row>
    <row r="517" spans="1:9" ht="39.6" hidden="1" outlineLevel="2">
      <c r="A517" s="9" t="s">
        <v>29</v>
      </c>
      <c r="B517" s="10" t="s">
        <v>124</v>
      </c>
      <c r="C517" s="9"/>
      <c r="D517" s="9"/>
      <c r="E517" s="9"/>
      <c r="F517" s="9"/>
      <c r="G517" s="11">
        <f>G518</f>
        <v>14898.8</v>
      </c>
      <c r="H517" s="11">
        <f t="shared" ref="H517:H518" si="18">H518</f>
        <v>9747.7000000000007</v>
      </c>
      <c r="I517" s="2"/>
    </row>
    <row r="518" spans="1:9" ht="39.6" hidden="1" outlineLevel="3">
      <c r="A518" s="9" t="s">
        <v>29</v>
      </c>
      <c r="B518" s="10" t="s">
        <v>133</v>
      </c>
      <c r="C518" s="9"/>
      <c r="D518" s="9"/>
      <c r="E518" s="9"/>
      <c r="F518" s="9"/>
      <c r="G518" s="11">
        <f>G519</f>
        <v>14898.8</v>
      </c>
      <c r="H518" s="11">
        <f t="shared" si="18"/>
        <v>9747.7000000000007</v>
      </c>
      <c r="I518" s="2"/>
    </row>
    <row r="519" spans="1:9" ht="26.4" hidden="1" outlineLevel="4">
      <c r="A519" s="9" t="s">
        <v>29</v>
      </c>
      <c r="B519" s="10" t="s">
        <v>339</v>
      </c>
      <c r="C519" s="9"/>
      <c r="D519" s="9"/>
      <c r="E519" s="9"/>
      <c r="F519" s="9"/>
      <c r="G519" s="11">
        <f>G520+G524</f>
        <v>14898.8</v>
      </c>
      <c r="H519" s="11">
        <f t="shared" ref="H519" si="19">H520+H524</f>
        <v>9747.7000000000007</v>
      </c>
      <c r="I519" s="2"/>
    </row>
    <row r="520" spans="1:9" ht="26.4" hidden="1" outlineLevel="5">
      <c r="A520" s="9" t="s">
        <v>29</v>
      </c>
      <c r="B520" s="10" t="s">
        <v>340</v>
      </c>
      <c r="C520" s="9"/>
      <c r="D520" s="9"/>
      <c r="E520" s="9"/>
      <c r="F520" s="9"/>
      <c r="G520" s="11">
        <f>G521+G522+G523</f>
        <v>9809.6999999999989</v>
      </c>
      <c r="H520" s="11">
        <f t="shared" ref="H520" si="20">H521+H522+H523</f>
        <v>7100.2</v>
      </c>
      <c r="I520" s="2"/>
    </row>
    <row r="521" spans="1:9" ht="52.8" hidden="1" outlineLevel="6">
      <c r="A521" s="9" t="s">
        <v>29</v>
      </c>
      <c r="B521" s="10" t="s">
        <v>147</v>
      </c>
      <c r="C521" s="9"/>
      <c r="D521" s="9"/>
      <c r="E521" s="9"/>
      <c r="F521" s="9"/>
      <c r="G521" s="11">
        <v>8090.9</v>
      </c>
      <c r="H521" s="11">
        <v>5677</v>
      </c>
      <c r="I521" s="2"/>
    </row>
    <row r="522" spans="1:9" ht="26.4" hidden="1" outlineLevel="6">
      <c r="A522" s="9" t="s">
        <v>29</v>
      </c>
      <c r="B522" s="10" t="s">
        <v>151</v>
      </c>
      <c r="C522" s="9"/>
      <c r="D522" s="9"/>
      <c r="E522" s="9"/>
      <c r="F522" s="9"/>
      <c r="G522" s="11">
        <v>1698.8</v>
      </c>
      <c r="H522" s="11">
        <v>1408.7</v>
      </c>
      <c r="I522" s="2"/>
    </row>
    <row r="523" spans="1:9" hidden="1" outlineLevel="6">
      <c r="A523" s="9" t="s">
        <v>29</v>
      </c>
      <c r="B523" s="10" t="s">
        <v>155</v>
      </c>
      <c r="C523" s="9"/>
      <c r="D523" s="9"/>
      <c r="E523" s="9"/>
      <c r="F523" s="9"/>
      <c r="G523" s="11">
        <v>20</v>
      </c>
      <c r="H523" s="11">
        <v>14.5</v>
      </c>
      <c r="I523" s="2"/>
    </row>
    <row r="524" spans="1:9" ht="26.4" hidden="1" outlineLevel="5">
      <c r="A524" s="9" t="s">
        <v>29</v>
      </c>
      <c r="B524" s="10" t="s">
        <v>341</v>
      </c>
      <c r="C524" s="9"/>
      <c r="D524" s="9"/>
      <c r="E524" s="9"/>
      <c r="F524" s="9"/>
      <c r="G524" s="11">
        <f>G525+G526</f>
        <v>5089.1000000000004</v>
      </c>
      <c r="H524" s="11">
        <f t="shared" ref="H524" si="21">H525+H526</f>
        <v>2647.5</v>
      </c>
      <c r="I524" s="2"/>
    </row>
    <row r="525" spans="1:9" ht="52.8" hidden="1" outlineLevel="6">
      <c r="A525" s="9" t="s">
        <v>29</v>
      </c>
      <c r="B525" s="10" t="s">
        <v>147</v>
      </c>
      <c r="C525" s="9"/>
      <c r="D525" s="9"/>
      <c r="E525" s="9"/>
      <c r="F525" s="9"/>
      <c r="G525" s="11">
        <v>4690.8</v>
      </c>
      <c r="H525" s="11">
        <v>2536.6</v>
      </c>
      <c r="I525" s="2"/>
    </row>
    <row r="526" spans="1:9" ht="26.4" hidden="1" outlineLevel="6">
      <c r="A526" s="9" t="s">
        <v>29</v>
      </c>
      <c r="B526" s="10" t="s">
        <v>151</v>
      </c>
      <c r="C526" s="9"/>
      <c r="D526" s="9"/>
      <c r="E526" s="9"/>
      <c r="F526" s="9"/>
      <c r="G526" s="11">
        <v>398.3</v>
      </c>
      <c r="H526" s="11">
        <v>110.9</v>
      </c>
      <c r="I526" s="2"/>
    </row>
    <row r="527" spans="1:9" s="3" customFormat="1" collapsed="1">
      <c r="A527" s="20" t="s">
        <v>30</v>
      </c>
      <c r="B527" s="16" t="s">
        <v>49</v>
      </c>
      <c r="C527" s="15"/>
      <c r="D527" s="15"/>
      <c r="E527" s="15"/>
      <c r="F527" s="15"/>
      <c r="G527" s="17">
        <f>G528+G564</f>
        <v>44188.099999999991</v>
      </c>
      <c r="H527" s="17">
        <f>H528+H564</f>
        <v>41277.699999999997</v>
      </c>
      <c r="I527" s="4"/>
    </row>
    <row r="528" spans="1:9" outlineLevel="1">
      <c r="A528" s="9" t="s">
        <v>31</v>
      </c>
      <c r="B528" s="10" t="s">
        <v>78</v>
      </c>
      <c r="C528" s="9"/>
      <c r="D528" s="9"/>
      <c r="E528" s="9"/>
      <c r="F528" s="9"/>
      <c r="G528" s="11">
        <f>36394.7+1245.1+1862.6+105.2+28.1-32</f>
        <v>39603.69999999999</v>
      </c>
      <c r="H528" s="11">
        <v>36719.1</v>
      </c>
      <c r="I528" s="2"/>
    </row>
    <row r="529" spans="1:9" ht="39.6" hidden="1" outlineLevel="2">
      <c r="A529" s="9" t="s">
        <v>31</v>
      </c>
      <c r="B529" s="10" t="s">
        <v>130</v>
      </c>
      <c r="C529" s="9"/>
      <c r="D529" s="9"/>
      <c r="E529" s="9"/>
      <c r="F529" s="9"/>
      <c r="G529" s="11">
        <f>G530</f>
        <v>33855.200000000004</v>
      </c>
      <c r="H529" s="11"/>
      <c r="I529" s="2"/>
    </row>
    <row r="530" spans="1:9" ht="26.4" hidden="1" outlineLevel="3">
      <c r="A530" s="9" t="s">
        <v>31</v>
      </c>
      <c r="B530" s="10" t="s">
        <v>134</v>
      </c>
      <c r="C530" s="9"/>
      <c r="D530" s="9"/>
      <c r="E530" s="9"/>
      <c r="F530" s="9"/>
      <c r="G530" s="11">
        <f>G531+G544</f>
        <v>33855.200000000004</v>
      </c>
      <c r="H530" s="11"/>
      <c r="I530" s="2"/>
    </row>
    <row r="531" spans="1:9" hidden="1" outlineLevel="4">
      <c r="A531" s="9" t="s">
        <v>31</v>
      </c>
      <c r="B531" s="10" t="s">
        <v>342</v>
      </c>
      <c r="C531" s="9"/>
      <c r="D531" s="9"/>
      <c r="E531" s="9"/>
      <c r="F531" s="9"/>
      <c r="G531" s="11">
        <f>G532+G534+G538+G540+G542</f>
        <v>10548.6</v>
      </c>
      <c r="H531" s="11"/>
      <c r="I531" s="2"/>
    </row>
    <row r="532" spans="1:9" ht="39.6" hidden="1" outlineLevel="5">
      <c r="A532" s="9" t="s">
        <v>31</v>
      </c>
      <c r="B532" s="10" t="s">
        <v>343</v>
      </c>
      <c r="C532" s="9"/>
      <c r="D532" s="9"/>
      <c r="E532" s="9"/>
      <c r="F532" s="9"/>
      <c r="G532" s="11">
        <v>1963.6</v>
      </c>
      <c r="H532" s="11"/>
      <c r="I532" s="2"/>
    </row>
    <row r="533" spans="1:9" ht="52.8" hidden="1" outlineLevel="6">
      <c r="A533" s="9" t="s">
        <v>31</v>
      </c>
      <c r="B533" s="10" t="s">
        <v>147</v>
      </c>
      <c r="C533" s="9"/>
      <c r="D533" s="9"/>
      <c r="E533" s="9"/>
      <c r="F533" s="9"/>
      <c r="G533" s="11">
        <v>1963.6</v>
      </c>
      <c r="H533" s="11"/>
      <c r="I533" s="2"/>
    </row>
    <row r="534" spans="1:9" hidden="1" outlineLevel="5">
      <c r="A534" s="9" t="s">
        <v>31</v>
      </c>
      <c r="B534" s="10" t="s">
        <v>344</v>
      </c>
      <c r="C534" s="9"/>
      <c r="D534" s="9"/>
      <c r="E534" s="9"/>
      <c r="F534" s="9"/>
      <c r="G534" s="11">
        <f>G535+G536+G537</f>
        <v>8492.7999999999993</v>
      </c>
      <c r="H534" s="11"/>
      <c r="I534" s="2"/>
    </row>
    <row r="535" spans="1:9" ht="52.8" hidden="1" outlineLevel="6">
      <c r="A535" s="9" t="s">
        <v>31</v>
      </c>
      <c r="B535" s="10" t="s">
        <v>147</v>
      </c>
      <c r="C535" s="9"/>
      <c r="D535" s="9"/>
      <c r="E535" s="9"/>
      <c r="F535" s="9"/>
      <c r="G535" s="11">
        <v>5908.4</v>
      </c>
      <c r="H535" s="11"/>
      <c r="I535" s="2"/>
    </row>
    <row r="536" spans="1:9" ht="26.4" hidden="1" outlineLevel="6">
      <c r="A536" s="9" t="s">
        <v>31</v>
      </c>
      <c r="B536" s="10" t="s">
        <v>151</v>
      </c>
      <c r="C536" s="9"/>
      <c r="D536" s="9"/>
      <c r="E536" s="9"/>
      <c r="F536" s="9"/>
      <c r="G536" s="11">
        <v>2547.4</v>
      </c>
      <c r="H536" s="11"/>
      <c r="I536" s="2"/>
    </row>
    <row r="537" spans="1:9" hidden="1" outlineLevel="6">
      <c r="A537" s="9" t="s">
        <v>31</v>
      </c>
      <c r="B537" s="10" t="s">
        <v>155</v>
      </c>
      <c r="C537" s="9"/>
      <c r="D537" s="9"/>
      <c r="E537" s="9"/>
      <c r="F537" s="9"/>
      <c r="G537" s="11">
        <v>37</v>
      </c>
      <c r="H537" s="11"/>
      <c r="I537" s="2"/>
    </row>
    <row r="538" spans="1:9" ht="26.4" hidden="1" outlineLevel="5">
      <c r="A538" s="9" t="s">
        <v>31</v>
      </c>
      <c r="B538" s="10" t="s">
        <v>345</v>
      </c>
      <c r="C538" s="9"/>
      <c r="D538" s="9"/>
      <c r="E538" s="9"/>
      <c r="F538" s="9"/>
      <c r="G538" s="11">
        <v>70</v>
      </c>
      <c r="H538" s="11"/>
      <c r="I538" s="2"/>
    </row>
    <row r="539" spans="1:9" ht="26.4" hidden="1" outlineLevel="6">
      <c r="A539" s="9" t="s">
        <v>31</v>
      </c>
      <c r="B539" s="10" t="s">
        <v>151</v>
      </c>
      <c r="C539" s="9"/>
      <c r="D539" s="9"/>
      <c r="E539" s="9"/>
      <c r="F539" s="9"/>
      <c r="G539" s="11">
        <v>70</v>
      </c>
      <c r="H539" s="11"/>
      <c r="I539" s="2"/>
    </row>
    <row r="540" spans="1:9" ht="79.2" hidden="1" outlineLevel="5">
      <c r="A540" s="9" t="s">
        <v>31</v>
      </c>
      <c r="B540" s="10" t="s">
        <v>346</v>
      </c>
      <c r="C540" s="9"/>
      <c r="D540" s="9"/>
      <c r="E540" s="9"/>
      <c r="F540" s="9"/>
      <c r="G540" s="11">
        <v>2.6</v>
      </c>
      <c r="H540" s="11"/>
      <c r="I540" s="2"/>
    </row>
    <row r="541" spans="1:9" ht="26.4" hidden="1" outlineLevel="6">
      <c r="A541" s="9" t="s">
        <v>31</v>
      </c>
      <c r="B541" s="10" t="s">
        <v>151</v>
      </c>
      <c r="C541" s="9"/>
      <c r="D541" s="9"/>
      <c r="E541" s="9"/>
      <c r="F541" s="9"/>
      <c r="G541" s="11">
        <v>2.6</v>
      </c>
      <c r="H541" s="11"/>
      <c r="I541" s="2"/>
    </row>
    <row r="542" spans="1:9" ht="39.6" hidden="1" outlineLevel="5">
      <c r="A542" s="9" t="s">
        <v>31</v>
      </c>
      <c r="B542" s="10" t="s">
        <v>347</v>
      </c>
      <c r="C542" s="9"/>
      <c r="D542" s="9"/>
      <c r="E542" s="9"/>
      <c r="F542" s="9"/>
      <c r="G542" s="11">
        <v>19.600000000000001</v>
      </c>
      <c r="H542" s="11"/>
      <c r="I542" s="2"/>
    </row>
    <row r="543" spans="1:9" ht="52.8" hidden="1" outlineLevel="6">
      <c r="A543" s="9" t="s">
        <v>31</v>
      </c>
      <c r="B543" s="10" t="s">
        <v>147</v>
      </c>
      <c r="C543" s="9"/>
      <c r="D543" s="9"/>
      <c r="E543" s="9"/>
      <c r="F543" s="9"/>
      <c r="G543" s="11">
        <v>19.600000000000001</v>
      </c>
      <c r="H543" s="11"/>
      <c r="I543" s="2"/>
    </row>
    <row r="544" spans="1:9" ht="26.4" hidden="1" outlineLevel="4">
      <c r="A544" s="9" t="s">
        <v>31</v>
      </c>
      <c r="B544" s="10" t="s">
        <v>348</v>
      </c>
      <c r="C544" s="9"/>
      <c r="D544" s="9"/>
      <c r="E544" s="9"/>
      <c r="F544" s="9"/>
      <c r="G544" s="11">
        <f>G545+G547+G549</f>
        <v>23306.600000000002</v>
      </c>
      <c r="H544" s="11"/>
      <c r="I544" s="2"/>
    </row>
    <row r="545" spans="1:9" ht="39.6" hidden="1" outlineLevel="5">
      <c r="A545" s="9" t="s">
        <v>31</v>
      </c>
      <c r="B545" s="10" t="s">
        <v>343</v>
      </c>
      <c r="C545" s="9"/>
      <c r="D545" s="9"/>
      <c r="E545" s="9"/>
      <c r="F545" s="9"/>
      <c r="G545" s="11">
        <v>2983.9</v>
      </c>
      <c r="H545" s="11"/>
      <c r="I545" s="2"/>
    </row>
    <row r="546" spans="1:9" ht="26.4" hidden="1" outlineLevel="6">
      <c r="A546" s="9" t="s">
        <v>31</v>
      </c>
      <c r="B546" s="10" t="s">
        <v>170</v>
      </c>
      <c r="C546" s="9"/>
      <c r="D546" s="9"/>
      <c r="E546" s="9"/>
      <c r="F546" s="9"/>
      <c r="G546" s="11">
        <v>2983.9</v>
      </c>
      <c r="H546" s="11"/>
      <c r="I546" s="2"/>
    </row>
    <row r="547" spans="1:9" ht="26.4" hidden="1" outlineLevel="5">
      <c r="A547" s="9" t="s">
        <v>31</v>
      </c>
      <c r="B547" s="10" t="s">
        <v>349</v>
      </c>
      <c r="C547" s="9"/>
      <c r="D547" s="9"/>
      <c r="E547" s="9"/>
      <c r="F547" s="9"/>
      <c r="G547" s="11">
        <v>20292.900000000001</v>
      </c>
      <c r="H547" s="11"/>
      <c r="I547" s="2"/>
    </row>
    <row r="548" spans="1:9" ht="26.4" hidden="1" outlineLevel="6">
      <c r="A548" s="9" t="s">
        <v>31</v>
      </c>
      <c r="B548" s="10" t="s">
        <v>170</v>
      </c>
      <c r="C548" s="9"/>
      <c r="D548" s="9"/>
      <c r="E548" s="9"/>
      <c r="F548" s="9"/>
      <c r="G548" s="11">
        <v>20292.900000000001</v>
      </c>
      <c r="H548" s="11"/>
      <c r="I548" s="2"/>
    </row>
    <row r="549" spans="1:9" ht="39.6" hidden="1" outlineLevel="5">
      <c r="A549" s="9" t="s">
        <v>31</v>
      </c>
      <c r="B549" s="10" t="s">
        <v>347</v>
      </c>
      <c r="C549" s="9"/>
      <c r="D549" s="9"/>
      <c r="E549" s="9"/>
      <c r="F549" s="9"/>
      <c r="G549" s="11">
        <v>29.8</v>
      </c>
      <c r="H549" s="11"/>
      <c r="I549" s="2"/>
    </row>
    <row r="550" spans="1:9" ht="26.4" hidden="1" outlineLevel="6">
      <c r="A550" s="9" t="s">
        <v>31</v>
      </c>
      <c r="B550" s="10" t="s">
        <v>170</v>
      </c>
      <c r="C550" s="9"/>
      <c r="D550" s="9"/>
      <c r="E550" s="9"/>
      <c r="F550" s="9"/>
      <c r="G550" s="11">
        <v>29.8</v>
      </c>
      <c r="H550" s="11"/>
      <c r="I550" s="2"/>
    </row>
    <row r="551" spans="1:9" ht="52.8" hidden="1" outlineLevel="2">
      <c r="A551" s="9" t="s">
        <v>31</v>
      </c>
      <c r="B551" s="10" t="s">
        <v>111</v>
      </c>
      <c r="C551" s="9"/>
      <c r="D551" s="9"/>
      <c r="E551" s="9"/>
      <c r="F551" s="9"/>
      <c r="G551" s="11">
        <f>G552</f>
        <v>444.03890000000001</v>
      </c>
      <c r="H551" s="11"/>
      <c r="I551" s="2"/>
    </row>
    <row r="552" spans="1:9" ht="26.4" hidden="1" outlineLevel="3">
      <c r="A552" s="9" t="s">
        <v>31</v>
      </c>
      <c r="B552" s="10" t="s">
        <v>112</v>
      </c>
      <c r="C552" s="9"/>
      <c r="D552" s="9"/>
      <c r="E552" s="9"/>
      <c r="F552" s="9"/>
      <c r="G552" s="11">
        <f>G553</f>
        <v>444.03890000000001</v>
      </c>
      <c r="H552" s="11"/>
      <c r="I552" s="2"/>
    </row>
    <row r="553" spans="1:9" ht="26.4" hidden="1" outlineLevel="4">
      <c r="A553" s="9" t="s">
        <v>31</v>
      </c>
      <c r="B553" s="10" t="s">
        <v>230</v>
      </c>
      <c r="C553" s="9"/>
      <c r="D553" s="9"/>
      <c r="E553" s="9"/>
      <c r="F553" s="9"/>
      <c r="G553" s="11">
        <f>G554+G556</f>
        <v>444.03890000000001</v>
      </c>
      <c r="H553" s="11"/>
      <c r="I553" s="2"/>
    </row>
    <row r="554" spans="1:9" ht="52.8" hidden="1" outlineLevel="5">
      <c r="A554" s="9" t="s">
        <v>31</v>
      </c>
      <c r="B554" s="10" t="s">
        <v>350</v>
      </c>
      <c r="C554" s="9"/>
      <c r="D554" s="9"/>
      <c r="E554" s="9"/>
      <c r="F554" s="9"/>
      <c r="G554" s="11">
        <v>222.03890000000001</v>
      </c>
      <c r="H554" s="11"/>
      <c r="I554" s="2"/>
    </row>
    <row r="555" spans="1:9" ht="26.4" hidden="1" outlineLevel="6">
      <c r="A555" s="9" t="s">
        <v>31</v>
      </c>
      <c r="B555" s="10" t="s">
        <v>151</v>
      </c>
      <c r="C555" s="9"/>
      <c r="D555" s="9"/>
      <c r="E555" s="9"/>
      <c r="F555" s="9"/>
      <c r="G555" s="11">
        <v>222.03890000000001</v>
      </c>
      <c r="H555" s="11"/>
      <c r="I555" s="2"/>
    </row>
    <row r="556" spans="1:9" ht="66" hidden="1" outlineLevel="5">
      <c r="A556" s="9" t="s">
        <v>31</v>
      </c>
      <c r="B556" s="10" t="s">
        <v>351</v>
      </c>
      <c r="C556" s="9"/>
      <c r="D556" s="9"/>
      <c r="E556" s="9"/>
      <c r="F556" s="9"/>
      <c r="G556" s="11">
        <v>222</v>
      </c>
      <c r="H556" s="11"/>
      <c r="I556" s="2"/>
    </row>
    <row r="557" spans="1:9" ht="26.4" hidden="1" outlineLevel="6">
      <c r="A557" s="9" t="s">
        <v>31</v>
      </c>
      <c r="B557" s="10" t="s">
        <v>151</v>
      </c>
      <c r="C557" s="9"/>
      <c r="D557" s="9"/>
      <c r="E557" s="9"/>
      <c r="F557" s="9"/>
      <c r="G557" s="11">
        <v>222</v>
      </c>
      <c r="H557" s="11"/>
      <c r="I557" s="2"/>
    </row>
    <row r="558" spans="1:9" ht="39.6" hidden="1" outlineLevel="2">
      <c r="A558" s="9" t="s">
        <v>31</v>
      </c>
      <c r="B558" s="10" t="s">
        <v>88</v>
      </c>
      <c r="C558" s="9"/>
      <c r="D558" s="9"/>
      <c r="E558" s="9"/>
      <c r="F558" s="9"/>
      <c r="G558" s="11">
        <f>G559</f>
        <v>2095.6</v>
      </c>
      <c r="H558" s="11"/>
      <c r="I558" s="2"/>
    </row>
    <row r="559" spans="1:9" ht="26.4" hidden="1" outlineLevel="3">
      <c r="A559" s="9" t="s">
        <v>31</v>
      </c>
      <c r="B559" s="10" t="s">
        <v>93</v>
      </c>
      <c r="C559" s="9"/>
      <c r="D559" s="9"/>
      <c r="E559" s="9"/>
      <c r="F559" s="9"/>
      <c r="G559" s="11">
        <f>G560</f>
        <v>2095.6</v>
      </c>
      <c r="H559" s="11"/>
      <c r="I559" s="2"/>
    </row>
    <row r="560" spans="1:9" ht="39.6" hidden="1" outlineLevel="4">
      <c r="A560" s="9" t="s">
        <v>31</v>
      </c>
      <c r="B560" s="10" t="s">
        <v>152</v>
      </c>
      <c r="C560" s="9"/>
      <c r="D560" s="9"/>
      <c r="E560" s="9"/>
      <c r="F560" s="9"/>
      <c r="G560" s="11">
        <f>G561</f>
        <v>2095.6</v>
      </c>
      <c r="H560" s="11"/>
      <c r="I560" s="2"/>
    </row>
    <row r="561" spans="1:9" ht="39.6" hidden="1" outlineLevel="5">
      <c r="A561" s="9" t="s">
        <v>31</v>
      </c>
      <c r="B561" s="10" t="s">
        <v>153</v>
      </c>
      <c r="C561" s="9"/>
      <c r="D561" s="9"/>
      <c r="E561" s="9"/>
      <c r="F561" s="9"/>
      <c r="G561" s="11">
        <f>G562+G563</f>
        <v>2095.6</v>
      </c>
      <c r="H561" s="11"/>
      <c r="I561" s="2"/>
    </row>
    <row r="562" spans="1:9" ht="26.4" hidden="1" outlineLevel="6">
      <c r="A562" s="9" t="s">
        <v>31</v>
      </c>
      <c r="B562" s="10" t="s">
        <v>151</v>
      </c>
      <c r="C562" s="9"/>
      <c r="D562" s="9"/>
      <c r="E562" s="9"/>
      <c r="F562" s="9"/>
      <c r="G562" s="11">
        <v>2061.1</v>
      </c>
      <c r="H562" s="11"/>
      <c r="I562" s="2"/>
    </row>
    <row r="563" spans="1:9" hidden="1" outlineLevel="6">
      <c r="A563" s="9" t="s">
        <v>31</v>
      </c>
      <c r="B563" s="10" t="s">
        <v>155</v>
      </c>
      <c r="C563" s="9"/>
      <c r="D563" s="9"/>
      <c r="E563" s="9"/>
      <c r="F563" s="9"/>
      <c r="G563" s="11">
        <v>34.5</v>
      </c>
      <c r="H563" s="11"/>
      <c r="I563" s="2"/>
    </row>
    <row r="564" spans="1:9" outlineLevel="1" collapsed="1">
      <c r="A564" s="9" t="s">
        <v>32</v>
      </c>
      <c r="B564" s="10" t="s">
        <v>79</v>
      </c>
      <c r="C564" s="9"/>
      <c r="D564" s="9"/>
      <c r="E564" s="9"/>
      <c r="F564" s="9"/>
      <c r="G564" s="11">
        <f>4526.3+33.1+25</f>
        <v>4584.4000000000005</v>
      </c>
      <c r="H564" s="11">
        <v>4558.6000000000004</v>
      </c>
      <c r="I564" s="2"/>
    </row>
    <row r="565" spans="1:9" ht="39.6" hidden="1" outlineLevel="2">
      <c r="A565" s="9" t="s">
        <v>32</v>
      </c>
      <c r="B565" s="10" t="s">
        <v>130</v>
      </c>
      <c r="C565" s="9"/>
      <c r="D565" s="9"/>
      <c r="E565" s="9"/>
      <c r="F565" s="9"/>
      <c r="G565" s="11">
        <v>4526.3</v>
      </c>
      <c r="H565" s="11">
        <v>3010.4</v>
      </c>
      <c r="I565" s="2"/>
    </row>
    <row r="566" spans="1:9" ht="39.6" hidden="1" outlineLevel="3">
      <c r="A566" s="9" t="s">
        <v>32</v>
      </c>
      <c r="B566" s="10" t="s">
        <v>135</v>
      </c>
      <c r="C566" s="9"/>
      <c r="D566" s="9"/>
      <c r="E566" s="9"/>
      <c r="F566" s="9"/>
      <c r="G566" s="11">
        <v>4526.3</v>
      </c>
      <c r="H566" s="11">
        <v>3010.4</v>
      </c>
      <c r="I566" s="2"/>
    </row>
    <row r="567" spans="1:9" ht="39.6" hidden="1" outlineLevel="5">
      <c r="A567" s="9" t="s">
        <v>32</v>
      </c>
      <c r="B567" s="10" t="s">
        <v>352</v>
      </c>
      <c r="C567" s="9"/>
      <c r="D567" s="9"/>
      <c r="E567" s="9"/>
      <c r="F567" s="9"/>
      <c r="G567" s="11">
        <f>G568+G569+G570</f>
        <v>4526.3</v>
      </c>
      <c r="H567" s="11">
        <v>3010.4</v>
      </c>
      <c r="I567" s="2"/>
    </row>
    <row r="568" spans="1:9" ht="52.8" hidden="1" outlineLevel="6">
      <c r="A568" s="9" t="s">
        <v>32</v>
      </c>
      <c r="B568" s="10" t="s">
        <v>147</v>
      </c>
      <c r="C568" s="9"/>
      <c r="D568" s="9"/>
      <c r="E568" s="9"/>
      <c r="F568" s="9"/>
      <c r="G568" s="11">
        <v>3968.6</v>
      </c>
      <c r="H568" s="11">
        <v>2617.6999999999998</v>
      </c>
      <c r="I568" s="2"/>
    </row>
    <row r="569" spans="1:9" ht="26.4" hidden="1" outlineLevel="6">
      <c r="A569" s="9" t="s">
        <v>32</v>
      </c>
      <c r="B569" s="10" t="s">
        <v>151</v>
      </c>
      <c r="C569" s="9"/>
      <c r="D569" s="9"/>
      <c r="E569" s="9"/>
      <c r="F569" s="9"/>
      <c r="G569" s="11">
        <v>527.20000000000005</v>
      </c>
      <c r="H569" s="11">
        <v>392.7</v>
      </c>
      <c r="I569" s="2"/>
    </row>
    <row r="570" spans="1:9" hidden="1" outlineLevel="6">
      <c r="A570" s="9" t="s">
        <v>32</v>
      </c>
      <c r="B570" s="10" t="s">
        <v>155</v>
      </c>
      <c r="C570" s="9"/>
      <c r="D570" s="9"/>
      <c r="E570" s="9"/>
      <c r="F570" s="9"/>
      <c r="G570" s="11">
        <v>30.5</v>
      </c>
      <c r="H570" s="11">
        <v>0</v>
      </c>
      <c r="I570" s="2"/>
    </row>
    <row r="571" spans="1:9" s="3" customFormat="1" collapsed="1">
      <c r="A571" s="15" t="s">
        <v>33</v>
      </c>
      <c r="B571" s="16" t="s">
        <v>50</v>
      </c>
      <c r="C571" s="15"/>
      <c r="D571" s="15"/>
      <c r="E571" s="15"/>
      <c r="F571" s="15"/>
      <c r="G571" s="17">
        <f>G572+G582+G615</f>
        <v>13028.7</v>
      </c>
      <c r="H571" s="17">
        <f t="shared" ref="H571" si="22">H572+H582+H615</f>
        <v>12884.300000000001</v>
      </c>
      <c r="I571" s="4"/>
    </row>
    <row r="572" spans="1:9" outlineLevel="1">
      <c r="A572" s="9" t="s">
        <v>34</v>
      </c>
      <c r="B572" s="10" t="s">
        <v>80</v>
      </c>
      <c r="C572" s="9"/>
      <c r="D572" s="9"/>
      <c r="E572" s="9"/>
      <c r="F572" s="9"/>
      <c r="G572" s="11">
        <v>1724.6</v>
      </c>
      <c r="H572" s="11">
        <v>1652</v>
      </c>
      <c r="I572" s="2"/>
    </row>
    <row r="573" spans="1:9" ht="39.6" hidden="1" outlineLevel="2">
      <c r="A573" s="9" t="s">
        <v>34</v>
      </c>
      <c r="B573" s="10" t="s">
        <v>88</v>
      </c>
      <c r="C573" s="9"/>
      <c r="D573" s="9"/>
      <c r="E573" s="9"/>
      <c r="F573" s="9"/>
      <c r="G573" s="11">
        <f>G574+G578</f>
        <v>1724.6</v>
      </c>
      <c r="H573" s="11"/>
      <c r="I573" s="2"/>
    </row>
    <row r="574" spans="1:9" ht="26.4" hidden="1" outlineLevel="3">
      <c r="A574" s="9" t="s">
        <v>34</v>
      </c>
      <c r="B574" s="10" t="s">
        <v>97</v>
      </c>
      <c r="C574" s="9"/>
      <c r="D574" s="9"/>
      <c r="E574" s="9"/>
      <c r="F574" s="9"/>
      <c r="G574" s="11">
        <v>1700</v>
      </c>
      <c r="H574" s="11"/>
      <c r="I574" s="2"/>
    </row>
    <row r="575" spans="1:9" ht="39.6" hidden="1" outlineLevel="4">
      <c r="A575" s="9" t="s">
        <v>34</v>
      </c>
      <c r="B575" s="10" t="s">
        <v>353</v>
      </c>
      <c r="C575" s="9"/>
      <c r="D575" s="9"/>
      <c r="E575" s="9"/>
      <c r="F575" s="9"/>
      <c r="G575" s="11">
        <v>1700</v>
      </c>
      <c r="H575" s="11"/>
      <c r="I575" s="2"/>
    </row>
    <row r="576" spans="1:9" ht="26.4" hidden="1" outlineLevel="5">
      <c r="A576" s="9" t="s">
        <v>34</v>
      </c>
      <c r="B576" s="10" t="s">
        <v>354</v>
      </c>
      <c r="C576" s="9"/>
      <c r="D576" s="9"/>
      <c r="E576" s="9"/>
      <c r="F576" s="9"/>
      <c r="G576" s="11">
        <v>1700</v>
      </c>
      <c r="H576" s="11"/>
      <c r="I576" s="2"/>
    </row>
    <row r="577" spans="1:9" hidden="1" outlineLevel="6">
      <c r="A577" s="9" t="s">
        <v>34</v>
      </c>
      <c r="B577" s="10" t="s">
        <v>154</v>
      </c>
      <c r="C577" s="9"/>
      <c r="D577" s="9"/>
      <c r="E577" s="9"/>
      <c r="F577" s="9"/>
      <c r="G577" s="11">
        <v>1700</v>
      </c>
      <c r="H577" s="11"/>
      <c r="I577" s="2"/>
    </row>
    <row r="578" spans="1:9" ht="26.4" hidden="1" outlineLevel="3">
      <c r="A578" s="9" t="s">
        <v>34</v>
      </c>
      <c r="B578" s="10" t="s">
        <v>93</v>
      </c>
      <c r="C578" s="9"/>
      <c r="D578" s="9"/>
      <c r="E578" s="9"/>
      <c r="F578" s="9"/>
      <c r="G578" s="11">
        <v>24.6</v>
      </c>
      <c r="H578" s="11"/>
      <c r="I578" s="2"/>
    </row>
    <row r="579" spans="1:9" ht="39.6" hidden="1" outlineLevel="4">
      <c r="A579" s="9" t="s">
        <v>34</v>
      </c>
      <c r="B579" s="10" t="s">
        <v>152</v>
      </c>
      <c r="C579" s="9"/>
      <c r="D579" s="9"/>
      <c r="E579" s="9"/>
      <c r="F579" s="9"/>
      <c r="G579" s="11">
        <v>24.6</v>
      </c>
      <c r="H579" s="11"/>
      <c r="I579" s="2"/>
    </row>
    <row r="580" spans="1:9" ht="39.6" hidden="1" outlineLevel="5">
      <c r="A580" s="9" t="s">
        <v>34</v>
      </c>
      <c r="B580" s="10" t="s">
        <v>153</v>
      </c>
      <c r="C580" s="9"/>
      <c r="D580" s="9"/>
      <c r="E580" s="9"/>
      <c r="F580" s="9"/>
      <c r="G580" s="11">
        <v>24.6</v>
      </c>
      <c r="H580" s="11"/>
      <c r="I580" s="2"/>
    </row>
    <row r="581" spans="1:9" hidden="1" outlineLevel="6">
      <c r="A581" s="9" t="s">
        <v>34</v>
      </c>
      <c r="B581" s="10" t="s">
        <v>154</v>
      </c>
      <c r="C581" s="9"/>
      <c r="D581" s="9"/>
      <c r="E581" s="9"/>
      <c r="F581" s="9"/>
      <c r="G581" s="11">
        <v>24.6</v>
      </c>
      <c r="H581" s="11"/>
      <c r="I581" s="2"/>
    </row>
    <row r="582" spans="1:9" outlineLevel="1" collapsed="1">
      <c r="A582" s="9" t="s">
        <v>35</v>
      </c>
      <c r="B582" s="10" t="s">
        <v>81</v>
      </c>
      <c r="C582" s="9"/>
      <c r="D582" s="9"/>
      <c r="E582" s="9"/>
      <c r="F582" s="9"/>
      <c r="G582" s="11">
        <v>4221</v>
      </c>
      <c r="H582" s="11">
        <f>2718.8+1430.4</f>
        <v>4149.2000000000007</v>
      </c>
      <c r="I582" s="2"/>
    </row>
    <row r="583" spans="1:9" ht="39.6" hidden="1" outlineLevel="2">
      <c r="A583" s="9" t="s">
        <v>35</v>
      </c>
      <c r="B583" s="10" t="s">
        <v>124</v>
      </c>
      <c r="C583" s="9"/>
      <c r="D583" s="9"/>
      <c r="E583" s="9"/>
      <c r="F583" s="9"/>
      <c r="G583" s="11">
        <f>G584+G588</f>
        <v>1494</v>
      </c>
      <c r="H583" s="11"/>
      <c r="I583" s="2"/>
    </row>
    <row r="584" spans="1:9" ht="26.4" hidden="1" outlineLevel="3">
      <c r="A584" s="9" t="s">
        <v>35</v>
      </c>
      <c r="B584" s="10" t="s">
        <v>125</v>
      </c>
      <c r="C584" s="9"/>
      <c r="D584" s="9"/>
      <c r="E584" s="9"/>
      <c r="F584" s="9"/>
      <c r="G584" s="11">
        <v>288</v>
      </c>
      <c r="H584" s="11"/>
      <c r="I584" s="2"/>
    </row>
    <row r="585" spans="1:9" ht="26.4" hidden="1" outlineLevel="4">
      <c r="A585" s="9" t="s">
        <v>35</v>
      </c>
      <c r="B585" s="10" t="s">
        <v>316</v>
      </c>
      <c r="C585" s="9"/>
      <c r="D585" s="9"/>
      <c r="E585" s="9"/>
      <c r="F585" s="9"/>
      <c r="G585" s="11">
        <v>288</v>
      </c>
      <c r="H585" s="11"/>
      <c r="I585" s="2"/>
    </row>
    <row r="586" spans="1:9" ht="66" hidden="1" outlineLevel="5">
      <c r="A586" s="9" t="s">
        <v>35</v>
      </c>
      <c r="B586" s="10" t="s">
        <v>355</v>
      </c>
      <c r="C586" s="9"/>
      <c r="D586" s="9"/>
      <c r="E586" s="9"/>
      <c r="F586" s="9"/>
      <c r="G586" s="11">
        <v>288</v>
      </c>
      <c r="H586" s="11"/>
      <c r="I586" s="2"/>
    </row>
    <row r="587" spans="1:9" hidden="1" outlineLevel="6">
      <c r="A587" s="9" t="s">
        <v>35</v>
      </c>
      <c r="B587" s="10" t="s">
        <v>154</v>
      </c>
      <c r="C587" s="9"/>
      <c r="D587" s="9"/>
      <c r="E587" s="9"/>
      <c r="F587" s="9"/>
      <c r="G587" s="11">
        <v>288</v>
      </c>
      <c r="H587" s="11"/>
      <c r="I587" s="2"/>
    </row>
    <row r="588" spans="1:9" ht="26.4" hidden="1" outlineLevel="3">
      <c r="A588" s="9" t="s">
        <v>35</v>
      </c>
      <c r="B588" s="10" t="s">
        <v>126</v>
      </c>
      <c r="C588" s="9"/>
      <c r="D588" s="9"/>
      <c r="E588" s="9"/>
      <c r="F588" s="9"/>
      <c r="G588" s="11">
        <v>1206</v>
      </c>
      <c r="H588" s="11"/>
      <c r="I588" s="2"/>
    </row>
    <row r="589" spans="1:9" ht="39.6" hidden="1" outlineLevel="4">
      <c r="A589" s="9" t="s">
        <v>35</v>
      </c>
      <c r="B589" s="10" t="s">
        <v>291</v>
      </c>
      <c r="C589" s="9"/>
      <c r="D589" s="9"/>
      <c r="E589" s="9"/>
      <c r="F589" s="9"/>
      <c r="G589" s="11">
        <v>1206</v>
      </c>
      <c r="H589" s="11"/>
      <c r="I589" s="2"/>
    </row>
    <row r="590" spans="1:9" ht="66" hidden="1" outlineLevel="5">
      <c r="A590" s="9" t="s">
        <v>35</v>
      </c>
      <c r="B590" s="10" t="s">
        <v>355</v>
      </c>
      <c r="C590" s="9"/>
      <c r="D590" s="9"/>
      <c r="E590" s="9"/>
      <c r="F590" s="9"/>
      <c r="G590" s="11">
        <v>1206</v>
      </c>
      <c r="H590" s="11"/>
      <c r="I590" s="2"/>
    </row>
    <row r="591" spans="1:9" hidden="1" outlineLevel="6">
      <c r="A591" s="9" t="s">
        <v>35</v>
      </c>
      <c r="B591" s="10" t="s">
        <v>154</v>
      </c>
      <c r="C591" s="9"/>
      <c r="D591" s="9"/>
      <c r="E591" s="9"/>
      <c r="F591" s="9"/>
      <c r="G591" s="11">
        <v>1206</v>
      </c>
      <c r="H591" s="11"/>
      <c r="I591" s="2"/>
    </row>
    <row r="592" spans="1:9" ht="39.6" hidden="1" outlineLevel="2">
      <c r="A592" s="9" t="s">
        <v>35</v>
      </c>
      <c r="B592" s="10" t="s">
        <v>136</v>
      </c>
      <c r="C592" s="9"/>
      <c r="D592" s="9"/>
      <c r="E592" s="9"/>
      <c r="F592" s="9"/>
      <c r="G592" s="11">
        <v>100</v>
      </c>
      <c r="H592" s="11"/>
      <c r="I592" s="2"/>
    </row>
    <row r="593" spans="1:9" ht="26.4" hidden="1" outlineLevel="3">
      <c r="A593" s="9" t="s">
        <v>35</v>
      </c>
      <c r="B593" s="10" t="s">
        <v>137</v>
      </c>
      <c r="C593" s="9"/>
      <c r="D593" s="9"/>
      <c r="E593" s="9"/>
      <c r="F593" s="9"/>
      <c r="G593" s="11">
        <v>100</v>
      </c>
      <c r="H593" s="11"/>
      <c r="I593" s="2"/>
    </row>
    <row r="594" spans="1:9" ht="26.4" hidden="1" outlineLevel="4">
      <c r="A594" s="9" t="s">
        <v>35</v>
      </c>
      <c r="B594" s="10" t="s">
        <v>356</v>
      </c>
      <c r="C594" s="9"/>
      <c r="D594" s="9"/>
      <c r="E594" s="9"/>
      <c r="F594" s="9"/>
      <c r="G594" s="11">
        <v>100</v>
      </c>
      <c r="H594" s="11"/>
      <c r="I594" s="2"/>
    </row>
    <row r="595" spans="1:9" ht="39.6" hidden="1" outlineLevel="5">
      <c r="A595" s="9" t="s">
        <v>35</v>
      </c>
      <c r="B595" s="10" t="s">
        <v>357</v>
      </c>
      <c r="C595" s="9"/>
      <c r="D595" s="9"/>
      <c r="E595" s="9"/>
      <c r="F595" s="9"/>
      <c r="G595" s="11">
        <v>100</v>
      </c>
      <c r="H595" s="11"/>
      <c r="I595" s="2"/>
    </row>
    <row r="596" spans="1:9" hidden="1" outlineLevel="6">
      <c r="A596" s="9" t="s">
        <v>35</v>
      </c>
      <c r="B596" s="10" t="s">
        <v>154</v>
      </c>
      <c r="C596" s="9"/>
      <c r="D596" s="9"/>
      <c r="E596" s="9"/>
      <c r="F596" s="9"/>
      <c r="G596" s="11">
        <v>100</v>
      </c>
      <c r="H596" s="11"/>
      <c r="I596" s="2"/>
    </row>
    <row r="597" spans="1:9" ht="39.6" hidden="1" outlineLevel="2">
      <c r="A597" s="9" t="s">
        <v>35</v>
      </c>
      <c r="B597" s="10" t="s">
        <v>88</v>
      </c>
      <c r="C597" s="9"/>
      <c r="D597" s="9"/>
      <c r="E597" s="9"/>
      <c r="F597" s="9"/>
      <c r="G597" s="11">
        <v>368</v>
      </c>
      <c r="H597" s="11"/>
      <c r="I597" s="2"/>
    </row>
    <row r="598" spans="1:9" ht="26.4" hidden="1" outlineLevel="3">
      <c r="A598" s="9" t="s">
        <v>35</v>
      </c>
      <c r="B598" s="10" t="s">
        <v>97</v>
      </c>
      <c r="C598" s="9"/>
      <c r="D598" s="9"/>
      <c r="E598" s="9"/>
      <c r="F598" s="9"/>
      <c r="G598" s="11">
        <v>368</v>
      </c>
      <c r="H598" s="11"/>
      <c r="I598" s="2"/>
    </row>
    <row r="599" spans="1:9" ht="39.6" hidden="1" outlineLevel="4">
      <c r="A599" s="9" t="s">
        <v>35</v>
      </c>
      <c r="B599" s="10" t="s">
        <v>353</v>
      </c>
      <c r="C599" s="9"/>
      <c r="D599" s="9"/>
      <c r="E599" s="9"/>
      <c r="F599" s="9"/>
      <c r="G599" s="11">
        <v>368</v>
      </c>
      <c r="H599" s="11"/>
      <c r="I599" s="2"/>
    </row>
    <row r="600" spans="1:9" ht="26.4" hidden="1" outlineLevel="5">
      <c r="A600" s="9" t="s">
        <v>35</v>
      </c>
      <c r="B600" s="10" t="s">
        <v>358</v>
      </c>
      <c r="C600" s="9"/>
      <c r="D600" s="9"/>
      <c r="E600" s="9"/>
      <c r="F600" s="9"/>
      <c r="G600" s="11">
        <v>87</v>
      </c>
      <c r="H600" s="11"/>
      <c r="I600" s="2"/>
    </row>
    <row r="601" spans="1:9" hidden="1" outlineLevel="6">
      <c r="A601" s="9" t="s">
        <v>35</v>
      </c>
      <c r="B601" s="10" t="s">
        <v>154</v>
      </c>
      <c r="C601" s="9"/>
      <c r="D601" s="9"/>
      <c r="E601" s="9"/>
      <c r="F601" s="9"/>
      <c r="G601" s="11">
        <v>87</v>
      </c>
      <c r="H601" s="11"/>
      <c r="I601" s="2"/>
    </row>
    <row r="602" spans="1:9" ht="26.4" hidden="1" outlineLevel="5">
      <c r="A602" s="9" t="s">
        <v>35</v>
      </c>
      <c r="B602" s="10" t="s">
        <v>359</v>
      </c>
      <c r="C602" s="9"/>
      <c r="D602" s="9"/>
      <c r="E602" s="9"/>
      <c r="F602" s="9"/>
      <c r="G602" s="11">
        <v>281</v>
      </c>
      <c r="H602" s="11"/>
      <c r="I602" s="2"/>
    </row>
    <row r="603" spans="1:9" hidden="1" outlineLevel="6">
      <c r="A603" s="9" t="s">
        <v>35</v>
      </c>
      <c r="B603" s="10" t="s">
        <v>154</v>
      </c>
      <c r="C603" s="9"/>
      <c r="D603" s="9"/>
      <c r="E603" s="9"/>
      <c r="F603" s="9"/>
      <c r="G603" s="11">
        <v>281</v>
      </c>
      <c r="H603" s="11"/>
      <c r="I603" s="2"/>
    </row>
    <row r="604" spans="1:9" ht="39.6" hidden="1" outlineLevel="2">
      <c r="A604" s="9" t="s">
        <v>35</v>
      </c>
      <c r="B604" s="10" t="s">
        <v>120</v>
      </c>
      <c r="C604" s="9"/>
      <c r="D604" s="9"/>
      <c r="E604" s="9"/>
      <c r="F604" s="9"/>
      <c r="G604" s="11">
        <f>G605+G609</f>
        <v>2259</v>
      </c>
      <c r="H604" s="11"/>
      <c r="I604" s="2"/>
    </row>
    <row r="605" spans="1:9" ht="26.4" hidden="1" outlineLevel="3">
      <c r="A605" s="9" t="s">
        <v>35</v>
      </c>
      <c r="B605" s="10" t="s">
        <v>138</v>
      </c>
      <c r="C605" s="9"/>
      <c r="D605" s="9"/>
      <c r="E605" s="9"/>
      <c r="F605" s="9"/>
      <c r="G605" s="11">
        <v>180</v>
      </c>
      <c r="H605" s="11"/>
      <c r="I605" s="2"/>
    </row>
    <row r="606" spans="1:9" ht="39.6" hidden="1" outlineLevel="4">
      <c r="A606" s="9" t="s">
        <v>35</v>
      </c>
      <c r="B606" s="10" t="s">
        <v>360</v>
      </c>
      <c r="C606" s="9"/>
      <c r="D606" s="9"/>
      <c r="E606" s="9"/>
      <c r="F606" s="9"/>
      <c r="G606" s="11">
        <v>180</v>
      </c>
      <c r="H606" s="11"/>
      <c r="I606" s="2"/>
    </row>
    <row r="607" spans="1:9" ht="39.6" hidden="1" outlineLevel="5">
      <c r="A607" s="9" t="s">
        <v>35</v>
      </c>
      <c r="B607" s="10" t="s">
        <v>361</v>
      </c>
      <c r="C607" s="9"/>
      <c r="D607" s="9"/>
      <c r="E607" s="9"/>
      <c r="F607" s="9"/>
      <c r="G607" s="11">
        <v>180</v>
      </c>
      <c r="H607" s="11"/>
      <c r="I607" s="2"/>
    </row>
    <row r="608" spans="1:9" hidden="1" outlineLevel="6">
      <c r="A608" s="9" t="s">
        <v>35</v>
      </c>
      <c r="B608" s="10" t="s">
        <v>154</v>
      </c>
      <c r="C608" s="9"/>
      <c r="D608" s="9"/>
      <c r="E608" s="9"/>
      <c r="F608" s="9"/>
      <c r="G608" s="11">
        <v>180</v>
      </c>
      <c r="H608" s="11"/>
      <c r="I608" s="2"/>
    </row>
    <row r="609" spans="1:9" ht="26.4" hidden="1" outlineLevel="3">
      <c r="A609" s="9" t="s">
        <v>35</v>
      </c>
      <c r="B609" s="10" t="s">
        <v>139</v>
      </c>
      <c r="C609" s="9"/>
      <c r="D609" s="9"/>
      <c r="E609" s="9"/>
      <c r="F609" s="9"/>
      <c r="G609" s="11">
        <v>2079</v>
      </c>
      <c r="H609" s="11"/>
      <c r="I609" s="2"/>
    </row>
    <row r="610" spans="1:9" ht="26.4" hidden="1" outlineLevel="4">
      <c r="A610" s="9" t="s">
        <v>35</v>
      </c>
      <c r="B610" s="10" t="s">
        <v>362</v>
      </c>
      <c r="C610" s="9"/>
      <c r="D610" s="9"/>
      <c r="E610" s="9"/>
      <c r="F610" s="9"/>
      <c r="G610" s="11">
        <v>2079</v>
      </c>
      <c r="H610" s="11"/>
      <c r="I610" s="2"/>
    </row>
    <row r="611" spans="1:9" ht="79.2" hidden="1" outlineLevel="5">
      <c r="A611" s="9" t="s">
        <v>35</v>
      </c>
      <c r="B611" s="10" t="s">
        <v>363</v>
      </c>
      <c r="C611" s="9"/>
      <c r="D611" s="9"/>
      <c r="E611" s="9"/>
      <c r="F611" s="9"/>
      <c r="G611" s="11">
        <v>189</v>
      </c>
      <c r="H611" s="11"/>
      <c r="I611" s="2"/>
    </row>
    <row r="612" spans="1:9" hidden="1" outlineLevel="6">
      <c r="A612" s="9" t="s">
        <v>35</v>
      </c>
      <c r="B612" s="10" t="s">
        <v>154</v>
      </c>
      <c r="C612" s="9"/>
      <c r="D612" s="9"/>
      <c r="E612" s="9"/>
      <c r="F612" s="9"/>
      <c r="G612" s="11">
        <v>189</v>
      </c>
      <c r="H612" s="11"/>
      <c r="I612" s="2"/>
    </row>
    <row r="613" spans="1:9" ht="39.6" hidden="1" outlineLevel="5">
      <c r="A613" s="9" t="s">
        <v>35</v>
      </c>
      <c r="B613" s="10" t="s">
        <v>364</v>
      </c>
      <c r="C613" s="9"/>
      <c r="D613" s="9"/>
      <c r="E613" s="9"/>
      <c r="F613" s="9"/>
      <c r="G613" s="11">
        <v>1890</v>
      </c>
      <c r="H613" s="11"/>
      <c r="I613" s="2"/>
    </row>
    <row r="614" spans="1:9" hidden="1" outlineLevel="6">
      <c r="A614" s="9" t="s">
        <v>35</v>
      </c>
      <c r="B614" s="10" t="s">
        <v>154</v>
      </c>
      <c r="C614" s="9"/>
      <c r="D614" s="9"/>
      <c r="E614" s="9"/>
      <c r="F614" s="9"/>
      <c r="G614" s="11">
        <v>1890</v>
      </c>
      <c r="H614" s="11"/>
      <c r="I614" s="2"/>
    </row>
    <row r="615" spans="1:9" outlineLevel="1" collapsed="1">
      <c r="A615" s="9" t="s">
        <v>36</v>
      </c>
      <c r="B615" s="10" t="s">
        <v>82</v>
      </c>
      <c r="C615" s="9"/>
      <c r="D615" s="9"/>
      <c r="E615" s="9"/>
      <c r="F615" s="9"/>
      <c r="G615" s="11">
        <v>7083.1</v>
      </c>
      <c r="H615" s="11">
        <v>7083.1</v>
      </c>
      <c r="I615" s="2"/>
    </row>
    <row r="616" spans="1:9" ht="39.6" hidden="1" outlineLevel="2">
      <c r="A616" s="9" t="s">
        <v>36</v>
      </c>
      <c r="B616" s="10" t="s">
        <v>124</v>
      </c>
      <c r="C616" s="9"/>
      <c r="D616" s="9"/>
      <c r="E616" s="9"/>
      <c r="F616" s="9"/>
      <c r="G616" s="11">
        <v>5405.2</v>
      </c>
      <c r="H616" s="11">
        <v>5405.2</v>
      </c>
      <c r="I616" s="2"/>
    </row>
    <row r="617" spans="1:9" ht="26.4" hidden="1" outlineLevel="3">
      <c r="A617" s="9" t="s">
        <v>36</v>
      </c>
      <c r="B617" s="10" t="s">
        <v>125</v>
      </c>
      <c r="C617" s="9"/>
      <c r="D617" s="9"/>
      <c r="E617" s="9"/>
      <c r="F617" s="9"/>
      <c r="G617" s="11">
        <v>5405.2</v>
      </c>
      <c r="H617" s="11">
        <v>5405.2</v>
      </c>
      <c r="I617" s="2"/>
    </row>
    <row r="618" spans="1:9" ht="26.4" hidden="1" outlineLevel="4">
      <c r="A618" s="9" t="s">
        <v>36</v>
      </c>
      <c r="B618" s="10" t="s">
        <v>285</v>
      </c>
      <c r="C618" s="9"/>
      <c r="D618" s="9"/>
      <c r="E618" s="9"/>
      <c r="F618" s="9"/>
      <c r="G618" s="11">
        <v>5405.2</v>
      </c>
      <c r="H618" s="11">
        <v>5405.2</v>
      </c>
      <c r="I618" s="2"/>
    </row>
    <row r="619" spans="1:9" ht="52.8" hidden="1" outlineLevel="5">
      <c r="A619" s="9" t="s">
        <v>36</v>
      </c>
      <c r="B619" s="10" t="s">
        <v>365</v>
      </c>
      <c r="C619" s="9"/>
      <c r="D619" s="9"/>
      <c r="E619" s="9"/>
      <c r="F619" s="9"/>
      <c r="G619" s="11">
        <v>5405.2</v>
      </c>
      <c r="H619" s="11">
        <v>5405.2</v>
      </c>
      <c r="I619" s="2"/>
    </row>
    <row r="620" spans="1:9" ht="26.4" hidden="1" outlineLevel="6">
      <c r="A620" s="9" t="s">
        <v>36</v>
      </c>
      <c r="B620" s="10" t="s">
        <v>151</v>
      </c>
      <c r="C620" s="9"/>
      <c r="D620" s="9"/>
      <c r="E620" s="9"/>
      <c r="F620" s="9"/>
      <c r="G620" s="11">
        <v>135.1</v>
      </c>
      <c r="H620" s="11">
        <v>135.1</v>
      </c>
      <c r="I620" s="2"/>
    </row>
    <row r="621" spans="1:9" hidden="1" outlineLevel="6">
      <c r="A621" s="9" t="s">
        <v>36</v>
      </c>
      <c r="B621" s="10" t="s">
        <v>154</v>
      </c>
      <c r="C621" s="9"/>
      <c r="D621" s="9"/>
      <c r="E621" s="9"/>
      <c r="F621" s="9"/>
      <c r="G621" s="11">
        <v>5270.1</v>
      </c>
      <c r="H621" s="11">
        <v>5270.1</v>
      </c>
      <c r="I621" s="2"/>
    </row>
    <row r="622" spans="1:9" ht="39.6" hidden="1" outlineLevel="2">
      <c r="A622" s="9" t="s">
        <v>36</v>
      </c>
      <c r="B622" s="10" t="s">
        <v>109</v>
      </c>
      <c r="C622" s="9"/>
      <c r="D622" s="9"/>
      <c r="E622" s="9"/>
      <c r="F622" s="9"/>
      <c r="G622" s="11">
        <v>1677.9</v>
      </c>
      <c r="H622" s="11">
        <v>5033.7</v>
      </c>
      <c r="I622" s="2"/>
    </row>
    <row r="623" spans="1:9" ht="52.8" hidden="1" outlineLevel="3">
      <c r="A623" s="9" t="s">
        <v>36</v>
      </c>
      <c r="B623" s="10" t="s">
        <v>140</v>
      </c>
      <c r="C623" s="9"/>
      <c r="D623" s="9"/>
      <c r="E623" s="9"/>
      <c r="F623" s="9"/>
      <c r="G623" s="11">
        <v>1677.9</v>
      </c>
      <c r="H623" s="11">
        <v>5033.7</v>
      </c>
      <c r="I623" s="2"/>
    </row>
    <row r="624" spans="1:9" ht="79.2" hidden="1" outlineLevel="4">
      <c r="A624" s="9" t="s">
        <v>36</v>
      </c>
      <c r="B624" s="10" t="s">
        <v>366</v>
      </c>
      <c r="C624" s="9"/>
      <c r="D624" s="9"/>
      <c r="E624" s="9"/>
      <c r="F624" s="9"/>
      <c r="G624" s="11">
        <v>1677.9</v>
      </c>
      <c r="H624" s="11">
        <v>5033.7</v>
      </c>
      <c r="I624" s="2"/>
    </row>
    <row r="625" spans="1:9" ht="39.6" hidden="1" outlineLevel="5">
      <c r="A625" s="9" t="s">
        <v>36</v>
      </c>
      <c r="B625" s="10" t="s">
        <v>367</v>
      </c>
      <c r="C625" s="9"/>
      <c r="D625" s="9"/>
      <c r="E625" s="9"/>
      <c r="F625" s="9"/>
      <c r="G625" s="11">
        <v>1677.9</v>
      </c>
      <c r="H625" s="11">
        <v>5033.7</v>
      </c>
      <c r="I625" s="2"/>
    </row>
    <row r="626" spans="1:9" ht="26.4" hidden="1" outlineLevel="6">
      <c r="A626" s="9" t="s">
        <v>36</v>
      </c>
      <c r="B626" s="10" t="s">
        <v>244</v>
      </c>
      <c r="C626" s="9"/>
      <c r="D626" s="9"/>
      <c r="E626" s="9"/>
      <c r="F626" s="9"/>
      <c r="G626" s="11">
        <v>1677.9</v>
      </c>
      <c r="H626" s="11">
        <v>5033.7</v>
      </c>
      <c r="I626" s="2"/>
    </row>
    <row r="627" spans="1:9" s="3" customFormat="1" collapsed="1">
      <c r="A627" s="15" t="s">
        <v>37</v>
      </c>
      <c r="B627" s="16" t="s">
        <v>51</v>
      </c>
      <c r="C627" s="15"/>
      <c r="D627" s="15"/>
      <c r="E627" s="15"/>
      <c r="F627" s="15"/>
      <c r="G627" s="17">
        <f>G628+G658</f>
        <v>11030.3</v>
      </c>
      <c r="H627" s="17">
        <f t="shared" ref="H627" si="23">H628+H658</f>
        <v>10788.099999999999</v>
      </c>
      <c r="I627" s="4"/>
    </row>
    <row r="628" spans="1:9" outlineLevel="1">
      <c r="A628" s="9" t="s">
        <v>38</v>
      </c>
      <c r="B628" s="10" t="s">
        <v>83</v>
      </c>
      <c r="C628" s="9"/>
      <c r="D628" s="9"/>
      <c r="E628" s="9"/>
      <c r="F628" s="9"/>
      <c r="G628" s="11">
        <f>6420.3+1000+400+390+241.2</f>
        <v>8451.5</v>
      </c>
      <c r="H628" s="11">
        <v>8209.2999999999993</v>
      </c>
      <c r="I628" s="2"/>
    </row>
    <row r="629" spans="1:9" ht="39.6" hidden="1" outlineLevel="2">
      <c r="A629" s="9" t="s">
        <v>38</v>
      </c>
      <c r="B629" s="10" t="s">
        <v>141</v>
      </c>
      <c r="C629" s="9"/>
      <c r="D629" s="9"/>
      <c r="E629" s="9"/>
      <c r="F629" s="9"/>
      <c r="G629" s="11">
        <f>G630+G650</f>
        <v>5420.3</v>
      </c>
      <c r="H629" s="11"/>
      <c r="I629" s="2"/>
    </row>
    <row r="630" spans="1:9" ht="26.4" hidden="1" outlineLevel="3">
      <c r="A630" s="9" t="s">
        <v>38</v>
      </c>
      <c r="B630" s="10" t="s">
        <v>142</v>
      </c>
      <c r="C630" s="9"/>
      <c r="D630" s="9"/>
      <c r="E630" s="9"/>
      <c r="F630" s="9"/>
      <c r="G630" s="11">
        <f>G631+G637+G642+G645</f>
        <v>1735</v>
      </c>
      <c r="H630" s="11"/>
      <c r="I630" s="2"/>
    </row>
    <row r="631" spans="1:9" ht="66" hidden="1" outlineLevel="4">
      <c r="A631" s="9" t="s">
        <v>38</v>
      </c>
      <c r="B631" s="10" t="s">
        <v>368</v>
      </c>
      <c r="C631" s="9"/>
      <c r="D631" s="9"/>
      <c r="E631" s="9"/>
      <c r="F631" s="9"/>
      <c r="G631" s="11">
        <f>G632+G635</f>
        <v>436.7</v>
      </c>
      <c r="H631" s="11"/>
      <c r="I631" s="2"/>
    </row>
    <row r="632" spans="1:9" ht="79.2" hidden="1" outlineLevel="5">
      <c r="A632" s="9" t="s">
        <v>38</v>
      </c>
      <c r="B632" s="10" t="s">
        <v>369</v>
      </c>
      <c r="C632" s="9"/>
      <c r="D632" s="9"/>
      <c r="E632" s="9"/>
      <c r="F632" s="9"/>
      <c r="G632" s="11">
        <f>G633+G634</f>
        <v>426.7</v>
      </c>
      <c r="H632" s="11"/>
      <c r="I632" s="2"/>
    </row>
    <row r="633" spans="1:9" ht="52.8" hidden="1" outlineLevel="6">
      <c r="A633" s="9" t="s">
        <v>38</v>
      </c>
      <c r="B633" s="10" t="s">
        <v>147</v>
      </c>
      <c r="C633" s="9"/>
      <c r="D633" s="9"/>
      <c r="E633" s="9"/>
      <c r="F633" s="9"/>
      <c r="G633" s="11">
        <v>5.2</v>
      </c>
      <c r="H633" s="11"/>
      <c r="I633" s="2"/>
    </row>
    <row r="634" spans="1:9" ht="26.4" hidden="1" outlineLevel="6">
      <c r="A634" s="9" t="s">
        <v>38</v>
      </c>
      <c r="B634" s="10" t="s">
        <v>151</v>
      </c>
      <c r="C634" s="9"/>
      <c r="D634" s="9"/>
      <c r="E634" s="9"/>
      <c r="F634" s="9"/>
      <c r="G634" s="11">
        <v>421.5</v>
      </c>
      <c r="H634" s="11"/>
      <c r="I634" s="2"/>
    </row>
    <row r="635" spans="1:9" ht="26.4" hidden="1" outlineLevel="5">
      <c r="A635" s="9" t="s">
        <v>38</v>
      </c>
      <c r="B635" s="10" t="s">
        <v>370</v>
      </c>
      <c r="C635" s="9"/>
      <c r="D635" s="9"/>
      <c r="E635" s="9"/>
      <c r="F635" s="9"/>
      <c r="G635" s="11">
        <v>10</v>
      </c>
      <c r="H635" s="11"/>
      <c r="I635" s="2"/>
    </row>
    <row r="636" spans="1:9" ht="26.4" hidden="1" outlineLevel="6">
      <c r="A636" s="9" t="s">
        <v>38</v>
      </c>
      <c r="B636" s="10" t="s">
        <v>151</v>
      </c>
      <c r="C636" s="9"/>
      <c r="D636" s="9"/>
      <c r="E636" s="9"/>
      <c r="F636" s="9"/>
      <c r="G636" s="11">
        <v>10</v>
      </c>
      <c r="H636" s="11"/>
      <c r="I636" s="2"/>
    </row>
    <row r="637" spans="1:9" ht="39.6" hidden="1" outlineLevel="4">
      <c r="A637" s="9" t="s">
        <v>38</v>
      </c>
      <c r="B637" s="10" t="s">
        <v>371</v>
      </c>
      <c r="C637" s="9"/>
      <c r="D637" s="9"/>
      <c r="E637" s="9"/>
      <c r="F637" s="9"/>
      <c r="G637" s="11">
        <f>G638</f>
        <v>898.2</v>
      </c>
      <c r="H637" s="11"/>
      <c r="I637" s="2"/>
    </row>
    <row r="638" spans="1:9" ht="39.6" hidden="1" outlineLevel="5">
      <c r="A638" s="9" t="s">
        <v>38</v>
      </c>
      <c r="B638" s="10" t="s">
        <v>372</v>
      </c>
      <c r="C638" s="9"/>
      <c r="D638" s="9"/>
      <c r="E638" s="9"/>
      <c r="F638" s="9"/>
      <c r="G638" s="11">
        <f>G639+G640+G641</f>
        <v>898.2</v>
      </c>
      <c r="H638" s="11"/>
      <c r="I638" s="2"/>
    </row>
    <row r="639" spans="1:9" ht="52.8" hidden="1" outlineLevel="6">
      <c r="A639" s="9" t="s">
        <v>38</v>
      </c>
      <c r="B639" s="10" t="s">
        <v>147</v>
      </c>
      <c r="C639" s="9"/>
      <c r="D639" s="9"/>
      <c r="E639" s="9"/>
      <c r="F639" s="9"/>
      <c r="G639" s="11">
        <v>387</v>
      </c>
      <c r="H639" s="11"/>
      <c r="I639" s="2"/>
    </row>
    <row r="640" spans="1:9" ht="26.4" hidden="1" outlineLevel="6">
      <c r="A640" s="9" t="s">
        <v>38</v>
      </c>
      <c r="B640" s="10" t="s">
        <v>151</v>
      </c>
      <c r="C640" s="9"/>
      <c r="D640" s="9"/>
      <c r="E640" s="9"/>
      <c r="F640" s="9"/>
      <c r="G640" s="11">
        <v>511.2</v>
      </c>
      <c r="H640" s="11"/>
      <c r="I640" s="2"/>
    </row>
    <row r="641" spans="1:9" hidden="1" outlineLevel="6">
      <c r="A641" s="9" t="s">
        <v>38</v>
      </c>
      <c r="B641" s="10" t="s">
        <v>155</v>
      </c>
      <c r="C641" s="9"/>
      <c r="D641" s="9"/>
      <c r="E641" s="9"/>
      <c r="F641" s="9"/>
      <c r="G641" s="11">
        <v>0</v>
      </c>
      <c r="H641" s="11"/>
      <c r="I641" s="2"/>
    </row>
    <row r="642" spans="1:9" ht="26.4" hidden="1" outlineLevel="4">
      <c r="A642" s="9" t="s">
        <v>38</v>
      </c>
      <c r="B642" s="10" t="s">
        <v>373</v>
      </c>
      <c r="C642" s="9"/>
      <c r="D642" s="9"/>
      <c r="E642" s="9"/>
      <c r="F642" s="9"/>
      <c r="G642" s="11">
        <v>50</v>
      </c>
      <c r="H642" s="11"/>
      <c r="I642" s="2"/>
    </row>
    <row r="643" spans="1:9" hidden="1" outlineLevel="5">
      <c r="A643" s="9" t="s">
        <v>38</v>
      </c>
      <c r="B643" s="10" t="s">
        <v>391</v>
      </c>
      <c r="C643" s="9"/>
      <c r="D643" s="9"/>
      <c r="E643" s="9"/>
      <c r="F643" s="9"/>
      <c r="G643" s="11">
        <v>50</v>
      </c>
      <c r="H643" s="11"/>
      <c r="I643" s="2"/>
    </row>
    <row r="644" spans="1:9" ht="26.4" hidden="1" outlineLevel="6">
      <c r="A644" s="9" t="s">
        <v>38</v>
      </c>
      <c r="B644" s="10" t="s">
        <v>151</v>
      </c>
      <c r="C644" s="9"/>
      <c r="D644" s="9"/>
      <c r="E644" s="9"/>
      <c r="F644" s="9"/>
      <c r="G644" s="11">
        <v>50</v>
      </c>
      <c r="H644" s="11"/>
      <c r="I644" s="2"/>
    </row>
    <row r="645" spans="1:9" hidden="1" outlineLevel="4">
      <c r="A645" s="9" t="s">
        <v>38</v>
      </c>
      <c r="B645" s="10" t="s">
        <v>374</v>
      </c>
      <c r="C645" s="9"/>
      <c r="D645" s="9"/>
      <c r="E645" s="9"/>
      <c r="F645" s="9"/>
      <c r="G645" s="11">
        <f>G646+G648</f>
        <v>350.1</v>
      </c>
      <c r="H645" s="11"/>
      <c r="I645" s="2"/>
    </row>
    <row r="646" spans="1:9" ht="39.6" hidden="1" outlineLevel="5">
      <c r="A646" s="9" t="s">
        <v>38</v>
      </c>
      <c r="B646" s="10" t="s">
        <v>375</v>
      </c>
      <c r="C646" s="9"/>
      <c r="D646" s="9"/>
      <c r="E646" s="9"/>
      <c r="F646" s="9"/>
      <c r="G646" s="11">
        <v>285</v>
      </c>
      <c r="H646" s="11"/>
      <c r="I646" s="2"/>
    </row>
    <row r="647" spans="1:9" ht="26.4" hidden="1" outlineLevel="6">
      <c r="A647" s="9" t="s">
        <v>38</v>
      </c>
      <c r="B647" s="10" t="s">
        <v>151</v>
      </c>
      <c r="C647" s="9"/>
      <c r="D647" s="9"/>
      <c r="E647" s="9"/>
      <c r="F647" s="9"/>
      <c r="G647" s="11">
        <v>285</v>
      </c>
      <c r="H647" s="11"/>
      <c r="I647" s="2"/>
    </row>
    <row r="648" spans="1:9" ht="26.4" hidden="1" outlineLevel="5">
      <c r="A648" s="9" t="s">
        <v>38</v>
      </c>
      <c r="B648" s="10" t="s">
        <v>376</v>
      </c>
      <c r="C648" s="9"/>
      <c r="D648" s="9"/>
      <c r="E648" s="9"/>
      <c r="F648" s="9"/>
      <c r="G648" s="11">
        <v>65.099999999999994</v>
      </c>
      <c r="H648" s="11"/>
      <c r="I648" s="2"/>
    </row>
    <row r="649" spans="1:9" ht="26.4" hidden="1" outlineLevel="6">
      <c r="A649" s="9" t="s">
        <v>38</v>
      </c>
      <c r="B649" s="10" t="s">
        <v>151</v>
      </c>
      <c r="C649" s="9"/>
      <c r="D649" s="9"/>
      <c r="E649" s="9"/>
      <c r="F649" s="9"/>
      <c r="G649" s="11">
        <v>65.099999999999994</v>
      </c>
      <c r="H649" s="11"/>
      <c r="I649" s="2"/>
    </row>
    <row r="650" spans="1:9" ht="26.4" hidden="1" outlineLevel="3">
      <c r="A650" s="9" t="s">
        <v>38</v>
      </c>
      <c r="B650" s="10" t="s">
        <v>143</v>
      </c>
      <c r="C650" s="9"/>
      <c r="D650" s="9"/>
      <c r="E650" s="9"/>
      <c r="F650" s="9"/>
      <c r="G650" s="11">
        <v>3685.3</v>
      </c>
      <c r="H650" s="11"/>
      <c r="I650" s="2"/>
    </row>
    <row r="651" spans="1:9" ht="26.4" hidden="1" outlineLevel="4">
      <c r="A651" s="9" t="s">
        <v>38</v>
      </c>
      <c r="B651" s="10" t="s">
        <v>377</v>
      </c>
      <c r="C651" s="9"/>
      <c r="D651" s="9"/>
      <c r="E651" s="9"/>
      <c r="F651" s="9"/>
      <c r="G651" s="11">
        <v>3685.3</v>
      </c>
      <c r="H651" s="11"/>
      <c r="I651" s="2"/>
    </row>
    <row r="652" spans="1:9" ht="26.4" hidden="1" outlineLevel="5">
      <c r="A652" s="9" t="s">
        <v>38</v>
      </c>
      <c r="B652" s="10" t="s">
        <v>378</v>
      </c>
      <c r="C652" s="9"/>
      <c r="D652" s="9"/>
      <c r="E652" s="9"/>
      <c r="F652" s="9"/>
      <c r="G652" s="11">
        <v>2135.3000000000002</v>
      </c>
      <c r="H652" s="11"/>
      <c r="I652" s="2"/>
    </row>
    <row r="653" spans="1:9" ht="52.8" hidden="1" outlineLevel="6">
      <c r="A653" s="9" t="s">
        <v>38</v>
      </c>
      <c r="B653" s="10" t="s">
        <v>147</v>
      </c>
      <c r="C653" s="9"/>
      <c r="D653" s="9"/>
      <c r="E653" s="9"/>
      <c r="F653" s="9"/>
      <c r="G653" s="11">
        <v>816.6</v>
      </c>
      <c r="H653" s="11"/>
      <c r="I653" s="2"/>
    </row>
    <row r="654" spans="1:9" ht="26.4" hidden="1" outlineLevel="6">
      <c r="A654" s="9" t="s">
        <v>38</v>
      </c>
      <c r="B654" s="10" t="s">
        <v>151</v>
      </c>
      <c r="C654" s="9"/>
      <c r="D654" s="9"/>
      <c r="E654" s="9"/>
      <c r="F654" s="9"/>
      <c r="G654" s="11">
        <v>831.1</v>
      </c>
      <c r="H654" s="11"/>
      <c r="I654" s="2"/>
    </row>
    <row r="655" spans="1:9" hidden="1" outlineLevel="6">
      <c r="A655" s="9" t="s">
        <v>38</v>
      </c>
      <c r="B655" s="10" t="s">
        <v>155</v>
      </c>
      <c r="C655" s="9"/>
      <c r="D655" s="9"/>
      <c r="E655" s="9"/>
      <c r="F655" s="9"/>
      <c r="G655" s="11">
        <v>487.6</v>
      </c>
      <c r="H655" s="11"/>
      <c r="I655" s="2"/>
    </row>
    <row r="656" spans="1:9" ht="26.4" hidden="1" outlineLevel="5">
      <c r="A656" s="9" t="s">
        <v>38</v>
      </c>
      <c r="B656" s="10" t="s">
        <v>379</v>
      </c>
      <c r="C656" s="9"/>
      <c r="D656" s="9"/>
      <c r="E656" s="9"/>
      <c r="F656" s="9"/>
      <c r="G656" s="11">
        <v>1550</v>
      </c>
      <c r="H656" s="11"/>
      <c r="I656" s="2"/>
    </row>
    <row r="657" spans="1:9" ht="26.4" hidden="1" outlineLevel="6">
      <c r="A657" s="9" t="s">
        <v>38</v>
      </c>
      <c r="B657" s="10" t="s">
        <v>151</v>
      </c>
      <c r="C657" s="9"/>
      <c r="D657" s="9"/>
      <c r="E657" s="9"/>
      <c r="F657" s="9"/>
      <c r="G657" s="11">
        <v>1550</v>
      </c>
      <c r="H657" s="11"/>
      <c r="I657" s="2"/>
    </row>
    <row r="658" spans="1:9" outlineLevel="1" collapsed="1">
      <c r="A658" s="9" t="s">
        <v>39</v>
      </c>
      <c r="B658" s="10" t="s">
        <v>84</v>
      </c>
      <c r="C658" s="9"/>
      <c r="D658" s="9"/>
      <c r="E658" s="9"/>
      <c r="F658" s="9"/>
      <c r="G658" s="11">
        <f>2188+390.8</f>
        <v>2578.8000000000002</v>
      </c>
      <c r="H658" s="11">
        <v>2578.8000000000002</v>
      </c>
      <c r="I658" s="2"/>
    </row>
    <row r="659" spans="1:9" ht="39.6" hidden="1" outlineLevel="2">
      <c r="A659" s="9" t="s">
        <v>39</v>
      </c>
      <c r="B659" s="10" t="s">
        <v>124</v>
      </c>
      <c r="C659" s="9"/>
      <c r="D659" s="9"/>
      <c r="E659" s="9"/>
      <c r="F659" s="9"/>
      <c r="G659" s="11">
        <v>1408</v>
      </c>
      <c r="H659" s="11">
        <v>388.5</v>
      </c>
      <c r="I659" s="2"/>
    </row>
    <row r="660" spans="1:9" ht="26.4" hidden="1" outlineLevel="3">
      <c r="A660" s="9" t="s">
        <v>39</v>
      </c>
      <c r="B660" s="10" t="s">
        <v>129</v>
      </c>
      <c r="C660" s="9"/>
      <c r="D660" s="9"/>
      <c r="E660" s="9"/>
      <c r="F660" s="9"/>
      <c r="G660" s="11">
        <v>1408</v>
      </c>
      <c r="H660" s="11">
        <v>388.5</v>
      </c>
      <c r="I660" s="2"/>
    </row>
    <row r="661" spans="1:9" ht="26.4" hidden="1" outlineLevel="4">
      <c r="A661" s="9" t="s">
        <v>39</v>
      </c>
      <c r="B661" s="10" t="s">
        <v>309</v>
      </c>
      <c r="C661" s="9"/>
      <c r="D661" s="9"/>
      <c r="E661" s="9"/>
      <c r="F661" s="9"/>
      <c r="G661" s="11">
        <v>1408</v>
      </c>
      <c r="H661" s="11">
        <v>388.5</v>
      </c>
      <c r="I661" s="2"/>
    </row>
    <row r="662" spans="1:9" ht="39.6" hidden="1" outlineLevel="5">
      <c r="A662" s="9" t="s">
        <v>39</v>
      </c>
      <c r="B662" s="10" t="s">
        <v>380</v>
      </c>
      <c r="C662" s="9"/>
      <c r="D662" s="9"/>
      <c r="E662" s="9"/>
      <c r="F662" s="9"/>
      <c r="G662" s="11">
        <v>1408</v>
      </c>
      <c r="H662" s="11">
        <v>388.5</v>
      </c>
      <c r="I662" s="2"/>
    </row>
    <row r="663" spans="1:9" ht="26.4" hidden="1" outlineLevel="6">
      <c r="A663" s="9" t="s">
        <v>39</v>
      </c>
      <c r="B663" s="10" t="s">
        <v>170</v>
      </c>
      <c r="C663" s="9"/>
      <c r="D663" s="9"/>
      <c r="E663" s="9"/>
      <c r="F663" s="9"/>
      <c r="G663" s="11">
        <v>1408</v>
      </c>
      <c r="H663" s="11">
        <v>388.5</v>
      </c>
      <c r="I663" s="2"/>
    </row>
    <row r="664" spans="1:9" s="3" customFormat="1" collapsed="1">
      <c r="A664" s="15" t="s">
        <v>40</v>
      </c>
      <c r="B664" s="16" t="s">
        <v>52</v>
      </c>
      <c r="C664" s="15"/>
      <c r="D664" s="15"/>
      <c r="E664" s="15"/>
      <c r="F664" s="15"/>
      <c r="G664" s="17">
        <f>G665</f>
        <v>2472.5</v>
      </c>
      <c r="H664" s="17">
        <f t="shared" ref="H664:H666" si="24">H665</f>
        <v>2472.5</v>
      </c>
      <c r="I664" s="4"/>
    </row>
    <row r="665" spans="1:9" outlineLevel="1">
      <c r="A665" s="9" t="s">
        <v>41</v>
      </c>
      <c r="B665" s="10" t="s">
        <v>85</v>
      </c>
      <c r="C665" s="9"/>
      <c r="D665" s="9"/>
      <c r="E665" s="9"/>
      <c r="F665" s="9"/>
      <c r="G665" s="11">
        <f>2222.5+250</f>
        <v>2472.5</v>
      </c>
      <c r="H665" s="11">
        <v>2472.5</v>
      </c>
      <c r="I665" s="2"/>
    </row>
    <row r="666" spans="1:9" ht="39.6" hidden="1" outlineLevel="2">
      <c r="A666" s="9" t="s">
        <v>41</v>
      </c>
      <c r="B666" s="10" t="s">
        <v>88</v>
      </c>
      <c r="C666" s="9"/>
      <c r="D666" s="9"/>
      <c r="E666" s="9"/>
      <c r="F666" s="9"/>
      <c r="G666" s="11">
        <f>G667</f>
        <v>2222.5</v>
      </c>
      <c r="H666" s="11">
        <f t="shared" si="24"/>
        <v>960.1</v>
      </c>
      <c r="I666" s="2"/>
    </row>
    <row r="667" spans="1:9" ht="26.4" hidden="1" outlineLevel="3">
      <c r="A667" s="9" t="s">
        <v>41</v>
      </c>
      <c r="B667" s="10" t="s">
        <v>144</v>
      </c>
      <c r="C667" s="9"/>
      <c r="D667" s="9"/>
      <c r="E667" s="9"/>
      <c r="F667" s="9"/>
      <c r="G667" s="11">
        <f>G668+G673</f>
        <v>2222.5</v>
      </c>
      <c r="H667" s="11">
        <f t="shared" ref="H667" si="25">H668+H673</f>
        <v>960.1</v>
      </c>
      <c r="I667" s="2"/>
    </row>
    <row r="668" spans="1:9" hidden="1" outlineLevel="4">
      <c r="A668" s="9" t="s">
        <v>41</v>
      </c>
      <c r="B668" s="10" t="s">
        <v>381</v>
      </c>
      <c r="C668" s="9"/>
      <c r="D668" s="9"/>
      <c r="E668" s="9"/>
      <c r="F668" s="9"/>
      <c r="G668" s="11">
        <f>G669+G671</f>
        <v>2172.5</v>
      </c>
      <c r="H668" s="11">
        <f t="shared" ref="H668" si="26">H669+H671</f>
        <v>960.1</v>
      </c>
      <c r="I668" s="2"/>
    </row>
    <row r="669" spans="1:9" ht="26.4" hidden="1" outlineLevel="5">
      <c r="A669" s="9" t="s">
        <v>41</v>
      </c>
      <c r="B669" s="10" t="s">
        <v>382</v>
      </c>
      <c r="C669" s="9"/>
      <c r="D669" s="9"/>
      <c r="E669" s="9"/>
      <c r="F669" s="9"/>
      <c r="G669" s="11">
        <v>936.9</v>
      </c>
      <c r="H669" s="11">
        <v>0</v>
      </c>
      <c r="I669" s="2"/>
    </row>
    <row r="670" spans="1:9" ht="26.4" hidden="1" outlineLevel="6">
      <c r="A670" s="9" t="s">
        <v>41</v>
      </c>
      <c r="B670" s="10" t="s">
        <v>170</v>
      </c>
      <c r="C670" s="9"/>
      <c r="D670" s="9"/>
      <c r="E670" s="9"/>
      <c r="F670" s="9"/>
      <c r="G670" s="11">
        <v>936.9</v>
      </c>
      <c r="H670" s="11">
        <v>0</v>
      </c>
      <c r="I670" s="2"/>
    </row>
    <row r="671" spans="1:9" hidden="1" outlineLevel="5">
      <c r="A671" s="9" t="s">
        <v>41</v>
      </c>
      <c r="B671" s="10" t="s">
        <v>383</v>
      </c>
      <c r="C671" s="9"/>
      <c r="D671" s="9"/>
      <c r="E671" s="9"/>
      <c r="F671" s="9"/>
      <c r="G671" s="11">
        <v>1235.5999999999999</v>
      </c>
      <c r="H671" s="11">
        <v>960.1</v>
      </c>
      <c r="I671" s="2"/>
    </row>
    <row r="672" spans="1:9" ht="26.4" hidden="1" outlineLevel="6">
      <c r="A672" s="9" t="s">
        <v>41</v>
      </c>
      <c r="B672" s="10" t="s">
        <v>170</v>
      </c>
      <c r="C672" s="9"/>
      <c r="D672" s="9"/>
      <c r="E672" s="9"/>
      <c r="F672" s="9"/>
      <c r="G672" s="11">
        <v>1235.5999999999999</v>
      </c>
      <c r="H672" s="11">
        <v>960.1</v>
      </c>
      <c r="I672" s="2"/>
    </row>
    <row r="673" spans="1:9" ht="26.4" hidden="1" outlineLevel="4">
      <c r="A673" s="9" t="s">
        <v>41</v>
      </c>
      <c r="B673" s="10" t="s">
        <v>390</v>
      </c>
      <c r="C673" s="9"/>
      <c r="D673" s="9"/>
      <c r="E673" s="9"/>
      <c r="F673" s="9"/>
      <c r="G673" s="11">
        <v>50</v>
      </c>
      <c r="H673" s="11">
        <v>0</v>
      </c>
      <c r="I673" s="2"/>
    </row>
    <row r="674" spans="1:9" ht="39.6" hidden="1" outlineLevel="5">
      <c r="A674" s="9" t="s">
        <v>41</v>
      </c>
      <c r="B674" s="10" t="s">
        <v>384</v>
      </c>
      <c r="C674" s="9"/>
      <c r="D674" s="9"/>
      <c r="E674" s="9"/>
      <c r="F674" s="9"/>
      <c r="G674" s="11">
        <v>50</v>
      </c>
      <c r="H674" s="11">
        <v>0</v>
      </c>
      <c r="I674" s="2"/>
    </row>
    <row r="675" spans="1:9" ht="26.4" hidden="1" outlineLevel="6">
      <c r="A675" s="9" t="s">
        <v>41</v>
      </c>
      <c r="B675" s="10" t="s">
        <v>170</v>
      </c>
      <c r="C675" s="9"/>
      <c r="D675" s="9"/>
      <c r="E675" s="9"/>
      <c r="F675" s="9"/>
      <c r="G675" s="11">
        <v>50</v>
      </c>
      <c r="H675" s="11">
        <v>0</v>
      </c>
      <c r="I675" s="2"/>
    </row>
    <row r="676" spans="1:9" s="3" customFormat="1" ht="26.4" collapsed="1">
      <c r="A676" s="15" t="s">
        <v>42</v>
      </c>
      <c r="B676" s="16" t="s">
        <v>53</v>
      </c>
      <c r="C676" s="15"/>
      <c r="D676" s="15"/>
      <c r="E676" s="15"/>
      <c r="F676" s="15"/>
      <c r="G676" s="17">
        <v>5</v>
      </c>
      <c r="H676" s="17">
        <f>H677</f>
        <v>1.9</v>
      </c>
      <c r="I676" s="4"/>
    </row>
    <row r="677" spans="1:9" ht="26.4" outlineLevel="1">
      <c r="A677" s="9" t="s">
        <v>43</v>
      </c>
      <c r="B677" s="10" t="s">
        <v>86</v>
      </c>
      <c r="C677" s="9"/>
      <c r="D677" s="9"/>
      <c r="E677" s="9"/>
      <c r="F677" s="9"/>
      <c r="G677" s="11">
        <v>5</v>
      </c>
      <c r="H677" s="11">
        <v>1.9</v>
      </c>
      <c r="I677" s="2"/>
    </row>
    <row r="678" spans="1:9" hidden="1" outlineLevel="2">
      <c r="A678" s="9" t="s">
        <v>43</v>
      </c>
      <c r="B678" s="10" t="s">
        <v>90</v>
      </c>
      <c r="C678" s="9"/>
      <c r="D678" s="9"/>
      <c r="E678" s="9"/>
      <c r="F678" s="9"/>
      <c r="G678" s="11">
        <v>5</v>
      </c>
      <c r="H678" s="11">
        <v>0</v>
      </c>
      <c r="I678" s="2"/>
    </row>
    <row r="679" spans="1:9" ht="26.4" hidden="1" outlineLevel="3">
      <c r="A679" s="9" t="s">
        <v>43</v>
      </c>
      <c r="B679" s="10" t="s">
        <v>104</v>
      </c>
      <c r="C679" s="9"/>
      <c r="D679" s="9"/>
      <c r="E679" s="9"/>
      <c r="F679" s="9"/>
      <c r="G679" s="11">
        <v>5</v>
      </c>
      <c r="H679" s="11">
        <v>0</v>
      </c>
      <c r="I679" s="2"/>
    </row>
    <row r="680" spans="1:9" ht="26.4" hidden="1" outlineLevel="5">
      <c r="A680" s="9" t="s">
        <v>43</v>
      </c>
      <c r="B680" s="10" t="s">
        <v>385</v>
      </c>
      <c r="C680" s="9"/>
      <c r="D680" s="9"/>
      <c r="E680" s="9"/>
      <c r="F680" s="9"/>
      <c r="G680" s="11">
        <v>5</v>
      </c>
      <c r="H680" s="11">
        <v>0</v>
      </c>
      <c r="I680" s="2"/>
    </row>
    <row r="681" spans="1:9" hidden="1" outlineLevel="6">
      <c r="A681" s="9" t="s">
        <v>43</v>
      </c>
      <c r="B681" s="10" t="s">
        <v>386</v>
      </c>
      <c r="C681" s="9"/>
      <c r="D681" s="9"/>
      <c r="E681" s="9"/>
      <c r="F681" s="9"/>
      <c r="G681" s="11">
        <v>5</v>
      </c>
      <c r="H681" s="11">
        <v>0</v>
      </c>
      <c r="I681" s="2"/>
    </row>
    <row r="682" spans="1:9" ht="12.75" customHeight="1" collapsed="1">
      <c r="B682" s="12"/>
      <c r="C682" s="12"/>
      <c r="D682" s="12"/>
      <c r="E682" s="12"/>
      <c r="F682" s="12"/>
      <c r="G682" s="13"/>
      <c r="H682" s="13"/>
      <c r="I682" s="2"/>
    </row>
    <row r="683" spans="1:9" ht="12.75" customHeight="1">
      <c r="A683" s="6"/>
      <c r="B683" s="6"/>
      <c r="C683" s="6"/>
      <c r="D683" s="6"/>
      <c r="E683" s="6"/>
      <c r="F683" s="6"/>
      <c r="G683" s="7"/>
      <c r="H683" s="7"/>
      <c r="I683" s="2"/>
    </row>
    <row r="684" spans="1:9" ht="15.15" customHeight="1">
      <c r="B684" s="40"/>
      <c r="C684" s="41"/>
      <c r="D684" s="41"/>
      <c r="E684" s="41"/>
      <c r="F684" s="41"/>
      <c r="G684" s="41"/>
      <c r="H684" s="41"/>
      <c r="I684" s="2"/>
    </row>
  </sheetData>
  <mergeCells count="18">
    <mergeCell ref="B684:H684"/>
    <mergeCell ref="B10:H10"/>
    <mergeCell ref="G9:H9"/>
    <mergeCell ref="A8:H8"/>
    <mergeCell ref="G11:G12"/>
    <mergeCell ref="H11:H12"/>
    <mergeCell ref="A11:A12"/>
    <mergeCell ref="B11:B12"/>
    <mergeCell ref="M1:P1"/>
    <mergeCell ref="M2:P2"/>
    <mergeCell ref="M3:P3"/>
    <mergeCell ref="M4:P4"/>
    <mergeCell ref="M5:P5"/>
    <mergeCell ref="A1:H1"/>
    <mergeCell ref="A2:H2"/>
    <mergeCell ref="A3:H3"/>
    <mergeCell ref="A4:H4"/>
    <mergeCell ref="A5:H5"/>
  </mergeCells>
  <pageMargins left="0.78740157480314965" right="0.59055118110236227" top="0.59055118110236227" bottom="0.59055118110236227" header="0.39370078740157483" footer="0.51181102362204722"/>
  <pageSetup paperSize="9" fitToHeight="0"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4"/>
    <Parameter Name="ReportBaseParams" Type="System.String" Value="&lt;?xml version=&quot;1.0&quot; encoding=&quot;utf-16&quot;?&gt;&#10;&lt;ShortPrimaryServiceReportArguments xmlns:xsi=&quot;http://www.w3.org/2001/XMLSchema-instance&quot; xmlns:xsd=&quot;http://www.w3.org/2001/XMLSchema&quot;&gt;&#10;  &lt;DateInfo&gt;&#10;    &lt;string&gt;01.01.2019&lt;/string&gt;&#10;    &lt;string&gt;31.07.2019&lt;/string&gt;&#10;  &lt;/DateInfo&gt;&#10;  &lt;Code&gt;2455818_3B90MTOXQ&lt;/Code&gt;&#10;  &lt;ObjectCode&gt;SQUERY_ROSP_EXP&lt;/ObjectCode&gt;&#10;  &lt;DocName&gt;Роспись&lt;/DocName&gt;&#10;  &lt;VariantName&gt;Роспись&lt;/VariantName&gt;&#10;  &lt;VariantLink&gt;54832054&lt;/VariantLink&gt;&#10;  &lt;SvodReportLink xsi:nil=&quot;true&quot; /&gt;&#10;  &lt;ReportLink&gt;126921&lt;/ReportLink&gt;&#10;  &lt;Note&gt;01.01.2019 - 31.07.2019&#10;&lt;/Note&gt;&#10;  &lt;SilentMode&gt;false&lt;/SilentMode&gt;&#10;&lt;/ShortPrimaryServiceReportArguments&gt;"/>
  </Parameters>
</MailMerge>
</file>

<file path=customXml/itemProps1.xml><?xml version="1.0" encoding="utf-8"?>
<ds:datastoreItem xmlns:ds="http://schemas.openxmlformats.org/officeDocument/2006/customXml" ds:itemID="{EE25A9CD-776E-4D48-8003-1FA1558C3633}">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РП</vt:lpstr>
      <vt:lpstr>РП!Заголовки_для_печати</vt:lpstr>
      <vt:lpstr>РП!Область_печати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Сотрудник-ПК\Сотрудник</dc:creator>
  <cp:lastModifiedBy>Тимофеева Оксана</cp:lastModifiedBy>
  <cp:lastPrinted>2020-07-06T11:06:49Z</cp:lastPrinted>
  <dcterms:created xsi:type="dcterms:W3CDTF">2019-07-10T08:02:42Z</dcterms:created>
  <dcterms:modified xsi:type="dcterms:W3CDTF">2020-07-14T05:34:54Z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Роспись</vt:lpwstr>
  </property>
  <property fmtid="{D5CDD505-2E9C-101B-9397-08002B2CF9AE}" pid="3" name="Версия клиента">
    <vt:lpwstr>19.1.24.6170</vt:lpwstr>
  </property>
  <property fmtid="{D5CDD505-2E9C-101B-9397-08002B2CF9AE}" pid="4" name="Версия базы">
    <vt:lpwstr>19.1.1766.12590777</vt:lpwstr>
  </property>
  <property fmtid="{D5CDD505-2E9C-101B-9397-08002B2CF9AE}" pid="5" name="Тип сервера">
    <vt:lpwstr>MSSQL</vt:lpwstr>
  </property>
  <property fmtid="{D5CDD505-2E9C-101B-9397-08002B2CF9AE}" pid="6" name="Сервер">
    <vt:lpwstr>kshnwins01\ksdb</vt:lpwstr>
  </property>
  <property fmtid="{D5CDD505-2E9C-101B-9397-08002B2CF9AE}" pid="7" name="База">
    <vt:lpwstr>bks_2019_mo</vt:lpwstr>
  </property>
  <property fmtid="{D5CDD505-2E9C-101B-9397-08002B2CF9AE}" pid="8" name="Пользователь">
    <vt:lpwstr>лубова</vt:lpwstr>
  </property>
  <property fmtid="{D5CDD505-2E9C-101B-9397-08002B2CF9AE}" pid="9" name="Шаблон">
    <vt:lpwstr>sqr_rosp_exp2016.xlt</vt:lpwstr>
  </property>
  <property fmtid="{D5CDD505-2E9C-101B-9397-08002B2CF9AE}" pid="10" name="Имя варианта">
    <vt:lpwstr>Роспись</vt:lpwstr>
  </property>
  <property fmtid="{D5CDD505-2E9C-101B-9397-08002B2CF9AE}" pid="11" name="Код отчета">
    <vt:lpwstr>SYS_2452562_0SD0T4SKN</vt:lpwstr>
  </property>
  <property fmtid="{D5CDD505-2E9C-101B-9397-08002B2CF9AE}" pid="12" name="Локальная база">
    <vt:lpwstr>не используется</vt:lpwstr>
  </property>
</Properties>
</file>