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C:\Users\User\Desktop\изменения  №420 от 06.07.2020\"/>
    </mc:Choice>
  </mc:AlternateContent>
  <xr:revisionPtr revIDLastSave="0" documentId="13_ncr:1_{4E9F7732-FB98-4074-95C7-489F806AAD4D}" xr6:coauthVersionLast="45" xr6:coauthVersionMax="45" xr10:uidLastSave="{00000000-0000-0000-0000-000000000000}"/>
  <bookViews>
    <workbookView xWindow="0" yWindow="600" windowWidth="20490" windowHeight="10920" activeTab="1" xr2:uid="{00000000-000D-0000-FFFF-FFFF00000000}"/>
  </bookViews>
  <sheets>
    <sheet name="Приложение 1 (2)" sheetId="2" r:id="rId1"/>
    <sheet name="Приложение 1" sheetId="1" r:id="rId2"/>
  </sheets>
  <definedNames>
    <definedName name="_GoBack" localSheetId="1">'Приложение 1'!#REF!</definedName>
    <definedName name="_xlnm.Print_Titles" localSheetId="1">'Приложение 1'!$18:$18</definedName>
    <definedName name="_xlnm.Print_Titles" localSheetId="0">'Приложение 1 (2)'!$14:$16</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H302" i="1" l="1"/>
  <c r="AM332" i="1"/>
  <c r="AH89" i="1" l="1"/>
  <c r="AG39" i="1" l="1"/>
  <c r="AM71" i="1"/>
  <c r="AM48" i="1"/>
  <c r="AM47" i="1"/>
  <c r="AM330" i="1" l="1"/>
  <c r="AM328" i="1"/>
  <c r="AM75" i="1"/>
  <c r="AM74" i="1"/>
  <c r="AL39" i="1"/>
  <c r="AK39" i="1"/>
  <c r="AJ39" i="1"/>
  <c r="AI39" i="1"/>
  <c r="AH39" i="1"/>
  <c r="AH191" i="1"/>
  <c r="AJ137" i="1"/>
  <c r="AI137" i="1"/>
  <c r="AH137" i="1"/>
  <c r="AJ121" i="1"/>
  <c r="AI121" i="1"/>
  <c r="AH121" i="1"/>
  <c r="AM300" i="1"/>
  <c r="AM299" i="1"/>
  <c r="AJ302" i="1"/>
  <c r="AI302" i="1"/>
  <c r="AM327" i="1"/>
  <c r="AM324" i="1"/>
  <c r="AJ129" i="1"/>
  <c r="AI129" i="1"/>
  <c r="AH129" i="1"/>
  <c r="AM78" i="1"/>
  <c r="AM77" i="1"/>
  <c r="AG137" i="1" l="1"/>
  <c r="AM149" i="1"/>
  <c r="AL170" i="1"/>
  <c r="AK170" i="1"/>
  <c r="AJ170" i="1"/>
  <c r="AI170" i="1"/>
  <c r="AH170" i="1"/>
  <c r="AG170" i="1"/>
  <c r="AG164" i="1"/>
  <c r="AG89" i="1"/>
  <c r="AM93" i="1"/>
  <c r="AG302" i="1"/>
  <c r="AM170" i="1" l="1"/>
  <c r="AG151" i="1"/>
  <c r="AG191" i="1"/>
  <c r="AG129" i="1"/>
  <c r="AM322" i="1"/>
  <c r="AM320" i="1"/>
  <c r="AM318" i="1"/>
  <c r="AM316" i="1"/>
  <c r="AM314" i="1"/>
  <c r="AM312" i="1"/>
  <c r="AM310" i="1"/>
  <c r="AM308" i="1"/>
  <c r="AM306" i="1"/>
  <c r="AM182" i="1"/>
  <c r="AM183" i="1"/>
  <c r="AM145" i="1"/>
  <c r="AM144" i="1"/>
  <c r="AG121" i="1"/>
  <c r="AM125" i="1"/>
  <c r="AM126" i="1"/>
  <c r="AM134" i="1"/>
  <c r="AM133" i="1"/>
  <c r="AM297" i="1"/>
  <c r="AM174" i="1"/>
  <c r="AM175" i="1"/>
  <c r="AM173" i="1"/>
  <c r="AM172" i="1"/>
  <c r="AM296" i="1"/>
  <c r="AM293" i="1"/>
  <c r="AM218" i="1"/>
  <c r="AM207" i="1"/>
  <c r="AM169" i="1"/>
  <c r="AM167" i="1"/>
  <c r="AM159" i="1"/>
  <c r="AM154" i="1"/>
  <c r="AM148" i="1"/>
  <c r="AM136" i="1"/>
  <c r="AM132" i="1"/>
  <c r="AM130" i="1"/>
  <c r="AM128" i="1"/>
  <c r="AM124" i="1"/>
  <c r="AM122" i="1"/>
  <c r="AM116" i="1"/>
  <c r="AM36" i="1"/>
  <c r="AM101" i="1"/>
  <c r="AM96" i="1"/>
  <c r="AM92" i="1"/>
  <c r="AM85" i="1"/>
  <c r="AM67" i="1"/>
  <c r="AM38" i="1"/>
  <c r="AM33" i="1"/>
  <c r="AJ177" i="1"/>
  <c r="AL191" i="1"/>
  <c r="AK191" i="1"/>
  <c r="AJ191" i="1"/>
  <c r="AI191" i="1"/>
  <c r="AL177" i="1"/>
  <c r="AK177" i="1"/>
  <c r="AI177" i="1"/>
  <c r="AH177" i="1"/>
  <c r="AL164" i="1"/>
  <c r="AL151" i="1" s="1"/>
  <c r="AK164" i="1"/>
  <c r="AK151" i="1" s="1"/>
  <c r="AJ164" i="1"/>
  <c r="AJ151" i="1" s="1"/>
  <c r="AI164" i="1"/>
  <c r="AI151" i="1" s="1"/>
  <c r="AH164" i="1"/>
  <c r="AH151" i="1" s="1"/>
  <c r="AL137" i="1"/>
  <c r="AK137" i="1"/>
  <c r="AL129" i="1"/>
  <c r="AK129" i="1"/>
  <c r="AL100" i="1"/>
  <c r="AL99" i="1" s="1"/>
  <c r="AK100" i="1"/>
  <c r="AK99" i="1" s="1"/>
  <c r="AJ100" i="1"/>
  <c r="AJ99" i="1" s="1"/>
  <c r="AI100" i="1"/>
  <c r="AI99" i="1" s="1"/>
  <c r="AH100" i="1"/>
  <c r="AH99" i="1" s="1"/>
  <c r="AL89" i="1"/>
  <c r="AK89" i="1"/>
  <c r="AJ89" i="1"/>
  <c r="AI89" i="1"/>
  <c r="AL80" i="1"/>
  <c r="AK80" i="1"/>
  <c r="AJ80" i="1"/>
  <c r="AI80" i="1"/>
  <c r="AH80" i="1"/>
  <c r="AM63" i="1"/>
  <c r="AM62" i="1"/>
  <c r="AL29" i="1"/>
  <c r="AK29" i="1"/>
  <c r="AJ29" i="1"/>
  <c r="AI29" i="1"/>
  <c r="AH29" i="1"/>
  <c r="AL302" i="1"/>
  <c r="AK302" i="1"/>
  <c r="AM35" i="1"/>
  <c r="AI28" i="1" l="1"/>
  <c r="AK28" i="1"/>
  <c r="AK19" i="1" s="1"/>
  <c r="AK70" i="1" s="1"/>
  <c r="AH28" i="1"/>
  <c r="AJ28" i="1"/>
  <c r="AL28" i="1"/>
  <c r="AH176" i="1"/>
  <c r="AI176" i="1"/>
  <c r="AI19" i="1" s="1"/>
  <c r="AJ176" i="1"/>
  <c r="AK176" i="1"/>
  <c r="AL176" i="1"/>
  <c r="AL19" i="1" s="1"/>
  <c r="AL70" i="1" s="1"/>
  <c r="AM129" i="1"/>
  <c r="AG100" i="1"/>
  <c r="AG99" i="1" s="1"/>
  <c r="AM89" i="1"/>
  <c r="AG80" i="1"/>
  <c r="AG29" i="1"/>
  <c r="AG177" i="1"/>
  <c r="AM189" i="1"/>
  <c r="AM188" i="1"/>
  <c r="AM186" i="1"/>
  <c r="AM185" i="1"/>
  <c r="AM131" i="1"/>
  <c r="AM119" i="1"/>
  <c r="AM69" i="1"/>
  <c r="AM68" i="1"/>
  <c r="AM66" i="1"/>
  <c r="AM65" i="1"/>
  <c r="AJ19" i="1" l="1"/>
  <c r="AJ70" i="1" s="1"/>
  <c r="AH19" i="1"/>
  <c r="AH301" i="1" s="1"/>
  <c r="AG28" i="1"/>
  <c r="AM28" i="1" s="1"/>
  <c r="AH325" i="1"/>
  <c r="AJ325" i="1"/>
  <c r="AJ301" i="1"/>
  <c r="AJ79" i="1"/>
  <c r="AI325" i="1"/>
  <c r="AI301" i="1"/>
  <c r="AI79" i="1"/>
  <c r="AJ184" i="1"/>
  <c r="AJ181" i="1"/>
  <c r="AK184" i="1"/>
  <c r="AK181" i="1"/>
  <c r="AL184" i="1"/>
  <c r="AL181" i="1"/>
  <c r="AI184" i="1"/>
  <c r="AI181" i="1"/>
  <c r="AI70" i="1"/>
  <c r="AM91" i="1"/>
  <c r="AM158" i="1"/>
  <c r="AL305" i="1"/>
  <c r="AK305" i="1"/>
  <c r="AJ305" i="1"/>
  <c r="AI305" i="1"/>
  <c r="AM304" i="1"/>
  <c r="AM295" i="1"/>
  <c r="AM294" i="1"/>
  <c r="AM292" i="1"/>
  <c r="AM291" i="1"/>
  <c r="AM217" i="1"/>
  <c r="AM214" i="1"/>
  <c r="AM211" i="1"/>
  <c r="AM208" i="1"/>
  <c r="AM206" i="1"/>
  <c r="AM205" i="1"/>
  <c r="AL204" i="1"/>
  <c r="AK204" i="1"/>
  <c r="AJ204" i="1"/>
  <c r="AI204" i="1"/>
  <c r="AM202" i="1"/>
  <c r="AM199" i="1"/>
  <c r="AM196" i="1"/>
  <c r="AM193" i="1"/>
  <c r="AL190" i="1"/>
  <c r="AK190" i="1"/>
  <c r="AJ190" i="1"/>
  <c r="AI190" i="1"/>
  <c r="AL187" i="1"/>
  <c r="AK187" i="1"/>
  <c r="AJ187" i="1"/>
  <c r="AI187" i="1"/>
  <c r="AH204" i="1" l="1"/>
  <c r="AH305" i="1"/>
  <c r="AH70" i="1"/>
  <c r="AH181" i="1"/>
  <c r="AH190" i="1"/>
  <c r="AH79" i="1"/>
  <c r="AH187" i="1"/>
  <c r="AH64" i="1"/>
  <c r="AH184" i="1"/>
  <c r="AM180" i="1"/>
  <c r="AM142" i="1"/>
  <c r="AM139" i="1"/>
  <c r="AM137" i="1"/>
  <c r="AM121" i="1"/>
  <c r="AM123" i="1"/>
  <c r="AL120" i="1"/>
  <c r="AK120" i="1"/>
  <c r="AJ120" i="1"/>
  <c r="AI120" i="1"/>
  <c r="AH120" i="1"/>
  <c r="AM115" i="1" l="1"/>
  <c r="AM114" i="1"/>
  <c r="AM108" i="1"/>
  <c r="AM100" i="1"/>
  <c r="AM99" i="1"/>
  <c r="AM83" i="1"/>
  <c r="AM84" i="1"/>
  <c r="AM86" i="1"/>
  <c r="AM87" i="1"/>
  <c r="AL88" i="1"/>
  <c r="AK88" i="1"/>
  <c r="AJ88" i="1"/>
  <c r="AI88" i="1"/>
  <c r="AH88" i="1"/>
  <c r="AJ61" i="1"/>
  <c r="AI61" i="1"/>
  <c r="AH61" i="1"/>
  <c r="AM59" i="1"/>
  <c r="AM56" i="1"/>
  <c r="AL55" i="1"/>
  <c r="AK55" i="1"/>
  <c r="AJ55" i="1"/>
  <c r="AI55" i="1"/>
  <c r="AH55" i="1"/>
  <c r="AM53" i="1"/>
  <c r="AM50" i="1"/>
  <c r="AL46" i="1"/>
  <c r="AK46" i="1"/>
  <c r="AJ46" i="1"/>
  <c r="AI46" i="1"/>
  <c r="AH46" i="1"/>
  <c r="AM41" i="1"/>
  <c r="AM39" i="1"/>
  <c r="AM29" i="1" l="1"/>
  <c r="AM32" i="1"/>
  <c r="AM31" i="1"/>
  <c r="AM34" i="1"/>
  <c r="AL30" i="1"/>
  <c r="AK30" i="1"/>
  <c r="AJ30" i="1"/>
  <c r="AI30" i="1"/>
  <c r="AH30" i="1"/>
  <c r="AH82" i="1"/>
  <c r="AI82" i="1"/>
  <c r="AJ82" i="1"/>
  <c r="AK82" i="1"/>
  <c r="AL82" i="1"/>
  <c r="AM168" i="1"/>
  <c r="AM44" i="1"/>
  <c r="AG113" i="2"/>
  <c r="AG110" i="2"/>
  <c r="AG96" i="2"/>
  <c r="AG63" i="2"/>
  <c r="AG60" i="2"/>
  <c r="AM261" i="2"/>
  <c r="AM260" i="2"/>
  <c r="AM259" i="2"/>
  <c r="AM258" i="2"/>
  <c r="AM257" i="2"/>
  <c r="AF257" i="2"/>
  <c r="AE257" i="2"/>
  <c r="AD257" i="2"/>
  <c r="AM256" i="2"/>
  <c r="AQ255" i="2"/>
  <c r="AM255" i="2"/>
  <c r="AL254" i="2"/>
  <c r="AK254" i="2"/>
  <c r="AK250" i="2" s="1"/>
  <c r="AK249" i="2" s="1"/>
  <c r="AJ254" i="2"/>
  <c r="AI254" i="2"/>
  <c r="AI250" i="2" s="1"/>
  <c r="AH254" i="2"/>
  <c r="AG254" i="2"/>
  <c r="AG250" i="2" s="1"/>
  <c r="AQ251" i="2"/>
  <c r="AJ251" i="2"/>
  <c r="AM251" i="2" s="1"/>
  <c r="AL250" i="2"/>
  <c r="AJ250" i="2"/>
  <c r="AI249" i="2"/>
  <c r="AH250" i="2"/>
  <c r="AF250" i="2"/>
  <c r="AF249" i="2" s="1"/>
  <c r="AE250" i="2"/>
  <c r="AE249" i="2"/>
  <c r="AD250" i="2"/>
  <c r="AD249" i="2"/>
  <c r="AL249" i="2"/>
  <c r="AW251" i="2"/>
  <c r="AJ249" i="2"/>
  <c r="AU251" i="2" s="1"/>
  <c r="AT251" i="2"/>
  <c r="AH249" i="2"/>
  <c r="AS251" i="2"/>
  <c r="AM248" i="2"/>
  <c r="AQ247" i="2"/>
  <c r="AM247" i="2"/>
  <c r="AM246" i="2"/>
  <c r="AM245" i="2"/>
  <c r="AM244" i="2"/>
  <c r="AM243" i="2"/>
  <c r="AM242" i="2"/>
  <c r="AM241" i="2"/>
  <c r="AM240" i="2"/>
  <c r="AM239" i="2"/>
  <c r="AM238" i="2"/>
  <c r="AM237" i="2"/>
  <c r="AM236" i="2"/>
  <c r="AM235" i="2"/>
  <c r="AM234" i="2"/>
  <c r="AM233" i="2"/>
  <c r="AM232" i="2"/>
  <c r="AM231" i="2"/>
  <c r="AM230" i="2"/>
  <c r="AM229" i="2"/>
  <c r="AM228" i="2"/>
  <c r="AM227" i="2"/>
  <c r="AM226" i="2"/>
  <c r="AM225" i="2"/>
  <c r="AM224" i="2"/>
  <c r="AM223" i="2"/>
  <c r="AM222" i="2"/>
  <c r="AM221" i="2"/>
  <c r="AM220" i="2"/>
  <c r="AM219" i="2"/>
  <c r="AM218" i="2"/>
  <c r="AM217" i="2"/>
  <c r="AM216" i="2"/>
  <c r="AM215" i="2"/>
  <c r="AM214" i="2"/>
  <c r="AM213" i="2"/>
  <c r="AM212" i="2"/>
  <c r="AM211" i="2"/>
  <c r="AM210" i="2"/>
  <c r="AM209" i="2"/>
  <c r="AM208" i="2"/>
  <c r="AM207" i="2"/>
  <c r="AM206" i="2"/>
  <c r="AM205" i="2"/>
  <c r="AM204" i="2"/>
  <c r="AM203" i="2"/>
  <c r="AM202" i="2"/>
  <c r="AM201" i="2"/>
  <c r="AM200" i="2"/>
  <c r="AM199" i="2"/>
  <c r="AM198" i="2"/>
  <c r="AM197" i="2"/>
  <c r="AM196" i="2"/>
  <c r="AM195" i="2"/>
  <c r="AM194" i="2"/>
  <c r="AM193" i="2"/>
  <c r="AM192" i="2"/>
  <c r="AM191" i="2"/>
  <c r="AM190" i="2"/>
  <c r="AM189" i="2"/>
  <c r="AM188" i="2"/>
  <c r="AM187" i="2"/>
  <c r="AM186" i="2"/>
  <c r="AM185" i="2"/>
  <c r="AM184" i="2"/>
  <c r="AM183" i="2"/>
  <c r="AM182" i="2"/>
  <c r="AM181" i="2"/>
  <c r="AM180" i="2"/>
  <c r="AM179" i="2"/>
  <c r="AM178" i="2"/>
  <c r="AM177" i="2"/>
  <c r="AM176" i="2"/>
  <c r="AM175" i="2"/>
  <c r="AM174" i="2"/>
  <c r="AM173" i="2"/>
  <c r="AL172" i="2"/>
  <c r="AK172" i="2"/>
  <c r="AJ172" i="2"/>
  <c r="AI172" i="2"/>
  <c r="AH172" i="2"/>
  <c r="AG172" i="2"/>
  <c r="AM172" i="2" s="1"/>
  <c r="AF172" i="2"/>
  <c r="AE172" i="2"/>
  <c r="AD172" i="2"/>
  <c r="AM171" i="2"/>
  <c r="AQ170" i="2"/>
  <c r="AM170" i="2"/>
  <c r="AM169" i="2"/>
  <c r="AM168" i="2"/>
  <c r="AM167" i="2"/>
  <c r="AL166" i="2"/>
  <c r="AK166" i="2"/>
  <c r="AJ166" i="2"/>
  <c r="AI166" i="2"/>
  <c r="AH166" i="2"/>
  <c r="AG166" i="2"/>
  <c r="AF166" i="2"/>
  <c r="AE166" i="2"/>
  <c r="AD166" i="2"/>
  <c r="AM165" i="2"/>
  <c r="AQ164" i="2"/>
  <c r="AM164" i="2"/>
  <c r="AM163" i="2"/>
  <c r="AM162" i="2"/>
  <c r="AM161" i="2"/>
  <c r="AL160" i="2"/>
  <c r="AK160" i="2"/>
  <c r="AJ160" i="2"/>
  <c r="AI160" i="2"/>
  <c r="AH160" i="2"/>
  <c r="AG160" i="2"/>
  <c r="AM160" i="2" s="1"/>
  <c r="AF160" i="2"/>
  <c r="AE160" i="2"/>
  <c r="AD160" i="2"/>
  <c r="AM159" i="2"/>
  <c r="AQ158" i="2"/>
  <c r="AM158" i="2"/>
  <c r="AM157" i="2"/>
  <c r="AM156" i="2"/>
  <c r="AM155" i="2"/>
  <c r="AL154" i="2"/>
  <c r="AK154" i="2"/>
  <c r="AK152" i="2"/>
  <c r="AK145" i="2" s="1"/>
  <c r="AV147" i="2" s="1"/>
  <c r="AJ154" i="2"/>
  <c r="AI154" i="2"/>
  <c r="AI152" i="2" s="1"/>
  <c r="AI145" i="2" s="1"/>
  <c r="AT147" i="2" s="1"/>
  <c r="AH154" i="2"/>
  <c r="AG154" i="2"/>
  <c r="AG152" i="2" s="1"/>
  <c r="AG145" i="2" s="1"/>
  <c r="AR147" i="2" s="1"/>
  <c r="AF154" i="2"/>
  <c r="AE154" i="2"/>
  <c r="AD154" i="2"/>
  <c r="AM153" i="2"/>
  <c r="AQ152" i="2"/>
  <c r="AQ150" i="2" s="1"/>
  <c r="AF152" i="2"/>
  <c r="AF145" i="2" s="1"/>
  <c r="AD152" i="2"/>
  <c r="AD145" i="2" s="1"/>
  <c r="AM151" i="2"/>
  <c r="AQ143" i="2"/>
  <c r="AM150" i="2"/>
  <c r="AM149" i="2"/>
  <c r="AM148" i="2"/>
  <c r="AM147" i="2"/>
  <c r="AM146" i="2"/>
  <c r="AM144" i="2"/>
  <c r="AM143" i="2"/>
  <c r="AF143" i="2"/>
  <c r="AE143" i="2"/>
  <c r="AD143" i="2"/>
  <c r="AM142" i="2"/>
  <c r="AM141" i="2"/>
  <c r="AM140" i="2"/>
  <c r="AM139" i="2"/>
  <c r="AM138" i="2"/>
  <c r="AM137" i="2"/>
  <c r="AM136" i="2"/>
  <c r="AF136" i="2"/>
  <c r="AE136" i="2"/>
  <c r="AD136" i="2"/>
  <c r="AM135" i="2"/>
  <c r="AM134" i="2"/>
  <c r="AM133" i="2"/>
  <c r="AM132" i="2"/>
  <c r="AM131" i="2"/>
  <c r="AF131" i="2"/>
  <c r="AE131" i="2"/>
  <c r="AD131" i="2"/>
  <c r="AM130" i="2"/>
  <c r="AQ129" i="2"/>
  <c r="AM129" i="2"/>
  <c r="AM128" i="2"/>
  <c r="AM127" i="2"/>
  <c r="AM126" i="2"/>
  <c r="AF126" i="2"/>
  <c r="AF124" i="2" s="1"/>
  <c r="AF123" i="2" s="1"/>
  <c r="AE126" i="2"/>
  <c r="AD126" i="2"/>
  <c r="AD124" i="2" s="1"/>
  <c r="AD123" i="2" s="1"/>
  <c r="AM125" i="2"/>
  <c r="AM124" i="2"/>
  <c r="AR123" i="2"/>
  <c r="AM123" i="2"/>
  <c r="AM122" i="2"/>
  <c r="AQ121" i="2"/>
  <c r="AM121" i="2"/>
  <c r="AM120" i="2"/>
  <c r="AM119" i="2"/>
  <c r="AM118" i="2"/>
  <c r="AL118" i="2"/>
  <c r="AK118" i="2"/>
  <c r="AJ118" i="2"/>
  <c r="AI118" i="2"/>
  <c r="AH118" i="2"/>
  <c r="AG118" i="2"/>
  <c r="AM117" i="2"/>
  <c r="AQ116" i="2"/>
  <c r="AQ114" i="2" s="1"/>
  <c r="AL116" i="2"/>
  <c r="AK116" i="2"/>
  <c r="AJ116" i="2"/>
  <c r="AI116" i="2"/>
  <c r="AH116" i="2"/>
  <c r="AG116" i="2"/>
  <c r="AM116" i="2" s="1"/>
  <c r="AF116" i="2"/>
  <c r="AE116" i="2"/>
  <c r="AD116" i="2"/>
  <c r="AM115" i="2"/>
  <c r="AM114" i="2"/>
  <c r="AL113" i="2"/>
  <c r="AK113" i="2"/>
  <c r="AJ113" i="2"/>
  <c r="AI113" i="2"/>
  <c r="AH113" i="2"/>
  <c r="AM112" i="2"/>
  <c r="AQ111" i="2"/>
  <c r="AM111" i="2"/>
  <c r="AL110" i="2"/>
  <c r="AK110" i="2"/>
  <c r="AJ110" i="2"/>
  <c r="AI110" i="2"/>
  <c r="AH110" i="2"/>
  <c r="AM110" i="2" s="1"/>
  <c r="AM109" i="2"/>
  <c r="AQ108" i="2"/>
  <c r="AM108" i="2"/>
  <c r="AL107" i="2"/>
  <c r="AK107" i="2"/>
  <c r="AJ107" i="2"/>
  <c r="AI107" i="2"/>
  <c r="AH107" i="2"/>
  <c r="AG107" i="2"/>
  <c r="AM106" i="2"/>
  <c r="AQ105" i="2"/>
  <c r="AM105" i="2"/>
  <c r="AM104" i="2"/>
  <c r="AM103" i="2"/>
  <c r="AL102" i="2"/>
  <c r="AK102" i="2"/>
  <c r="AJ102" i="2"/>
  <c r="AI102" i="2"/>
  <c r="AH102" i="2"/>
  <c r="AG102" i="2"/>
  <c r="AM102" i="2" s="1"/>
  <c r="AF102" i="2"/>
  <c r="AE102" i="2"/>
  <c r="AD102" i="2"/>
  <c r="AQ100" i="2"/>
  <c r="AM100" i="2"/>
  <c r="AM99" i="2"/>
  <c r="AM98" i="2"/>
  <c r="AM97" i="2"/>
  <c r="AL96" i="2"/>
  <c r="AW88" i="2" s="1"/>
  <c r="AK96" i="2"/>
  <c r="AV88" i="2" s="1"/>
  <c r="AJ96" i="2"/>
  <c r="AI96" i="2"/>
  <c r="AT88" i="2" s="1"/>
  <c r="AH96" i="2"/>
  <c r="AS88" i="2" s="1"/>
  <c r="AM95" i="2"/>
  <c r="AQ94" i="2"/>
  <c r="AM94" i="2"/>
  <c r="AM93" i="2"/>
  <c r="AM92" i="2"/>
  <c r="AM91" i="2"/>
  <c r="AL90" i="2"/>
  <c r="AK90" i="2"/>
  <c r="AK88" i="2" s="1"/>
  <c r="AJ90" i="2"/>
  <c r="AJ88" i="2"/>
  <c r="AJ87" i="2" s="1"/>
  <c r="AI90" i="2"/>
  <c r="AI88" i="2" s="1"/>
  <c r="AI87" i="2" s="1"/>
  <c r="AT89" i="2" s="1"/>
  <c r="AH90" i="2"/>
  <c r="AG90" i="2"/>
  <c r="AF90" i="2"/>
  <c r="AF88" i="2"/>
  <c r="AF87" i="2" s="1"/>
  <c r="AE90" i="2"/>
  <c r="AE88" i="2" s="1"/>
  <c r="AE87" i="2"/>
  <c r="AD90" i="2"/>
  <c r="AD88" i="2"/>
  <c r="AD87" i="2" s="1"/>
  <c r="AM89" i="2"/>
  <c r="AU88" i="2"/>
  <c r="AU89" i="2" s="1"/>
  <c r="AR88" i="2"/>
  <c r="AQ88" i="2"/>
  <c r="AM86" i="2"/>
  <c r="AM85" i="2"/>
  <c r="AL84" i="2"/>
  <c r="AK84" i="2"/>
  <c r="AJ84" i="2"/>
  <c r="AI84" i="2"/>
  <c r="AH84" i="2"/>
  <c r="AG84" i="2"/>
  <c r="AM84" i="2" s="1"/>
  <c r="AM83" i="2"/>
  <c r="AM82" i="2"/>
  <c r="AL81" i="2"/>
  <c r="AK81" i="2"/>
  <c r="AJ81" i="2"/>
  <c r="AI81" i="2"/>
  <c r="AH81" i="2"/>
  <c r="AG81" i="2"/>
  <c r="AM80" i="2"/>
  <c r="AM79" i="2"/>
  <c r="AL78" i="2"/>
  <c r="AK78" i="2"/>
  <c r="AJ78" i="2"/>
  <c r="AI78" i="2"/>
  <c r="AH78" i="2"/>
  <c r="AG78" i="2"/>
  <c r="AM77" i="2"/>
  <c r="AM76" i="2"/>
  <c r="AL75" i="2"/>
  <c r="AK75" i="2"/>
  <c r="AJ75" i="2"/>
  <c r="AI75" i="2"/>
  <c r="AH75" i="2"/>
  <c r="AG75" i="2"/>
  <c r="AM75" i="2" s="1"/>
  <c r="AM74" i="2"/>
  <c r="AM73" i="2"/>
  <c r="AL72" i="2"/>
  <c r="AK72" i="2"/>
  <c r="AJ72" i="2"/>
  <c r="AI72" i="2"/>
  <c r="AH72" i="2"/>
  <c r="AG72" i="2"/>
  <c r="AM71" i="2"/>
  <c r="AQ70" i="2"/>
  <c r="AM70" i="2"/>
  <c r="AL69" i="2"/>
  <c r="AK69" i="2"/>
  <c r="AJ69" i="2"/>
  <c r="AI69" i="2"/>
  <c r="AH69" i="2"/>
  <c r="AG69" i="2"/>
  <c r="AM69" i="2" s="1"/>
  <c r="AM68" i="2"/>
  <c r="AQ67" i="2"/>
  <c r="AM67" i="2"/>
  <c r="AL66" i="2"/>
  <c r="AK66" i="2"/>
  <c r="AJ66" i="2"/>
  <c r="AI66" i="2"/>
  <c r="AH66" i="2"/>
  <c r="AG66" i="2"/>
  <c r="AM66" i="2" s="1"/>
  <c r="AM65" i="2"/>
  <c r="AQ64" i="2"/>
  <c r="AM64" i="2"/>
  <c r="AL63" i="2"/>
  <c r="AK63" i="2"/>
  <c r="AJ63" i="2"/>
  <c r="AI63" i="2"/>
  <c r="AH63" i="2"/>
  <c r="AM62" i="2"/>
  <c r="AQ61" i="2"/>
  <c r="AM61" i="2"/>
  <c r="AL60" i="2"/>
  <c r="AK60" i="2"/>
  <c r="AV32" i="2" s="1"/>
  <c r="AJ60" i="2"/>
  <c r="AI60" i="2"/>
  <c r="AH60" i="2"/>
  <c r="AF60" i="2"/>
  <c r="AE60" i="2"/>
  <c r="AD60" i="2"/>
  <c r="AM59" i="2"/>
  <c r="AQ58" i="2"/>
  <c r="AL58" i="2"/>
  <c r="AK58" i="2"/>
  <c r="AJ58" i="2"/>
  <c r="AI58" i="2"/>
  <c r="AH58" i="2"/>
  <c r="AG58" i="2"/>
  <c r="AF58" i="2"/>
  <c r="AE58" i="2"/>
  <c r="AD58" i="2"/>
  <c r="AM57" i="2"/>
  <c r="AM56" i="2"/>
  <c r="AL55" i="2"/>
  <c r="AK55" i="2"/>
  <c r="AJ55" i="2"/>
  <c r="AI55" i="2"/>
  <c r="AH55" i="2"/>
  <c r="AG55" i="2"/>
  <c r="AM55" i="2" s="1"/>
  <c r="AF55" i="2"/>
  <c r="AE55" i="2"/>
  <c r="AD55" i="2"/>
  <c r="AM54" i="2"/>
  <c r="AQ53" i="2"/>
  <c r="AM53" i="2"/>
  <c r="AM52" i="2"/>
  <c r="AM51" i="2"/>
  <c r="AM50" i="2"/>
  <c r="AL49" i="2"/>
  <c r="AK49" i="2"/>
  <c r="AJ49" i="2"/>
  <c r="AI49" i="2"/>
  <c r="AH49" i="2"/>
  <c r="AG49" i="2"/>
  <c r="AM49" i="2"/>
  <c r="AF49" i="2"/>
  <c r="AE49" i="2"/>
  <c r="AD49" i="2"/>
  <c r="AM48" i="2"/>
  <c r="AQ47" i="2"/>
  <c r="AM47" i="2"/>
  <c r="AM46" i="2"/>
  <c r="AM45" i="2"/>
  <c r="AM44" i="2"/>
  <c r="AL43" i="2"/>
  <c r="AK43" i="2"/>
  <c r="AJ43" i="2"/>
  <c r="AI43" i="2"/>
  <c r="AH43" i="2"/>
  <c r="AG43" i="2"/>
  <c r="AF43" i="2"/>
  <c r="AE43" i="2"/>
  <c r="AD43" i="2"/>
  <c r="AM42" i="2"/>
  <c r="AQ41" i="2"/>
  <c r="AM41" i="2"/>
  <c r="AM40" i="2"/>
  <c r="AM39" i="2"/>
  <c r="AM38" i="2"/>
  <c r="AL37" i="2"/>
  <c r="AK37" i="2"/>
  <c r="AJ37" i="2"/>
  <c r="AI37" i="2"/>
  <c r="AI35" i="2" s="1"/>
  <c r="AH37" i="2"/>
  <c r="AG37" i="2"/>
  <c r="AG35" i="2" s="1"/>
  <c r="AF37" i="2"/>
  <c r="AF35" i="2"/>
  <c r="AE37" i="2"/>
  <c r="AD37" i="2"/>
  <c r="AD35" i="2" s="1"/>
  <c r="AM36" i="2"/>
  <c r="AQ35" i="2"/>
  <c r="AL33" i="2"/>
  <c r="AL31" i="2" s="1"/>
  <c r="AK33" i="2"/>
  <c r="AK31" i="2" s="1"/>
  <c r="AJ33" i="2"/>
  <c r="AI33" i="2"/>
  <c r="AI31" i="2" s="1"/>
  <c r="AH33" i="2"/>
  <c r="AH31" i="2" s="1"/>
  <c r="AG33" i="2"/>
  <c r="AG31" i="2" s="1"/>
  <c r="AW32" i="2"/>
  <c r="AU32" i="2"/>
  <c r="AR32" i="2"/>
  <c r="AM32" i="2"/>
  <c r="AJ31" i="2"/>
  <c r="AF31" i="2"/>
  <c r="AF30" i="2" s="1"/>
  <c r="AE31" i="2"/>
  <c r="AD31" i="2"/>
  <c r="AQ29" i="2"/>
  <c r="AM29" i="2"/>
  <c r="AM28" i="2"/>
  <c r="AM27" i="2"/>
  <c r="AM26" i="2"/>
  <c r="AM25" i="2"/>
  <c r="AM24" i="2"/>
  <c r="AM23" i="2"/>
  <c r="AM22" i="2"/>
  <c r="AM21" i="2"/>
  <c r="AM20" i="2"/>
  <c r="AM151" i="1"/>
  <c r="AM102" i="1"/>
  <c r="AD41" i="1"/>
  <c r="AE41" i="1"/>
  <c r="AF41" i="1"/>
  <c r="AM42" i="1"/>
  <c r="AM43" i="1"/>
  <c r="AM45" i="1"/>
  <c r="AM51" i="1"/>
  <c r="AM52" i="1"/>
  <c r="AM54" i="1"/>
  <c r="AM57" i="1"/>
  <c r="AM58" i="1"/>
  <c r="AM60" i="1"/>
  <c r="AM103" i="1"/>
  <c r="AM104" i="1"/>
  <c r="AM105" i="1"/>
  <c r="AM106" i="1"/>
  <c r="AM109" i="1"/>
  <c r="AM110" i="1"/>
  <c r="AM111" i="1"/>
  <c r="AM112" i="1"/>
  <c r="AM117" i="1"/>
  <c r="AM118" i="1"/>
  <c r="AM140" i="1"/>
  <c r="AM141" i="1"/>
  <c r="AM155" i="1"/>
  <c r="AM156" i="1"/>
  <c r="AM157" i="1"/>
  <c r="AM160" i="1"/>
  <c r="AM161" i="1"/>
  <c r="AM162" i="1"/>
  <c r="AM163" i="1"/>
  <c r="AM164" i="1"/>
  <c r="AM166" i="1"/>
  <c r="AM177" i="1"/>
  <c r="AM179" i="1"/>
  <c r="AM194" i="1"/>
  <c r="AM195" i="1"/>
  <c r="AM197" i="1"/>
  <c r="AM200" i="1"/>
  <c r="AM201" i="1"/>
  <c r="AM203" i="1"/>
  <c r="AM209" i="1"/>
  <c r="AM210" i="1"/>
  <c r="AM212" i="1"/>
  <c r="AM215" i="1"/>
  <c r="AM216" i="1"/>
  <c r="AM219" i="1"/>
  <c r="AM220" i="1"/>
  <c r="AM221" i="1"/>
  <c r="AM222" i="1"/>
  <c r="AM223" i="1"/>
  <c r="AM224" i="1"/>
  <c r="AM225" i="1"/>
  <c r="AM226" i="1"/>
  <c r="AM227" i="1"/>
  <c r="AM228" i="1"/>
  <c r="AM229" i="1"/>
  <c r="AM230" i="1"/>
  <c r="AM231" i="1"/>
  <c r="AM232" i="1"/>
  <c r="AM233" i="1"/>
  <c r="AM234" i="1"/>
  <c r="AM235" i="1"/>
  <c r="AM236" i="1"/>
  <c r="AM237" i="1"/>
  <c r="AM238" i="1"/>
  <c r="AM239" i="1"/>
  <c r="AM240" i="1"/>
  <c r="AM241" i="1"/>
  <c r="AM242" i="1"/>
  <c r="AM243" i="1"/>
  <c r="AM244" i="1"/>
  <c r="AM245" i="1"/>
  <c r="AM246" i="1"/>
  <c r="AM247" i="1"/>
  <c r="AM248" i="1"/>
  <c r="AM249" i="1"/>
  <c r="AM250" i="1"/>
  <c r="AM251" i="1"/>
  <c r="AM252" i="1"/>
  <c r="AM253" i="1"/>
  <c r="AM254" i="1"/>
  <c r="AM255" i="1"/>
  <c r="AM256" i="1"/>
  <c r="AM257" i="1"/>
  <c r="AM258" i="1"/>
  <c r="AM259" i="1"/>
  <c r="AM260" i="1"/>
  <c r="AM261" i="1"/>
  <c r="AM262" i="1"/>
  <c r="AM263" i="1"/>
  <c r="AM264" i="1"/>
  <c r="AM265" i="1"/>
  <c r="AM266" i="1"/>
  <c r="AM267" i="1"/>
  <c r="AM268" i="1"/>
  <c r="AM269" i="1"/>
  <c r="AM270" i="1"/>
  <c r="AM271" i="1"/>
  <c r="AM272" i="1"/>
  <c r="AM273" i="1"/>
  <c r="AM274" i="1"/>
  <c r="AM275" i="1"/>
  <c r="AM276" i="1"/>
  <c r="AM277" i="1"/>
  <c r="AM278" i="1"/>
  <c r="AM279" i="1"/>
  <c r="AM280" i="1"/>
  <c r="AM281" i="1"/>
  <c r="AM282" i="1"/>
  <c r="AM283" i="1"/>
  <c r="AM284" i="1"/>
  <c r="AM285" i="1"/>
  <c r="AM286" i="1"/>
  <c r="AM287" i="1"/>
  <c r="AM288" i="1"/>
  <c r="AM289" i="1"/>
  <c r="AM290" i="1"/>
  <c r="AD102" i="1"/>
  <c r="AD100" i="1" s="1"/>
  <c r="AE102" i="1"/>
  <c r="AF102" i="1"/>
  <c r="AF100" i="1" s="1"/>
  <c r="AF99" i="1" s="1"/>
  <c r="AD137" i="1"/>
  <c r="AE137" i="1"/>
  <c r="AF137" i="1"/>
  <c r="AF56" i="1"/>
  <c r="AE56" i="1"/>
  <c r="AD56" i="1"/>
  <c r="AF50" i="1"/>
  <c r="AE50" i="1"/>
  <c r="AE39" i="1" s="1"/>
  <c r="AD50" i="1"/>
  <c r="AF29" i="1"/>
  <c r="AE29" i="1"/>
  <c r="AD29" i="1"/>
  <c r="AF166" i="1"/>
  <c r="AE166" i="1"/>
  <c r="AD166" i="1"/>
  <c r="AD214" i="1"/>
  <c r="AE214" i="1"/>
  <c r="AF214" i="1"/>
  <c r="AD208" i="1"/>
  <c r="AD205" i="1" s="1"/>
  <c r="AE208" i="1"/>
  <c r="AE205" i="1" s="1"/>
  <c r="AF208" i="1"/>
  <c r="AF205" i="1" s="1"/>
  <c r="AD199" i="1"/>
  <c r="AE199" i="1"/>
  <c r="AF199" i="1"/>
  <c r="AD193" i="1"/>
  <c r="AE193" i="1"/>
  <c r="AF193" i="1"/>
  <c r="AD154" i="1"/>
  <c r="AE154" i="1"/>
  <c r="AF154" i="1"/>
  <c r="AF152" i="1" s="1"/>
  <c r="AF151" i="1" s="1"/>
  <c r="AD159" i="1"/>
  <c r="AE159" i="1"/>
  <c r="AE152" i="1" s="1"/>
  <c r="AE151" i="1" s="1"/>
  <c r="AF159" i="1"/>
  <c r="AM152" i="1"/>
  <c r="AT32" i="2"/>
  <c r="AE100" i="1"/>
  <c r="AM90" i="2"/>
  <c r="AE35" i="2"/>
  <c r="AE30" i="2" s="1"/>
  <c r="AH88" i="2"/>
  <c r="AH87" i="2" s="1"/>
  <c r="AS89" i="2" s="1"/>
  <c r="AM43" i="2"/>
  <c r="AS32" i="2"/>
  <c r="AE152" i="2"/>
  <c r="AE145" i="2" s="1"/>
  <c r="AL152" i="2"/>
  <c r="AL145" i="2" s="1"/>
  <c r="AW147" i="2" s="1"/>
  <c r="AG249" i="2"/>
  <c r="AR251" i="2" s="1"/>
  <c r="AG30" i="2"/>
  <c r="AG88" i="2"/>
  <c r="AM96" i="2"/>
  <c r="AR33" i="2"/>
  <c r="AL61" i="1"/>
  <c r="AL64" i="1"/>
  <c r="AK64" i="1"/>
  <c r="AK61" i="1"/>
  <c r="AV251" i="2" l="1"/>
  <c r="AM249" i="2"/>
  <c r="AD191" i="1"/>
  <c r="AD176" i="1" s="1"/>
  <c r="AF39" i="1"/>
  <c r="AF28" i="1" s="1"/>
  <c r="AM58" i="2"/>
  <c r="AM60" i="2"/>
  <c r="AL35" i="2"/>
  <c r="AM63" i="2"/>
  <c r="AM72" i="2"/>
  <c r="AM81" i="2"/>
  <c r="AH152" i="2"/>
  <c r="AJ152" i="2"/>
  <c r="AJ145" i="2" s="1"/>
  <c r="AU147" i="2" s="1"/>
  <c r="AF19" i="2"/>
  <c r="AK87" i="2"/>
  <c r="AV89" i="2" s="1"/>
  <c r="AE124" i="2"/>
  <c r="AE123" i="2" s="1"/>
  <c r="AE19" i="2" s="1"/>
  <c r="AM250" i="2"/>
  <c r="AF191" i="1"/>
  <c r="AF176" i="1" s="1"/>
  <c r="AX32" i="2"/>
  <c r="AQ74" i="2"/>
  <c r="AQ73" i="2" s="1"/>
  <c r="AZ88" i="2"/>
  <c r="AG87" i="2"/>
  <c r="AM254" i="2"/>
  <c r="AM37" i="2"/>
  <c r="AM154" i="2"/>
  <c r="AL88" i="2"/>
  <c r="AL87" i="2" s="1"/>
  <c r="AW89" i="2" s="1"/>
  <c r="AE99" i="1"/>
  <c r="AE191" i="1"/>
  <c r="AE176" i="1" s="1"/>
  <c r="AE28" i="1"/>
  <c r="AD39" i="1"/>
  <c r="AD28" i="1" s="1"/>
  <c r="AD30" i="2"/>
  <c r="AD19" i="2" s="1"/>
  <c r="AM31" i="2"/>
  <c r="AL30" i="2"/>
  <c r="AJ35" i="2"/>
  <c r="AJ30" i="2" s="1"/>
  <c r="AK35" i="2"/>
  <c r="AK30" i="2" s="1"/>
  <c r="AX88" i="2"/>
  <c r="AM82" i="1"/>
  <c r="AD152" i="1"/>
  <c r="AD151" i="1" s="1"/>
  <c r="AD99" i="1"/>
  <c r="AQ33" i="2"/>
  <c r="AQ28" i="2" s="1"/>
  <c r="AQ17" i="2" s="1"/>
  <c r="AH35" i="2"/>
  <c r="AH30" i="2" s="1"/>
  <c r="AM78" i="2"/>
  <c r="AM35" i="2" s="1"/>
  <c r="AM107" i="2"/>
  <c r="AM113" i="2"/>
  <c r="AM166" i="2"/>
  <c r="AM80" i="1"/>
  <c r="AI30" i="2"/>
  <c r="AT33" i="2" s="1"/>
  <c r="AT19" i="2" s="1"/>
  <c r="AM191" i="1"/>
  <c r="AV33" i="2"/>
  <c r="AV19" i="2" s="1"/>
  <c r="AK19" i="2"/>
  <c r="AI19" i="2"/>
  <c r="AF19" i="1" l="1"/>
  <c r="AH145" i="2"/>
  <c r="AM152" i="2"/>
  <c r="AD19" i="1"/>
  <c r="AE19" i="1"/>
  <c r="AU33" i="2"/>
  <c r="AU19" i="2" s="1"/>
  <c r="AJ19" i="2"/>
  <c r="AS33" i="2"/>
  <c r="AM30" i="2"/>
  <c r="AH19" i="2"/>
  <c r="AR89" i="2"/>
  <c r="AM87" i="2"/>
  <c r="AG19" i="2"/>
  <c r="AW33" i="2"/>
  <c r="AW19" i="2" s="1"/>
  <c r="AL19" i="2"/>
  <c r="AM88" i="2"/>
  <c r="AJ64" i="1"/>
  <c r="AI64" i="1"/>
  <c r="AX33" i="2"/>
  <c r="AM302" i="1"/>
  <c r="AG176" i="1"/>
  <c r="AM19" i="2" l="1"/>
  <c r="AS147" i="2"/>
  <c r="AX147" i="2" s="1"/>
  <c r="AM145" i="2"/>
  <c r="AZ89" i="2"/>
  <c r="AR19" i="2"/>
  <c r="AX89" i="2"/>
  <c r="AM176" i="1"/>
  <c r="AG19" i="1"/>
  <c r="AG55" i="1" s="1"/>
  <c r="AG184" i="1"/>
  <c r="AG204" i="1" l="1"/>
  <c r="AG88" i="1"/>
  <c r="AG190" i="1"/>
  <c r="AM19" i="1"/>
  <c r="AS19" i="2"/>
  <c r="AX19" i="2" s="1"/>
  <c r="AG46" i="1"/>
  <c r="AG70" i="1"/>
  <c r="AG64" i="1"/>
  <c r="AG187" i="1"/>
  <c r="AG181" i="1"/>
  <c r="AG120" i="1"/>
  <c r="AG61" i="1"/>
  <c r="AG325" i="1"/>
  <c r="AG94" i="1"/>
  <c r="AG298" i="1"/>
  <c r="AG30" i="1"/>
</calcChain>
</file>

<file path=xl/sharedStrings.xml><?xml version="1.0" encoding="utf-8"?>
<sst xmlns="http://schemas.openxmlformats.org/spreadsheetml/2006/main" count="1037" uniqueCount="367">
  <si>
    <t>Подпрограмма 5
«Содержание и благоустройство мест погребений на территории городского поселения-город Кашин»</t>
  </si>
  <si>
    <t xml:space="preserve">% </t>
  </si>
  <si>
    <t>Единица  измерения</t>
  </si>
  <si>
    <t>год  достижения</t>
  </si>
  <si>
    <t>тыс. рублей</t>
  </si>
  <si>
    <t>(N+3) год</t>
  </si>
  <si>
    <t>(N+4) год</t>
  </si>
  <si>
    <t>(N+5) год</t>
  </si>
  <si>
    <t>Принятые обозначения и сокращения:</t>
  </si>
  <si>
    <t xml:space="preserve">Коды бюджетной классификации </t>
  </si>
  <si>
    <t>Целевое (суммарное) значение показателя</t>
  </si>
  <si>
    <t>(да/нет)</t>
  </si>
  <si>
    <t xml:space="preserve">Программа , всего </t>
  </si>
  <si>
    <t>Дополнительный аналитический код</t>
  </si>
  <si>
    <t>Цели программы, подпрограммы,  задачи  подпрограммы, мероприятия подпрограммы, административные мероприятия  и их показатели</t>
  </si>
  <si>
    <t>классификация целевой статьи расхода бюджета</t>
  </si>
  <si>
    <t xml:space="preserve">код администратора  программы </t>
  </si>
  <si>
    <t>раздел</t>
  </si>
  <si>
    <t>подраздел</t>
  </si>
  <si>
    <t>(наименование муниципальной  программы)</t>
  </si>
  <si>
    <t xml:space="preserve">                                                                                                                                                                                                                                            </t>
  </si>
  <si>
    <t xml:space="preserve">Характеристика   муниципальной   программы  </t>
  </si>
  <si>
    <t xml:space="preserve">1.Программа - муниципальная  программа </t>
  </si>
  <si>
    <t xml:space="preserve">2. Подпрограмма  - подпрограмма муниципальной  программы   </t>
  </si>
  <si>
    <t xml:space="preserve">средства федерального бюджета </t>
  </si>
  <si>
    <t xml:space="preserve">средства  областного бюджета </t>
  </si>
  <si>
    <t xml:space="preserve">средства местного бюджета </t>
  </si>
  <si>
    <t>средства бюджетов поселений</t>
  </si>
  <si>
    <t>%</t>
  </si>
  <si>
    <t>км</t>
  </si>
  <si>
    <t>тыс.руб.</t>
  </si>
  <si>
    <t>шт.</t>
  </si>
  <si>
    <t>да/нет</t>
  </si>
  <si>
    <t>да</t>
  </si>
  <si>
    <t>тыс.руб</t>
  </si>
  <si>
    <t>единиц</t>
  </si>
  <si>
    <t xml:space="preserve">Показатель задачи подпрограммы 5.1:Доля расходов муниципального образования, предусмотренных в рамках муниципальной  программы  </t>
  </si>
  <si>
    <t xml:space="preserve">а     </t>
  </si>
  <si>
    <t>средства областного бюджета</t>
  </si>
  <si>
    <t>2015-2017</t>
  </si>
  <si>
    <t>Показатель 1 мероприятия подпрограммы 5.201:Наличие сотрудников правоохранительных органов</t>
  </si>
  <si>
    <t>2017 год</t>
  </si>
  <si>
    <t>средства местного бюджета</t>
  </si>
  <si>
    <t>Показатель мероприятия подпрограммы 2.107: Количество отремонтированных дорог</t>
  </si>
  <si>
    <t>итого</t>
  </si>
  <si>
    <t>Заместитель заведующего отделом по строительству, транспроту связи и ЖКХ                                                                               М.А.Пушенко</t>
  </si>
  <si>
    <r>
      <t xml:space="preserve">Главный администратор  (администратор) муниципальной  программы:  </t>
    </r>
    <r>
      <rPr>
        <sz val="14"/>
        <rFont val="Times New Roman"/>
        <family val="1"/>
        <charset val="204"/>
      </rPr>
      <t>А</t>
    </r>
    <r>
      <rPr>
        <u/>
        <sz val="14"/>
        <rFont val="Times New Roman"/>
        <family val="1"/>
        <charset val="204"/>
      </rPr>
      <t xml:space="preserve">дминистрация Кашинского района </t>
    </r>
  </si>
  <si>
    <t>чел.</t>
  </si>
  <si>
    <t>программа</t>
  </si>
  <si>
    <t>подпрограмма</t>
  </si>
  <si>
    <t>задача в рамках подпрограммы</t>
  </si>
  <si>
    <t>направление расходов</t>
  </si>
  <si>
    <t>цель программы</t>
  </si>
  <si>
    <t>задача подпрограммы</t>
  </si>
  <si>
    <t>мероприятие ( подпрограммы или административное)</t>
  </si>
  <si>
    <t>номер показателя</t>
  </si>
  <si>
    <t>Б</t>
  </si>
  <si>
    <t>Ж</t>
  </si>
  <si>
    <t>Л</t>
  </si>
  <si>
    <t>О</t>
  </si>
  <si>
    <t>S</t>
  </si>
  <si>
    <t>Федеральные</t>
  </si>
  <si>
    <t xml:space="preserve">Областные </t>
  </si>
  <si>
    <t>Местные</t>
  </si>
  <si>
    <t>Областные</t>
  </si>
  <si>
    <t>фед.</t>
  </si>
  <si>
    <t>обл</t>
  </si>
  <si>
    <t>местн</t>
  </si>
  <si>
    <t>фед</t>
  </si>
  <si>
    <t>2015-2016</t>
  </si>
  <si>
    <t>2018 год</t>
  </si>
  <si>
    <t>2019 год</t>
  </si>
  <si>
    <t>2020год</t>
  </si>
  <si>
    <t>2021год</t>
  </si>
  <si>
    <t>2022год</t>
  </si>
  <si>
    <t>2017-2022</t>
  </si>
  <si>
    <t>Показатель мероприятия программы 1.204: Отремонтировано объектов</t>
  </si>
  <si>
    <t>Показатель мероприятия подпрограммы 2.104: Количество отремонтированных дорог</t>
  </si>
  <si>
    <t>Показатель мероприятия подпрограммы 2.105: Количество отремонтированных дорог</t>
  </si>
  <si>
    <r>
      <rPr>
        <sz val="12"/>
        <color indexed="8"/>
        <rFont val="Times New Roman"/>
        <family val="1"/>
        <charset val="204"/>
      </rPr>
      <t xml:space="preserve">Цель программы 1:   </t>
    </r>
    <r>
      <rPr>
        <i/>
        <sz val="12"/>
        <color indexed="8"/>
        <rFont val="Times New Roman"/>
        <family val="1"/>
        <charset val="204"/>
      </rPr>
      <t>Создание условий  для качественного и надежного обеспечения коммунальными услугами потребителей муниципального образования «Кашинский район».</t>
    </r>
  </si>
  <si>
    <r>
      <t xml:space="preserve">Показатель цели программы  1:  </t>
    </r>
    <r>
      <rPr>
        <i/>
        <sz val="12"/>
        <rFont val="Times New Roman"/>
        <family val="1"/>
        <charset val="204"/>
      </rPr>
      <t>Степень удовлетворенности граждан условиями и качеством предоставления коммунальных услуг</t>
    </r>
  </si>
  <si>
    <r>
      <t xml:space="preserve">Цель программы 2: </t>
    </r>
    <r>
      <rPr>
        <i/>
        <sz val="12"/>
        <rFont val="Times New Roman"/>
        <family val="1"/>
        <charset val="204"/>
      </rPr>
      <t>Развитие дорожного хозяйства муниципального образования, повышение транспортной доступности населения, создание условий для широкого использования информационно-коммуникационных технологий в муниципальном образовании.</t>
    </r>
  </si>
  <si>
    <r>
      <t xml:space="preserve">Показатель цели программы  2: </t>
    </r>
    <r>
      <rPr>
        <i/>
        <sz val="12"/>
        <rFont val="Times New Roman"/>
        <family val="1"/>
        <charset val="204"/>
      </rPr>
      <t xml:space="preserve">Степень удовлетворённости граждан уровнем развития дорожного хозяйства, транспортной доступностью  </t>
    </r>
  </si>
  <si>
    <r>
      <t xml:space="preserve">Цель программы 3:   </t>
    </r>
    <r>
      <rPr>
        <i/>
        <sz val="12"/>
        <rFont val="Times New Roman"/>
        <family val="1"/>
        <charset val="204"/>
      </rPr>
      <t>Сокращение   количества   дорожно-транспортных происшествий с пострадавшими, повышение правового сознания и предупреждение опасного поведения участников дорожного движения, организационно-планировочные меры и инженерные меры, направленные на совершенствование организации движения транспортных средств и пешеходов</t>
    </r>
  </si>
  <si>
    <r>
      <t>Показатель цели программы 3: C</t>
    </r>
    <r>
      <rPr>
        <i/>
        <sz val="12"/>
        <rFont val="Times New Roman"/>
        <family val="1"/>
        <charset val="204"/>
      </rPr>
      <t>окращение количества  дорожно транспортных проишествий с пострадавшими</t>
    </r>
  </si>
  <si>
    <r>
      <t xml:space="preserve">Цель программы 4: </t>
    </r>
    <r>
      <rPr>
        <i/>
        <sz val="12"/>
        <rFont val="Times New Roman"/>
        <family val="1"/>
        <charset val="204"/>
      </rPr>
      <t>Повышение эффективности управления и распоряжения муниципальным имуществом муниципального образования  «Кашинский район».</t>
    </r>
  </si>
  <si>
    <r>
      <t xml:space="preserve">Показатель цели программы 4: </t>
    </r>
    <r>
      <rPr>
        <i/>
        <sz val="12"/>
        <rFont val="Times New Roman"/>
        <family val="1"/>
        <charset val="204"/>
      </rPr>
      <t>Увеличение доли доходов от использования муниципального имущества</t>
    </r>
  </si>
  <si>
    <r>
      <t xml:space="preserve">Цель программы 5: </t>
    </r>
    <r>
      <rPr>
        <i/>
        <sz val="12"/>
        <rFont val="Times New Roman"/>
        <family val="1"/>
        <charset val="204"/>
      </rPr>
      <t xml:space="preserve"> Повышение комфортности посетителей мест погребений. </t>
    </r>
  </si>
  <si>
    <r>
      <t xml:space="preserve">Показатель цели программы 5: </t>
    </r>
    <r>
      <rPr>
        <i/>
        <sz val="12"/>
        <rFont val="Times New Roman"/>
        <family val="1"/>
        <charset val="204"/>
      </rPr>
      <t>Степень удовлетворенности граждан.</t>
    </r>
    <r>
      <rPr>
        <sz val="12"/>
        <rFont val="Times New Roman"/>
        <family val="1"/>
        <charset val="204"/>
      </rPr>
      <t xml:space="preserve"> </t>
    </r>
  </si>
  <si>
    <r>
      <t xml:space="preserve">Подпрограмма  1  </t>
    </r>
    <r>
      <rPr>
        <b/>
        <i/>
        <sz val="12"/>
        <rFont val="Times New Roman"/>
        <family val="1"/>
        <charset val="204"/>
      </rPr>
      <t xml:space="preserve"> «Обеспечение развитие системы жилищно-коммунального и газового хозяйства»</t>
    </r>
  </si>
  <si>
    <r>
      <t xml:space="preserve">Задача  подпрограммы 1.1  </t>
    </r>
    <r>
      <rPr>
        <sz val="12"/>
        <rFont val="Times New Roman"/>
        <family val="1"/>
        <charset val="204"/>
      </rPr>
      <t xml:space="preserve"> </t>
    </r>
    <r>
      <rPr>
        <i/>
        <sz val="12"/>
        <rFont val="Times New Roman"/>
        <family val="1"/>
        <charset val="204"/>
      </rPr>
      <t>Строительство и модернизация  систем коммунальной инфраструктуры, в соответствии с потребностями жилищного и промышленного строительства</t>
    </r>
  </si>
  <si>
    <r>
      <t>Показатель  задачи подпрограммы 1.1: К</t>
    </r>
    <r>
      <rPr>
        <i/>
        <sz val="12"/>
        <rFont val="Times New Roman"/>
        <family val="1"/>
        <charset val="204"/>
      </rPr>
      <t xml:space="preserve">оличество модернизированных или построенных объектов водоснабжения, газоснабжения   в рамках подпрограммы </t>
    </r>
  </si>
  <si>
    <r>
      <t xml:space="preserve">Задача  подпрограммы 1.2:  </t>
    </r>
    <r>
      <rPr>
        <i/>
        <sz val="12"/>
        <rFont val="Times New Roman"/>
        <family val="1"/>
        <charset val="204"/>
      </rPr>
      <t>Повышение качества производимых организациями коммунального комплекса товаров и оказываемых услуг</t>
    </r>
  </si>
  <si>
    <r>
      <t>Показатель  задачи  подпрограммы 1.2: У</t>
    </r>
    <r>
      <rPr>
        <i/>
        <sz val="12"/>
        <rFont val="Times New Roman"/>
        <family val="1"/>
        <charset val="204"/>
      </rPr>
      <t>ровень износа объектов коммунальной инфраструктуры</t>
    </r>
  </si>
  <si>
    <r>
      <t xml:space="preserve">Мероприятие задачи  подпрограммы 1.201: </t>
    </r>
    <r>
      <rPr>
        <i/>
        <sz val="12"/>
        <rFont val="Times New Roman"/>
        <family val="1"/>
        <charset val="204"/>
      </rPr>
      <t>Оплата за электроэнергию, затраченную на уличное освещение городского поселения - город Кашин.</t>
    </r>
  </si>
  <si>
    <r>
      <t xml:space="preserve">Показатель мероприятия программы 1.201: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</si>
  <si>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Мероприятие  задачи подпрограммы 1.202: </t>
    </r>
    <r>
      <rPr>
        <i/>
        <sz val="12"/>
        <rFont val="Times New Roman"/>
        <family val="1"/>
        <charset val="204"/>
      </rPr>
      <t>Субсидии на</t>
    </r>
    <r>
      <rPr>
        <b/>
        <sz val="12"/>
        <rFont val="Times New Roman"/>
        <family val="1"/>
        <charset val="204"/>
      </rPr>
      <t xml:space="preserve"> </t>
    </r>
    <r>
      <rPr>
        <i/>
        <sz val="12"/>
        <rFont val="Times New Roman"/>
        <family val="1"/>
        <charset val="204"/>
      </rPr>
      <t>обслуживание уличного освещения городского поселения - город Кашин</t>
    </r>
  </si>
  <si>
    <r>
      <t xml:space="preserve">Показатель мероприятия программы 1.202: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</si>
  <si>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Мероприятие задачи  подпрограммы 1.203: </t>
    </r>
    <r>
      <rPr>
        <i/>
        <sz val="12"/>
        <rFont val="Times New Roman"/>
        <family val="1"/>
        <charset val="204"/>
      </rPr>
      <t>Субсидии на озеленение городского поселения-город Кашин</t>
    </r>
  </si>
  <si>
    <r>
      <t xml:space="preserve">Показатель мероприятия программы 1.203: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</si>
  <si>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Мероприятие задачи подпрограммы 1.204:</t>
    </r>
    <r>
      <rPr>
        <i/>
        <sz val="12"/>
        <rFont val="Times New Roman"/>
        <family val="1"/>
        <charset val="204"/>
      </rPr>
      <t xml:space="preserve"> Субсидии на капитальный ремонт жилых помещений муниципального жилого фонда г.Кашин</t>
    </r>
  </si>
  <si>
    <r>
      <t xml:space="preserve">Мероприятие  задачи подпрограммы 1.209: </t>
    </r>
    <r>
      <rPr>
        <i/>
        <sz val="12"/>
        <rFont val="Times New Roman"/>
        <family val="1"/>
        <charset val="204"/>
      </rPr>
      <t xml:space="preserve">Организация проведения на территории района мероприятий по предупреждению и ликвидации болезней животных, их лечения, защиты населения от болезней общих для человека и животных </t>
    </r>
  </si>
  <si>
    <r>
      <t xml:space="preserve">Показатель мероприятия программы 1.205: </t>
    </r>
    <r>
      <rPr>
        <i/>
        <sz val="12"/>
        <rFont val="Times New Roman"/>
        <family val="1"/>
        <charset val="204"/>
      </rPr>
      <t xml:space="preserve">Проведено мероприятий </t>
    </r>
    <r>
      <rPr>
        <sz val="12"/>
        <rFont val="Times New Roman"/>
        <family val="1"/>
        <charset val="204"/>
      </rPr>
      <t xml:space="preserve"> </t>
    </r>
  </si>
  <si>
    <r>
      <rPr>
        <b/>
        <sz val="12"/>
        <rFont val="Times New Roman"/>
        <family val="1"/>
        <charset val="204"/>
      </rPr>
      <t>Мероприятие задачи подпрограммы 1.206:</t>
    </r>
    <r>
      <rPr>
        <i/>
        <sz val="12"/>
        <rFont val="Times New Roman"/>
        <family val="1"/>
        <charset val="204"/>
      </rPr>
      <t>Субсидии на благоустройство городского поселения-город Кашин</t>
    </r>
  </si>
  <si>
    <r>
      <t xml:space="preserve">Показатель мероприятия программы 1.206: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</si>
  <si>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Подпрограмма 2: </t>
    </r>
    <r>
      <rPr>
        <b/>
        <i/>
        <sz val="12"/>
        <rFont val="Times New Roman"/>
        <family val="1"/>
        <charset val="204"/>
      </rPr>
      <t xml:space="preserve"> "Развитие сферы транспорта, связи и дорожного хозяйства"</t>
    </r>
  </si>
  <si>
    <r>
      <rPr>
        <b/>
        <sz val="12"/>
        <rFont val="Times New Roman"/>
        <family val="1"/>
        <charset val="204"/>
      </rPr>
      <t xml:space="preserve">Задача  подпрограммы 2.1: </t>
    </r>
    <r>
      <rPr>
        <i/>
        <sz val="12"/>
        <rFont val="Times New Roman"/>
        <family val="1"/>
        <charset val="204"/>
      </rPr>
      <t xml:space="preserve"> Развитие дорожного хозяйства муниципального образования</t>
    </r>
  </si>
  <si>
    <r>
      <t xml:space="preserve">Показатель  задачи  подпрограммы 2.1: </t>
    </r>
    <r>
      <rPr>
        <i/>
        <sz val="12"/>
        <rFont val="Times New Roman"/>
        <family val="1"/>
        <charset val="204"/>
      </rPr>
      <t>Протяжённость построенных, реконструированных и отремонтированных автомобильных дорог местного значения</t>
    </r>
  </si>
  <si>
    <r>
      <t>Показатель мероприятия подпрограммы 2.101:   О</t>
    </r>
    <r>
      <rPr>
        <i/>
        <sz val="12"/>
        <rFont val="Times New Roman"/>
        <family val="1"/>
        <charset val="204"/>
      </rPr>
      <t>тремонтировано дорог на территории городского поселения - город Кашин</t>
    </r>
  </si>
  <si>
    <r>
      <t xml:space="preserve">Мероприятие  задачи подпрограммы 2.102:  </t>
    </r>
    <r>
      <rPr>
        <i/>
        <sz val="12"/>
        <rFont val="Times New Roman"/>
        <family val="1"/>
        <charset val="204"/>
      </rPr>
      <t>Осуществление отдельных государственных полномочий Тверской области в сфере осуществления дорожной деятельности по содержанию автомобильных дорог общего пользования регионального или межмуниципального значения Тверской области 3 класса</t>
    </r>
  </si>
  <si>
    <r>
      <rPr>
        <b/>
        <sz val="12"/>
        <rFont val="Times New Roman"/>
        <family val="1"/>
        <charset val="204"/>
      </rPr>
      <t xml:space="preserve">Мероприятие задачи подпрограммы 2.103: </t>
    </r>
    <r>
      <rPr>
        <i/>
        <sz val="12"/>
        <rFont val="Times New Roman"/>
        <family val="1"/>
        <charset val="204"/>
      </rPr>
      <t>Ремонт дворовой территории многоквартирного дома по адресу: ул.25 Октября, дом №24 с проездами в г.Кашин Тверской области</t>
    </r>
  </si>
  <si>
    <r>
      <t>Показатель мероприятия подпрограммы 2.103:  О</t>
    </r>
    <r>
      <rPr>
        <i/>
        <sz val="12"/>
        <rFont val="Times New Roman"/>
        <family val="1"/>
        <charset val="204"/>
      </rPr>
      <t>тремонтированно дворовых территорий</t>
    </r>
  </si>
  <si>
    <r>
      <t>Мероприятие задачи продпрограммы 2.105:</t>
    </r>
    <r>
      <rPr>
        <i/>
        <sz val="12"/>
        <rFont val="Times New Roman"/>
        <family val="1"/>
        <charset val="204"/>
      </rPr>
      <t xml:space="preserve">  Ремонт автомобильной дороги Калининское шоссе  от примыкания к ул.Железнодорожной до железнодорожного переезда в г.Кашин Тверской области</t>
    </r>
  </si>
  <si>
    <r>
      <t>З</t>
    </r>
    <r>
      <rPr>
        <b/>
        <sz val="12"/>
        <rFont val="Times New Roman"/>
        <family val="1"/>
        <charset val="204"/>
      </rPr>
      <t xml:space="preserve">адача  подпрограммы 2.2:  </t>
    </r>
    <r>
      <rPr>
        <i/>
        <sz val="12"/>
        <rFont val="Times New Roman"/>
        <family val="1"/>
        <charset val="204"/>
      </rPr>
      <t>Повышение транспортной доступности населения</t>
    </r>
  </si>
  <si>
    <r>
      <t>Показатель   задачи подпрограммы 2.2: Д</t>
    </r>
    <r>
      <rPr>
        <i/>
        <sz val="12"/>
        <rFont val="Times New Roman"/>
        <family val="1"/>
        <charset val="204"/>
      </rPr>
      <t>оля населённых пунктов, охваченных маршрутной сетью пассажирских перевозок</t>
    </r>
  </si>
  <si>
    <r>
      <t xml:space="preserve">Мероприятие задачи  подпрограммы 2.201: </t>
    </r>
    <r>
      <rPr>
        <i/>
        <sz val="12"/>
        <rFont val="Times New Roman"/>
        <family val="1"/>
        <charset val="204"/>
      </rPr>
      <t xml:space="preserve">Организация транспортного обслуживания населения на маршрутах регулярных перевозок по регулируемым тарифам в границах двух и более поселений одного муниципального района в соответствии с минимальными  социальными требованиями  </t>
    </r>
  </si>
  <si>
    <r>
      <t xml:space="preserve">Подпрограмма 3: </t>
    </r>
    <r>
      <rPr>
        <b/>
        <i/>
        <sz val="12"/>
        <rFont val="Times New Roman"/>
        <family val="1"/>
        <charset val="204"/>
      </rPr>
      <t>«Повышение безопасности дорожного движения»</t>
    </r>
  </si>
  <si>
    <r>
      <t>З</t>
    </r>
    <r>
      <rPr>
        <b/>
        <sz val="12"/>
        <rFont val="Times New Roman"/>
        <family val="1"/>
        <charset val="204"/>
      </rPr>
      <t xml:space="preserve">адача  подпрограммы 3.1: </t>
    </r>
    <r>
      <rPr>
        <i/>
        <sz val="12"/>
        <rFont val="Times New Roman"/>
        <family val="1"/>
        <charset val="204"/>
      </rPr>
      <t>Повышение правового сознания и предупреждение опасного поведения участников дорожного движения</t>
    </r>
  </si>
  <si>
    <r>
      <t>Показатель  задачи  подпрограммы 3.1: С</t>
    </r>
    <r>
      <rPr>
        <i/>
        <sz val="12"/>
        <rFont val="Times New Roman"/>
        <family val="1"/>
        <charset val="204"/>
      </rPr>
      <t>окращение количества погибших в дорожно-транспортных проишествиях</t>
    </r>
  </si>
  <si>
    <r>
      <t>Административное мероприятие   подпрограммы 3.101:</t>
    </r>
    <r>
      <rPr>
        <sz val="12"/>
        <rFont val="Times New Roman"/>
        <family val="1"/>
        <charset val="204"/>
      </rPr>
      <t xml:space="preserve"> </t>
    </r>
    <r>
      <rPr>
        <i/>
        <sz val="12"/>
        <rFont val="Times New Roman"/>
        <family val="1"/>
        <charset val="204"/>
      </rPr>
      <t>Проведение широкомасштабных акций «Внимание-дети!»,привлечение  СМИ  к проведению профилактических акций</t>
    </r>
  </si>
  <si>
    <r>
      <t xml:space="preserve">Показатель  мероприятия   подпрограммы 3.101: </t>
    </r>
    <r>
      <rPr>
        <i/>
        <sz val="12"/>
        <rFont val="Times New Roman"/>
        <family val="1"/>
        <charset val="204"/>
      </rPr>
      <t>Количество проведённых акций</t>
    </r>
  </si>
  <si>
    <r>
      <t xml:space="preserve">Административное мероприятие  задачи подпрограммы 3.103: </t>
    </r>
    <r>
      <rPr>
        <i/>
        <sz val="12"/>
        <rFont val="Times New Roman"/>
        <family val="1"/>
        <charset val="204"/>
      </rPr>
      <t>Организация  тематической наружной социальной рекламы</t>
    </r>
  </si>
  <si>
    <r>
      <t xml:space="preserve">Показатель мероприятия  подпрограммы 3.103: </t>
    </r>
    <r>
      <rPr>
        <i/>
        <sz val="12"/>
        <rFont val="Times New Roman"/>
        <family val="1"/>
        <charset val="204"/>
      </rPr>
      <t>Количество размещённой тематической наружной социальной рекламы</t>
    </r>
  </si>
  <si>
    <r>
      <t>З</t>
    </r>
    <r>
      <rPr>
        <b/>
        <sz val="12"/>
        <rFont val="Times New Roman"/>
        <family val="1"/>
        <charset val="204"/>
      </rPr>
      <t>адача  подпрограммы 3.2:</t>
    </r>
    <r>
      <rPr>
        <i/>
        <sz val="12"/>
        <rFont val="Times New Roman"/>
        <family val="1"/>
        <charset val="204"/>
      </rPr>
      <t>Организационно-планировочные меры,направленные на совершенствование организации движения транспортных средств и пешеходов</t>
    </r>
  </si>
  <si>
    <r>
      <t>Показатель  задачи  подпрограммы 3.2: С</t>
    </r>
    <r>
      <rPr>
        <i/>
        <sz val="12"/>
        <rFont val="Times New Roman"/>
        <family val="1"/>
        <charset val="204"/>
      </rPr>
      <t>окращение количества  дорожно-транспортных проишествийс пострадавшими</t>
    </r>
  </si>
  <si>
    <r>
      <t>Административное мероприятие задачи  подпрограммы 3.201:</t>
    </r>
    <r>
      <rPr>
        <i/>
        <sz val="12"/>
        <rFont val="Times New Roman"/>
        <family val="1"/>
        <charset val="204"/>
      </rPr>
      <t>Установка рекламных щитов и баннеров с тематической рекламой, направленной на ликвидацию очагов аварийности на территории муниципального образования "Кашинский район"</t>
    </r>
  </si>
  <si>
    <r>
      <t xml:space="preserve">Показатель  мероприятия  подпрограммы 3.201: </t>
    </r>
    <r>
      <rPr>
        <i/>
        <sz val="12"/>
        <rFont val="Times New Roman"/>
        <family val="1"/>
        <charset val="204"/>
      </rPr>
      <t>Количество рекламных щитов и баннеров</t>
    </r>
  </si>
  <si>
    <r>
      <t xml:space="preserve">Подпрограмма 4: </t>
    </r>
    <r>
      <rPr>
        <b/>
        <i/>
        <sz val="12"/>
        <rFont val="Times New Roman"/>
        <family val="1"/>
        <charset val="204"/>
      </rPr>
      <t xml:space="preserve"> Эффективное управление муниципальным имуществом</t>
    </r>
  </si>
  <si>
    <r>
      <rPr>
        <b/>
        <sz val="12"/>
        <rFont val="Times New Roman"/>
        <family val="1"/>
        <charset val="204"/>
      </rPr>
      <t>Задача  подпрограммы 4.1:</t>
    </r>
    <r>
      <rPr>
        <sz val="12"/>
        <rFont val="Times New Roman"/>
        <family val="1"/>
        <charset val="204"/>
      </rPr>
      <t xml:space="preserve">  </t>
    </r>
    <r>
      <rPr>
        <i/>
        <sz val="12"/>
        <rFont val="Times New Roman"/>
        <family val="1"/>
        <charset val="204"/>
      </rPr>
      <t>Осуществление полномочий собственника по вовлечению объектов собственности муниципального образования "Кашинский район" в хозяйственный оборот (передача  муниципального имущества в собственность или аренду</t>
    </r>
    <r>
      <rPr>
        <sz val="12"/>
        <rFont val="Times New Roman"/>
        <family val="1"/>
        <charset val="204"/>
      </rPr>
      <t>)</t>
    </r>
  </si>
  <si>
    <r>
      <t>Показатель  задачи подпрограммы 4.1</t>
    </r>
    <r>
      <rPr>
        <b/>
        <sz val="12"/>
        <rFont val="Times New Roman"/>
        <family val="1"/>
        <charset val="204"/>
      </rPr>
      <t xml:space="preserve">: </t>
    </r>
    <r>
      <rPr>
        <i/>
        <sz val="12"/>
        <rFont val="Times New Roman"/>
        <family val="1"/>
        <charset val="204"/>
      </rPr>
      <t>Количество</t>
    </r>
    <r>
      <rPr>
        <b/>
        <sz val="12"/>
        <rFont val="Times New Roman"/>
        <family val="1"/>
        <charset val="204"/>
      </rPr>
      <t xml:space="preserve"> </t>
    </r>
    <r>
      <rPr>
        <i/>
        <sz val="12"/>
        <rFont val="Times New Roman"/>
        <family val="1"/>
        <charset val="204"/>
      </rPr>
      <t xml:space="preserve"> переданных объектов муниципального имущества в собственность/аренду </t>
    </r>
  </si>
  <si>
    <r>
      <rPr>
        <b/>
        <sz val="12"/>
        <rFont val="Times New Roman"/>
        <family val="1"/>
        <charset val="204"/>
      </rPr>
      <t xml:space="preserve">Адиминистративное мероприятие задачи подпрограммы 4.101: </t>
    </r>
    <r>
      <rPr>
        <i/>
        <sz val="12"/>
        <rFont val="Times New Roman"/>
        <family val="1"/>
        <charset val="204"/>
      </rPr>
      <t>Проведение открытых аукционов</t>
    </r>
  </si>
  <si>
    <r>
      <t>Показатель административного мероприятия 4.101</t>
    </r>
    <r>
      <rPr>
        <b/>
        <sz val="12"/>
        <rFont val="Times New Roman"/>
        <family val="1"/>
        <charset val="204"/>
      </rPr>
      <t xml:space="preserve">:  </t>
    </r>
    <r>
      <rPr>
        <i/>
        <sz val="12"/>
        <rFont val="Times New Roman"/>
        <family val="1"/>
        <charset val="204"/>
      </rPr>
      <t>Количество проведенных аукционов</t>
    </r>
  </si>
  <si>
    <r>
      <rPr>
        <b/>
        <sz val="12"/>
        <rFont val="Times New Roman"/>
        <family val="1"/>
        <charset val="204"/>
      </rPr>
      <t>Административное мероприятие задачи подпрограммы  4.102:</t>
    </r>
    <r>
      <rPr>
        <sz val="12"/>
        <rFont val="Times New Roman"/>
        <family val="1"/>
        <charset val="204"/>
      </rPr>
      <t xml:space="preserve"> </t>
    </r>
    <r>
      <rPr>
        <i/>
        <sz val="12"/>
        <rFont val="Times New Roman"/>
        <family val="1"/>
        <charset val="204"/>
      </rPr>
      <t>Проведение инвентаризации муниципального имущества</t>
    </r>
  </si>
  <si>
    <r>
      <t>Показатель административного мероприятия 4.102</t>
    </r>
    <r>
      <rPr>
        <b/>
        <sz val="12"/>
        <rFont val="Times New Roman"/>
        <family val="1"/>
        <charset val="204"/>
      </rPr>
      <t xml:space="preserve">:  </t>
    </r>
    <r>
      <rPr>
        <i/>
        <sz val="12"/>
        <rFont val="Times New Roman"/>
        <family val="1"/>
        <charset val="204"/>
      </rPr>
      <t>Количество объектов вновь зарегистрированного имущества</t>
    </r>
  </si>
  <si>
    <r>
      <rPr>
        <b/>
        <sz val="12"/>
        <rFont val="Times New Roman"/>
        <family val="1"/>
        <charset val="204"/>
      </rPr>
      <t xml:space="preserve">Задача подпрограммы 4.2: </t>
    </r>
    <r>
      <rPr>
        <i/>
        <sz val="12"/>
        <rFont val="Times New Roman"/>
        <family val="1"/>
        <charset val="204"/>
      </rPr>
      <t>Организация эффективного управления   имуществом  на территории муниципального образования "Кашинский район"</t>
    </r>
  </si>
  <si>
    <r>
      <t>Показатель задачи  подпрограммы 4.2</t>
    </r>
    <r>
      <rPr>
        <b/>
        <sz val="12"/>
        <rFont val="Times New Roman"/>
        <family val="1"/>
        <charset val="204"/>
      </rPr>
      <t xml:space="preserve">: </t>
    </r>
    <r>
      <rPr>
        <i/>
        <sz val="12"/>
        <rFont val="Times New Roman"/>
        <family val="1"/>
        <charset val="204"/>
      </rPr>
      <t>Сумма средств, полученная от реализации (использования) муниципального имущества</t>
    </r>
  </si>
  <si>
    <r>
      <rPr>
        <b/>
        <sz val="12"/>
        <rFont val="Times New Roman"/>
        <family val="1"/>
        <charset val="204"/>
      </rPr>
      <t>Мероприятие задачи подпрограммы 4.201:</t>
    </r>
    <r>
      <rPr>
        <sz val="12"/>
        <rFont val="Times New Roman"/>
        <family val="1"/>
        <charset val="204"/>
      </rPr>
      <t xml:space="preserve"> С</t>
    </r>
    <r>
      <rPr>
        <i/>
        <sz val="12"/>
        <rFont val="Times New Roman"/>
        <family val="1"/>
        <charset val="204"/>
      </rPr>
      <t>оставление техпланов объектов недвижимости</t>
    </r>
  </si>
  <si>
    <r>
      <t>Показатель задачи  подпрограммы 4.201</t>
    </r>
    <r>
      <rPr>
        <b/>
        <sz val="12"/>
        <rFont val="Times New Roman"/>
        <family val="1"/>
        <charset val="204"/>
      </rPr>
      <t xml:space="preserve">: </t>
    </r>
    <r>
      <rPr>
        <i/>
        <sz val="12"/>
        <rFont val="Times New Roman"/>
        <family val="1"/>
        <charset val="204"/>
      </rPr>
      <t>Составлено техпланов объектов недвижимости</t>
    </r>
  </si>
  <si>
    <r>
      <rPr>
        <b/>
        <sz val="12"/>
        <rFont val="Times New Roman"/>
        <family val="1"/>
        <charset val="204"/>
      </rPr>
      <t>Мероприятие задачи подпрограммы 4.202:</t>
    </r>
    <r>
      <rPr>
        <sz val="12"/>
        <rFont val="Times New Roman"/>
        <family val="1"/>
        <charset val="204"/>
      </rPr>
      <t xml:space="preserve"> М</t>
    </r>
    <r>
      <rPr>
        <i/>
        <sz val="12"/>
        <rFont val="Times New Roman"/>
        <family val="1"/>
        <charset val="204"/>
      </rPr>
      <t>ежевание земельных участков</t>
    </r>
  </si>
  <si>
    <r>
      <t>Показательмероприятия  подпрограммы 4.202</t>
    </r>
    <r>
      <rPr>
        <b/>
        <sz val="12"/>
        <rFont val="Times New Roman"/>
        <family val="1"/>
        <charset val="204"/>
      </rPr>
      <t>:</t>
    </r>
    <r>
      <rPr>
        <i/>
        <sz val="12"/>
        <rFont val="Times New Roman"/>
        <family val="1"/>
        <charset val="204"/>
      </rPr>
      <t xml:space="preserve"> Размежёвано земельных участков</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</si>
  <si>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4.203: </t>
    </r>
    <r>
      <rPr>
        <sz val="12"/>
        <rFont val="Times New Roman"/>
        <family val="1"/>
        <charset val="204"/>
      </rPr>
      <t>С</t>
    </r>
    <r>
      <rPr>
        <i/>
        <sz val="12"/>
        <rFont val="Times New Roman"/>
        <family val="1"/>
        <charset val="204"/>
      </rPr>
      <t>одержание имущества казны</t>
    </r>
  </si>
  <si>
    <r>
      <t xml:space="preserve">Показатель мероприятия  подпрограммы 4.203: </t>
    </r>
    <r>
      <rPr>
        <i/>
        <sz val="12"/>
        <rFont val="Times New Roman"/>
        <family val="1"/>
        <charset val="204"/>
      </rPr>
      <t xml:space="preserve">Доля расходов муниципального образования, предусмотренных в рамках муниципальной  программы  </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</si>
  <si>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4.204: </t>
    </r>
    <r>
      <rPr>
        <sz val="12"/>
        <rFont val="Times New Roman"/>
        <family val="1"/>
        <charset val="204"/>
      </rPr>
      <t>О</t>
    </r>
    <r>
      <rPr>
        <i/>
        <sz val="12"/>
        <rFont val="Times New Roman"/>
        <family val="1"/>
        <charset val="204"/>
      </rPr>
      <t>ценка муниципального имущества</t>
    </r>
  </si>
  <si>
    <r>
      <t xml:space="preserve">Показатель задачи  подпрограммы 4.204: </t>
    </r>
    <r>
      <rPr>
        <i/>
        <sz val="12"/>
        <rFont val="Times New Roman"/>
        <family val="1"/>
        <charset val="204"/>
      </rPr>
      <t>Количество отчётов оценки имущества</t>
    </r>
  </si>
  <si>
    <r>
      <t>Задача  подпрограммы 5.1</t>
    </r>
    <r>
      <rPr>
        <sz val="12"/>
        <color indexed="8"/>
        <rFont val="Times New Roman"/>
        <family val="1"/>
        <charset val="204"/>
      </rPr>
      <t xml:space="preserve"> </t>
    </r>
    <r>
      <rPr>
        <i/>
        <sz val="12"/>
        <color indexed="8"/>
        <rFont val="Times New Roman"/>
        <family val="1"/>
        <charset val="204"/>
      </rPr>
      <t>Обеспечение мест под захоронения</t>
    </r>
  </si>
  <si>
    <r>
      <t>Мероприятие задачи подпрограммы 5.102</t>
    </r>
    <r>
      <rPr>
        <sz val="12"/>
        <color indexed="8"/>
        <rFont val="Times New Roman"/>
        <family val="1"/>
        <charset val="204"/>
      </rPr>
      <t>: Субсидии на с</t>
    </r>
    <r>
      <rPr>
        <i/>
        <sz val="12"/>
        <color indexed="8"/>
        <rFont val="Times New Roman"/>
        <family val="1"/>
        <charset val="204"/>
      </rPr>
      <t>одержание и благоустройство мест  погребений на территории городского поселения - город Кашин</t>
    </r>
  </si>
  <si>
    <r>
      <t>Показатель мероприятия задачи подпрограммы 5.102</t>
    </r>
    <r>
      <rPr>
        <i/>
        <sz val="12"/>
        <color indexed="8"/>
        <rFont val="Times New Roman"/>
        <family val="1"/>
        <charset val="204"/>
      </rPr>
      <t>: Проведено мероприятий по содержанию и ремонту мест погребений</t>
    </r>
  </si>
  <si>
    <r>
      <t>Задача  подпрограммы 5.2</t>
    </r>
    <r>
      <rPr>
        <sz val="12"/>
        <color indexed="8"/>
        <rFont val="Times New Roman"/>
        <family val="1"/>
        <charset val="204"/>
      </rPr>
      <t xml:space="preserve"> </t>
    </r>
    <r>
      <rPr>
        <i/>
        <sz val="12"/>
        <color indexed="8"/>
        <rFont val="Times New Roman"/>
        <family val="1"/>
        <charset val="204"/>
      </rPr>
      <t>Обеспечение общественного порядка, безопасности граждан, медицинского обслуживания населения в дни масового посещения мест погребений.</t>
    </r>
  </si>
  <si>
    <r>
      <t xml:space="preserve">Административное мероприятие задачи подппрограммы  5.201 </t>
    </r>
    <r>
      <rPr>
        <i/>
        <sz val="12"/>
        <color indexed="8"/>
        <rFont val="Times New Roman"/>
        <family val="1"/>
        <charset val="204"/>
      </rPr>
      <t>Организация дежурства в дни массового посещения мест погребений сотрудниками правоохранительных органов</t>
    </r>
  </si>
  <si>
    <r>
      <t>Административное мероприятие задачи подпрограммы 5.202</t>
    </r>
    <r>
      <rPr>
        <sz val="12"/>
        <color indexed="8"/>
        <rFont val="Times New Roman"/>
        <family val="1"/>
        <charset val="204"/>
      </rPr>
      <t xml:space="preserve">: </t>
    </r>
    <r>
      <rPr>
        <i/>
        <sz val="12"/>
        <color indexed="8"/>
        <rFont val="Times New Roman"/>
        <family val="1"/>
        <charset val="204"/>
      </rPr>
      <t>Организация дежурства в дни массового посещения мест погребений автомобилей скорой помощи вблизи кладбищ</t>
    </r>
  </si>
  <si>
    <t>«Комплексное развитие системы жилищно-коммунальной инфраструктуры муниципального образования «Кашинский район» на 2017-2022 годы»</t>
  </si>
  <si>
    <r>
      <t xml:space="preserve">Показатель мероприятия программы 1.207: </t>
    </r>
    <r>
      <rPr>
        <i/>
        <sz val="12"/>
        <rFont val="Times New Roman"/>
        <family val="1"/>
        <charset val="204"/>
      </rPr>
      <t>Количество отремонтированных домов</t>
    </r>
  </si>
  <si>
    <r>
      <rPr>
        <b/>
        <sz val="12"/>
        <rFont val="Times New Roman"/>
        <family val="1"/>
        <charset val="204"/>
      </rPr>
      <t>Мероприятие задачи подпрограммы 1.208:</t>
    </r>
    <r>
      <rPr>
        <i/>
        <sz val="12"/>
        <rFont val="Times New Roman"/>
        <family val="1"/>
        <charset val="204"/>
      </rPr>
      <t>Субсидия на ремонт канализационных сетей городского поселения-город Кашин</t>
    </r>
  </si>
  <si>
    <r>
      <t xml:space="preserve">Показатель мероприятия программы 1.208: </t>
    </r>
    <r>
      <rPr>
        <i/>
        <sz val="12"/>
        <rFont val="Times New Roman"/>
        <family val="1"/>
        <charset val="204"/>
      </rPr>
      <t>Количество отремонтированных канализационных сетей</t>
    </r>
  </si>
  <si>
    <t>Показатель мероприятия подпрограммы 2.102:   Содержание дорог общего пользования межмуниципального значения на территории Кашинского района</t>
  </si>
  <si>
    <r>
      <t xml:space="preserve">Административное мероприятие  5.101 </t>
    </r>
    <r>
      <rPr>
        <i/>
        <sz val="14"/>
        <color indexed="8"/>
        <rFont val="Times New Roman"/>
        <family val="1"/>
        <charset val="204"/>
      </rPr>
      <t>Ведение архива захоронений</t>
    </r>
  </si>
  <si>
    <r>
      <rPr>
        <b/>
        <sz val="12"/>
        <rFont val="Times New Roman"/>
        <family val="1"/>
        <charset val="204"/>
      </rPr>
      <t>Мероприятие задачи подпрограммы 1.209:</t>
    </r>
    <r>
      <rPr>
        <i/>
        <sz val="12"/>
        <rFont val="Times New Roman"/>
        <family val="1"/>
        <charset val="204"/>
      </rPr>
      <t>Реализация  генерального плана  городского поселения-город Кашин</t>
    </r>
  </si>
  <si>
    <r>
      <t>Мероприятие задачи продпрограммы 2.107:</t>
    </r>
    <r>
      <rPr>
        <i/>
        <sz val="12"/>
        <rFont val="Times New Roman"/>
        <family val="1"/>
        <charset val="204"/>
      </rPr>
      <t xml:space="preserve">  Капитальный ремонт , ремонт и содержание автомбильныхдорог общего пользования местного значения и сооружений на них на территории МО "Кашинский район"</t>
    </r>
  </si>
  <si>
    <r>
      <t xml:space="preserve">Мероприятие задачи   подпрограммы 1.205: </t>
    </r>
    <r>
      <rPr>
        <i/>
        <sz val="12"/>
        <rFont val="Times New Roman"/>
        <family val="1"/>
        <charset val="204"/>
      </rPr>
      <t>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t>
    </r>
  </si>
  <si>
    <r>
      <t xml:space="preserve">Показатель мероприятия программы 1.209: </t>
    </r>
    <r>
      <rPr>
        <i/>
        <sz val="12"/>
        <rFont val="Times New Roman"/>
        <family val="1"/>
        <charset val="204"/>
      </rPr>
      <t>Количество проектов планировки территорий и межевания территорий под линейные объекты</t>
    </r>
  </si>
  <si>
    <r>
      <rPr>
        <b/>
        <sz val="12"/>
        <rFont val="Times New Roman"/>
        <family val="1"/>
        <charset val="204"/>
      </rPr>
      <t>Мероприятие задачи подпрограммы 1.210:</t>
    </r>
    <r>
      <rPr>
        <i/>
        <sz val="12"/>
        <rFont val="Times New Roman"/>
        <family val="1"/>
        <charset val="204"/>
      </rPr>
      <t>Проект планировки территорий</t>
    </r>
  </si>
  <si>
    <r>
      <t xml:space="preserve">Показатель мероприятия программы 1.209: </t>
    </r>
    <r>
      <rPr>
        <i/>
        <sz val="12"/>
        <rFont val="Times New Roman"/>
        <family val="1"/>
        <charset val="204"/>
      </rPr>
      <t xml:space="preserve">Количество проектов планировки территорий </t>
    </r>
  </si>
  <si>
    <r>
      <rPr>
        <b/>
        <sz val="12"/>
        <rFont val="Times New Roman"/>
        <family val="1"/>
        <charset val="204"/>
      </rPr>
      <t>Мероприятие задачи подпрограммы 1.211:</t>
    </r>
    <r>
      <rPr>
        <i/>
        <sz val="12"/>
        <rFont val="Times New Roman"/>
        <family val="1"/>
        <charset val="204"/>
      </rPr>
      <t>Ремонт водопроводных сетей городского поселения-город Кашин</t>
    </r>
  </si>
  <si>
    <t>Показатель мероприятия программы 1.211:Количество отремонтированных канализационных сетей</t>
  </si>
  <si>
    <t>Г</t>
  </si>
  <si>
    <r>
      <t xml:space="preserve">Административное мероприятие задачи  подпрограммы 3.102: </t>
    </r>
    <r>
      <rPr>
        <i/>
        <sz val="12"/>
        <rFont val="Times New Roman"/>
        <family val="1"/>
        <charset val="204"/>
      </rPr>
      <t>Проведение  районных массовых мероприятий с детьми (конкурсы «Безопасное колесо», конкурсы среди общеобразовательных учреждений по профилактике ДТП</t>
    </r>
  </si>
  <si>
    <r>
      <t xml:space="preserve">Показатель  мероприятия  подпрограммы 3.102: </t>
    </r>
    <r>
      <rPr>
        <i/>
        <sz val="12"/>
        <rFont val="Times New Roman"/>
        <family val="1"/>
        <charset val="204"/>
      </rPr>
      <t>Количество проведённых мероприятий</t>
    </r>
  </si>
  <si>
    <r>
      <t xml:space="preserve">Мероприятие задачи  подпрограммы 2.101:  </t>
    </r>
    <r>
      <rPr>
        <i/>
        <sz val="12"/>
        <rFont val="Times New Roman"/>
        <family val="1"/>
        <charset val="204"/>
      </rPr>
      <t>Субсидии на содержание автомобильных дорог и сооружений на них на территории городского поселения-город Кашин</t>
    </r>
  </si>
  <si>
    <r>
      <t>Мероприятие задачи продпрограммы 2.104:</t>
    </r>
    <r>
      <rPr>
        <i/>
        <sz val="12"/>
        <rFont val="Times New Roman"/>
        <family val="1"/>
        <charset val="204"/>
      </rPr>
      <t xml:space="preserve">  Ремонт автомобильных дорог  общего пользования местного значения на территории муниципального образования "Городское поселение -город Кашин"</t>
    </r>
  </si>
  <si>
    <r>
      <t xml:space="preserve">Мероприятие задачи  подпрограммы 1.101: </t>
    </r>
    <r>
      <rPr>
        <i/>
        <sz val="12"/>
        <rFont val="Times New Roman"/>
        <family val="1"/>
        <charset val="204"/>
      </rPr>
      <t>Газификация микрорайона "Восточный"</t>
    </r>
  </si>
  <si>
    <r>
      <rPr>
        <b/>
        <sz val="12"/>
        <rFont val="Times New Roman"/>
        <family val="1"/>
        <charset val="204"/>
      </rPr>
      <t>Мероприятие задачи подпрограммы 1.212:</t>
    </r>
    <r>
      <rPr>
        <i/>
        <sz val="12"/>
        <rFont val="Times New Roman"/>
        <family val="1"/>
        <charset val="204"/>
      </rPr>
      <t>Субсидии на благоустройство городского поселения-город Кашин</t>
    </r>
  </si>
  <si>
    <r>
      <t xml:space="preserve">Показатель мероприятия программы 1.212: </t>
    </r>
    <r>
      <rPr>
        <i/>
        <sz val="12"/>
        <rFont val="Times New Roman"/>
        <family val="1"/>
        <charset val="204"/>
      </rPr>
      <t xml:space="preserve">Доля расходов муниципального образования, предусмотренных в рамках муниципальной  программы  </t>
    </r>
  </si>
  <si>
    <t>Показатель мероприятия подпрограммы 2.201: Количество маршрутов перевозок</t>
  </si>
  <si>
    <t>Показатель мероприятия подпрограммы 5.202:Наличие сотрудников медицинской помощи</t>
  </si>
  <si>
    <r>
      <t xml:space="preserve">Показатель мероприятия подпрограммы 5.101: </t>
    </r>
    <r>
      <rPr>
        <i/>
        <sz val="12"/>
        <rFont val="Times New Roman"/>
        <family val="1"/>
        <charset val="204"/>
      </rPr>
      <t>Наличие отчёта по архиву захоронений</t>
    </r>
  </si>
  <si>
    <t>местные</t>
  </si>
  <si>
    <t>федеральные</t>
  </si>
  <si>
    <r>
      <rPr>
        <b/>
        <sz val="12"/>
        <rFont val="Times New Roman"/>
        <family val="1"/>
        <charset val="204"/>
      </rPr>
      <t xml:space="preserve">Мероприятие задачи подпрограмм1.207: </t>
    </r>
    <r>
      <rPr>
        <i/>
        <sz val="12"/>
        <rFont val="Times New Roman"/>
        <family val="1"/>
        <charset val="204"/>
      </rPr>
      <t>Перечисления на счёт регионального оператора ежемесячных взносов в Фонд капитального ремонта общего имущества многоквартирных домов г.Кашин</t>
    </r>
  </si>
  <si>
    <t>Годы реализации программы</t>
  </si>
  <si>
    <r>
      <rPr>
        <b/>
        <sz val="12"/>
        <rFont val="Times New Roman"/>
        <family val="1"/>
        <charset val="204"/>
      </rPr>
      <t xml:space="preserve"> </t>
    </r>
    <r>
      <rPr>
        <sz val="12"/>
        <rFont val="Times New Roman"/>
        <family val="1"/>
        <charset val="204"/>
      </rPr>
      <t>Расходы на реализацию Программы по поддержке местных инициатив  "Благоустройство набе</t>
    </r>
    <r>
      <rPr>
        <i/>
        <sz val="12"/>
        <rFont val="Times New Roman"/>
        <family val="1"/>
        <charset val="204"/>
      </rPr>
      <t>режной Пушкинская в г.Кашин Тверской области"</t>
    </r>
  </si>
  <si>
    <r>
      <rPr>
        <b/>
        <sz val="12"/>
        <rFont val="Times New Roman"/>
        <family val="1"/>
        <charset val="204"/>
      </rPr>
      <t>Мероприятие задачи подпрограммы 1.219</t>
    </r>
    <r>
      <rPr>
        <sz val="12"/>
        <rFont val="Times New Roman"/>
        <family val="1"/>
        <charset val="204"/>
      </rPr>
      <t>: Ремонт входной группы здания МУП "Гостиница"</t>
    </r>
  </si>
  <si>
    <r>
      <t xml:space="preserve">Показатель мероприятия программы 1.219: </t>
    </r>
    <r>
      <rPr>
        <i/>
        <sz val="12"/>
        <rFont val="Times New Roman"/>
        <family val="1"/>
        <charset val="204"/>
      </rPr>
      <t xml:space="preserve">Доля расходов муниципального образования, предусмотренных в рамках муниципальной  программы </t>
    </r>
  </si>
  <si>
    <t>2020 год</t>
  </si>
  <si>
    <t>2021 год</t>
  </si>
  <si>
    <t>2022 год</t>
  </si>
  <si>
    <t>2023 год</t>
  </si>
  <si>
    <t>2024 год</t>
  </si>
  <si>
    <r>
      <t xml:space="preserve">Цель программы 2: </t>
    </r>
    <r>
      <rPr>
        <i/>
        <sz val="12"/>
        <rFont val="Times New Roman"/>
        <family val="1"/>
        <charset val="204"/>
      </rPr>
      <t>Развитие дорожного хозяйства и повышение транспортной доступности населения</t>
    </r>
  </si>
  <si>
    <t xml:space="preserve">Показатель  задачи подпрограммы 1.1:  Доля расходов муниципального образования, предусмотренных в рамках муниципальной  программы </t>
  </si>
  <si>
    <r>
      <t xml:space="preserve">Мероприятие задачи  подпрограммы 1.101: </t>
    </r>
    <r>
      <rPr>
        <sz val="12"/>
        <rFont val="Times New Roman"/>
        <family val="1"/>
        <charset val="204"/>
      </rPr>
      <t>Газификация населенных пунктов Кашинского городского округа</t>
    </r>
  </si>
  <si>
    <r>
      <t xml:space="preserve">Мероприятие задачи  подпрограммы 1.102: </t>
    </r>
    <r>
      <rPr>
        <sz val="12"/>
        <rFont val="Times New Roman"/>
        <family val="1"/>
        <charset val="204"/>
      </rPr>
      <t>Техническое обслуживание газовых сетей</t>
    </r>
  </si>
  <si>
    <t xml:space="preserve">Показатель мероприятия подпрограммы 1.103:количество публикаций
</t>
  </si>
  <si>
    <t>Показатель мероприятия подпрограммы 1.102: Количество объектов</t>
  </si>
  <si>
    <t>Показатель  задачи  подпрограммы 1.2: Уровень износа объектов коммунальной инфроструктуры</t>
  </si>
  <si>
    <t xml:space="preserve">Цель программы 3: Сокращение   количества   дорожно-транспортных происшествий с пострадавшими, повышение правового сознания и предупреждение опасного поведения участников дорожного движения, организационно-планировочные меры и инженерные меры, направленные на совершенствование организации движения транспортных средств и пешеходов </t>
  </si>
  <si>
    <t>Цель программы 4: Создание благоприятных, комфортных и безопасных условий для проживания и отдыха жителей муниципального образования Кашинский городской округ</t>
  </si>
  <si>
    <r>
      <rPr>
        <sz val="12"/>
        <rFont val="Times New Roman"/>
        <family val="1"/>
        <charset val="204"/>
      </rPr>
      <t>Показатель цели программы 4</t>
    </r>
    <r>
      <rPr>
        <i/>
        <sz val="12"/>
        <rFont val="Times New Roman"/>
        <family val="1"/>
        <charset val="204"/>
      </rPr>
      <t xml:space="preserve">: Степень удовлетворенности граждан уровнем благоустройства территории </t>
    </r>
  </si>
  <si>
    <t>Показатель цели программы 3: Cокращение количества  дорожно транспортных проишествий с пострадавшими</t>
  </si>
  <si>
    <r>
      <t xml:space="preserve">Задача  подпрограммы 1.4 </t>
    </r>
    <r>
      <rPr>
        <sz val="12"/>
        <rFont val="Times New Roman"/>
        <family val="1"/>
        <charset val="204"/>
      </rPr>
      <t>:Обеспечение функционирования объектов теплового комплекса Кашинского городского округа</t>
    </r>
  </si>
  <si>
    <r>
      <t xml:space="preserve">Мероприятие задачи  подпрограммы 1.201: </t>
    </r>
    <r>
      <rPr>
        <sz val="12"/>
        <rFont val="Times New Roman"/>
        <family val="1"/>
        <charset val="204"/>
      </rPr>
      <t>Ремонт канализационных сетей в границах города Кашин</t>
    </r>
  </si>
  <si>
    <r>
      <rPr>
        <b/>
        <sz val="12"/>
        <rFont val="Times New Roman"/>
        <family val="1"/>
        <charset val="204"/>
      </rPr>
      <t xml:space="preserve">Задача  подпрограммы 1.3 </t>
    </r>
    <r>
      <rPr>
        <sz val="12"/>
        <rFont val="Times New Roman"/>
        <family val="1"/>
        <charset val="204"/>
      </rPr>
      <t>: Реализация мероприятий по проведению капитального ремонта объектов муниципального жилищного фонда</t>
    </r>
  </si>
  <si>
    <r>
      <t xml:space="preserve">Задача  подпрограммы 1.1  </t>
    </r>
    <r>
      <rPr>
        <sz val="12"/>
        <rFont val="Times New Roman"/>
        <family val="1"/>
        <charset val="204"/>
      </rPr>
      <t>Развитие и модернизация системы газоснабжения в  населенных пунктах Кашинского городского округа</t>
    </r>
  </si>
  <si>
    <t xml:space="preserve">Показатель мероприятия программы 1.302:  Доля расходов муниципального образования, предусмотренных в рамках муниципальной  программы  </t>
  </si>
  <si>
    <r>
      <t xml:space="preserve">Подпрограмма 2: </t>
    </r>
    <r>
      <rPr>
        <b/>
        <i/>
        <sz val="12"/>
        <rFont val="Times New Roman"/>
        <family val="1"/>
        <charset val="204"/>
      </rPr>
      <t xml:space="preserve"> "Развитие дорожного хозяйства и сферы транспорта "</t>
    </r>
  </si>
  <si>
    <r>
      <t>Показатель мероприятия подпрограммы 1.101</t>
    </r>
    <r>
      <rPr>
        <b/>
        <sz val="12"/>
        <rFont val="Times New Roman"/>
        <family val="1"/>
        <charset val="204"/>
      </rPr>
      <t>:</t>
    </r>
    <r>
      <rPr>
        <sz val="12"/>
        <rFont val="Times New Roman"/>
        <family val="1"/>
        <charset val="204"/>
      </rPr>
      <t xml:space="preserve"> Количество газифицированных населенных пунктов Кашинского городского округа</t>
    </r>
  </si>
  <si>
    <t>Показатель мероприятия программы 1.301: Количество муниципальных жилых помещений, в которых проведен капитальный ремонт</t>
  </si>
  <si>
    <t>Показатель мероприятия подпрограммы 2.103:  протяженность отремонтированных дорог</t>
  </si>
  <si>
    <r>
      <t>Мероприятие задачи подпрограммы 2.103:</t>
    </r>
    <r>
      <rPr>
        <sz val="12"/>
        <rFont val="Times New Roman"/>
        <family val="1"/>
        <charset val="204"/>
      </rPr>
      <t xml:space="preserve"> Ремонт автомобильных дорог  общего пользования местного значения на территории города Кашин</t>
    </r>
  </si>
  <si>
    <t xml:space="preserve">Показатель мероприятия подпрограммы 2.104:  Доля расходов муниципального образования, предусмотренных в рамках муниципальной  программы </t>
  </si>
  <si>
    <t>Показатель  задачи  подпрограммы 2.2: Количество реализованных проектов</t>
  </si>
  <si>
    <r>
      <rPr>
        <b/>
        <sz val="12"/>
        <rFont val="Times New Roman"/>
        <family val="1"/>
        <charset val="204"/>
      </rPr>
      <t xml:space="preserve">Задача  подпрограммы 2.1: </t>
    </r>
    <r>
      <rPr>
        <i/>
        <sz val="12"/>
        <rFont val="Times New Roman"/>
        <family val="1"/>
        <charset val="204"/>
      </rPr>
      <t xml:space="preserve"> </t>
    </r>
    <r>
      <rPr>
        <sz val="12"/>
        <rFont val="Times New Roman"/>
        <family val="1"/>
        <charset val="204"/>
      </rPr>
      <t>Сохранность автомобильных дорог общего пользования местного значения на территории Кашинского городского округа</t>
    </r>
  </si>
  <si>
    <t>Показатель  задачи  подпрограммы 2.1: Протяжённость  реконструированных и отремонтированных автомобильных дорог  общего пользования местного значения</t>
  </si>
  <si>
    <r>
      <t xml:space="preserve">Мероприятие задачи  подпрограммы 2.101:  </t>
    </r>
    <r>
      <rPr>
        <sz val="12"/>
        <rFont val="Times New Roman"/>
        <family val="1"/>
        <charset val="204"/>
      </rPr>
      <t>Субсидии на содержание автомобильных дорог и сооружений на них, расположенных на территории города Кашин</t>
    </r>
  </si>
  <si>
    <t xml:space="preserve">Показатель мероприятия подпрограммы 2.101:   Общая протяженность обслуживаемых автомобильных дорог </t>
  </si>
  <si>
    <t>Показатель мероприятия подпрограммы 2.201:  Протяженность отремонтированных автомобильных дорог</t>
  </si>
  <si>
    <r>
      <rPr>
        <b/>
        <sz val="12"/>
        <rFont val="Times New Roman"/>
        <family val="1"/>
        <charset val="204"/>
      </rPr>
      <t>Задача  подпрограммы 2.2</t>
    </r>
    <r>
      <rPr>
        <sz val="12"/>
        <rFont val="Times New Roman"/>
        <family val="1"/>
        <charset val="204"/>
      </rPr>
      <t>: Реализация проектов по ремонту автомобильных дорог общего пользования местного значения в границах города Кашин</t>
    </r>
  </si>
  <si>
    <r>
      <rPr>
        <b/>
        <sz val="12"/>
        <rFont val="Times New Roman"/>
        <family val="1"/>
        <charset val="204"/>
      </rPr>
      <t>Административное мероприятие задачи  подпрограммы 1.103:</t>
    </r>
    <r>
      <rPr>
        <sz val="12"/>
        <rFont val="Times New Roman"/>
        <family val="1"/>
        <charset val="204"/>
      </rPr>
      <t xml:space="preserve"> Информационное освещение органами местного самоуправления в СМИ</t>
    </r>
  </si>
  <si>
    <t>Показатель мероприятия подпрограммы 2.102:  Общая протяженность автомобильных дорог общего пользования межмуниципального значения на территории Кашинского городского округа</t>
  </si>
  <si>
    <r>
      <t xml:space="preserve">Подпрограмма  1  </t>
    </r>
    <r>
      <rPr>
        <b/>
        <i/>
        <sz val="12"/>
        <rFont val="Times New Roman"/>
        <family val="1"/>
        <charset val="204"/>
      </rPr>
      <t xml:space="preserve"> "Обеспечение развития системы жилищно-коммунального и газового хозяйства"</t>
    </r>
  </si>
  <si>
    <r>
      <t xml:space="preserve">Подпрограмма 4: </t>
    </r>
    <r>
      <rPr>
        <sz val="12"/>
        <rFont val="Times New Roman"/>
        <family val="1"/>
        <charset val="204"/>
      </rPr>
      <t xml:space="preserve"> </t>
    </r>
    <r>
      <rPr>
        <b/>
        <sz val="12"/>
        <rFont val="Times New Roman"/>
        <family val="1"/>
        <charset val="204"/>
      </rPr>
      <t>Содержание и благоустройство территории Кашинского городского округа</t>
    </r>
  </si>
  <si>
    <r>
      <t>Показатель  мероприятия подпрограммы 4.101</t>
    </r>
    <r>
      <rPr>
        <b/>
        <sz val="12"/>
        <rFont val="Times New Roman"/>
        <family val="1"/>
        <charset val="204"/>
      </rPr>
      <t xml:space="preserve">: </t>
    </r>
    <r>
      <rPr>
        <sz val="12"/>
        <rFont val="Times New Roman"/>
        <family val="1"/>
        <charset val="204"/>
      </rPr>
      <t xml:space="preserve"> Доля расходов муниципального образования, предусмотренных в рамках муниципальной  программы  </t>
    </r>
  </si>
  <si>
    <r>
      <t>Показатель  мероприятия подпрограммы 4.102</t>
    </r>
    <r>
      <rPr>
        <b/>
        <sz val="12"/>
        <rFont val="Times New Roman"/>
        <family val="1"/>
        <charset val="204"/>
      </rPr>
      <t xml:space="preserve">:  </t>
    </r>
    <r>
      <rPr>
        <sz val="12"/>
        <rFont val="Times New Roman"/>
        <family val="1"/>
        <charset val="204"/>
      </rPr>
      <t xml:space="preserve">Доля расходов муниципального образования, предусмотренных в рамках муниципальной  программы  </t>
    </r>
  </si>
  <si>
    <r>
      <t>Мероприятие задачи подпрограммы 4.103:</t>
    </r>
    <r>
      <rPr>
        <sz val="12"/>
        <rFont val="Times New Roman"/>
        <family val="1"/>
        <charset val="204"/>
      </rPr>
      <t>Содержание и ремонт сетей уличного освещения населённых пунктов, расположенных на сельской территории Кашинского городского округа</t>
    </r>
  </si>
  <si>
    <t xml:space="preserve">Показатель  мероприятия подпрограммы 4.103:  Доля расходов муниципального образования, предусмотренных в рамках муниципальной  программы  </t>
  </si>
  <si>
    <t xml:space="preserve">Показатель  мероприятия подпрограммы 4.104: Доля расходов муниципального образования, предусмотренных в рамках муниципальной  программы  </t>
  </si>
  <si>
    <r>
      <t>Показатель задачи  подпрограммы 4.2</t>
    </r>
    <r>
      <rPr>
        <b/>
        <sz val="12"/>
        <rFont val="Times New Roman"/>
        <family val="1"/>
        <charset val="204"/>
      </rPr>
      <t xml:space="preserve">: </t>
    </r>
    <r>
      <rPr>
        <sz val="12"/>
        <rFont val="Times New Roman"/>
        <family val="1"/>
        <charset val="204"/>
      </rPr>
      <t>площадь обслуживаемых  территорий</t>
    </r>
  </si>
  <si>
    <t xml:space="preserve">средства областного бюджета </t>
  </si>
  <si>
    <r>
      <t>Показатель задачи  подпрограммы 4.201</t>
    </r>
    <r>
      <rPr>
        <b/>
        <sz val="12"/>
        <rFont val="Times New Roman"/>
        <family val="1"/>
        <charset val="204"/>
      </rPr>
      <t xml:space="preserve">:  </t>
    </r>
    <r>
      <rPr>
        <sz val="12"/>
        <rFont val="Times New Roman"/>
        <family val="1"/>
        <charset val="204"/>
      </rPr>
      <t xml:space="preserve">Проведено мероприятий  </t>
    </r>
  </si>
  <si>
    <r>
      <t>Показательмероприятия  подпрограммы 4.202</t>
    </r>
    <r>
      <rPr>
        <b/>
        <sz val="12"/>
        <rFont val="Times New Roman"/>
        <family val="1"/>
        <charset val="204"/>
      </rPr>
      <t>:</t>
    </r>
    <r>
      <rPr>
        <sz val="12"/>
        <rFont val="Times New Roman"/>
        <family val="1"/>
        <charset val="204"/>
      </rPr>
      <t xml:space="preserve"> Доля расходов муниципального образования, предусмотренных в рамках муниципальной  программы  </t>
    </r>
  </si>
  <si>
    <t xml:space="preserve">Задача подпрограммы 4.2: Содержание, озеленение и благоустройство территорий </t>
  </si>
  <si>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4.205:</t>
    </r>
    <r>
      <rPr>
        <sz val="12"/>
        <rFont val="Times New Roman"/>
        <family val="1"/>
        <charset val="204"/>
      </rPr>
      <t xml:space="preserve"> Озеленение общественных территорий </t>
    </r>
  </si>
  <si>
    <t>м кв.</t>
  </si>
  <si>
    <t>Показатель мероприятия  подпрограммы 4.204: Количество обслуживаемых детских игровых площадок</t>
  </si>
  <si>
    <t>Задача  подпрограммы 4.3: Реализация  Программы поддержки местных инициатив в Тверской области</t>
  </si>
  <si>
    <t xml:space="preserve">Показатель мероприятия подпрограммы 4.205: Площадь озелененной территории </t>
  </si>
  <si>
    <t>Показатель мероприятия подпрограммы 4.207: Количество обустроенных контейнерных площадок</t>
  </si>
  <si>
    <t>Показатель  задачи подпрограммы 4.3: Количество реализованных проектов</t>
  </si>
  <si>
    <r>
      <rPr>
        <sz val="11"/>
        <rFont val="Times New Roman"/>
        <family val="1"/>
        <charset val="204"/>
      </rPr>
      <t>мероприятие</t>
    </r>
    <r>
      <rPr>
        <sz val="8"/>
        <rFont val="Times New Roman"/>
        <family val="1"/>
        <charset val="204"/>
      </rPr>
      <t xml:space="preserve"> (подпрограммы или административное)</t>
    </r>
  </si>
  <si>
    <r>
      <t>З</t>
    </r>
    <r>
      <rPr>
        <b/>
        <sz val="12"/>
        <rFont val="Times New Roman"/>
        <family val="1"/>
        <charset val="204"/>
      </rPr>
      <t xml:space="preserve">адача  подпрограммы 3.1: </t>
    </r>
    <r>
      <rPr>
        <sz val="12"/>
        <rFont val="Times New Roman"/>
        <family val="1"/>
        <charset val="204"/>
      </rPr>
      <t>Повышение правового сознания и предупреждение опасного поведения участников дорожного движения</t>
    </r>
  </si>
  <si>
    <t>Показатель  задачи  подпрограммы 3.1: Сокращение количества погибших в дорожно-транспортных проишествиях</t>
  </si>
  <si>
    <t>Показатель  мероприятия  подпрограммы 3.101: Количество проведённых мероприятийи, акций</t>
  </si>
  <si>
    <r>
      <t xml:space="preserve">Административное мероприятие  задачи подпрограммы 3.102: </t>
    </r>
    <r>
      <rPr>
        <sz val="12"/>
        <rFont val="Times New Roman"/>
        <family val="1"/>
        <charset val="204"/>
      </rPr>
      <t>Организация  тематической наружной социальной рекламы</t>
    </r>
  </si>
  <si>
    <t>Показатель мероприятия  подпрограммы 3.102: Количество размещённой тематической наружной социальной рекламы</t>
  </si>
  <si>
    <r>
      <t>З</t>
    </r>
    <r>
      <rPr>
        <b/>
        <sz val="12"/>
        <rFont val="Times New Roman"/>
        <family val="1"/>
        <charset val="204"/>
      </rPr>
      <t>адача  подпрограммы 3.2:</t>
    </r>
    <r>
      <rPr>
        <sz val="12"/>
        <rFont val="Times New Roman"/>
        <family val="1"/>
        <charset val="204"/>
      </rPr>
      <t>Организационно-планировочные меры,направленные на совершенствование организации движения транспортных средств и пешеходов</t>
    </r>
  </si>
  <si>
    <t>Показатель  задачи  подпрограммы 3.2: Сокращение количества  дорожно-транспортных происшествий с пострадавшими</t>
  </si>
  <si>
    <t>Показатель  мероприятия  подпрограммы 3.202: Количество штук</t>
  </si>
  <si>
    <t>Показатель  мероприятия  подпрограммы 3.201: Количество рекламных щитов и баннеров</t>
  </si>
  <si>
    <r>
      <t>Мероприятие задачи  подпрограммы 3.201:</t>
    </r>
    <r>
      <rPr>
        <sz val="12"/>
        <rFont val="Times New Roman"/>
        <family val="1"/>
        <charset val="204"/>
      </rPr>
      <t>Приобретение и установка рекламных щитов и баннеров с тематической рекламой</t>
    </r>
  </si>
  <si>
    <t>Показатель мероприятия программы 1.401: Количество отремонтированных объектов</t>
  </si>
  <si>
    <r>
      <t xml:space="preserve">Мероприятие задачи подпрограммы 1.301: </t>
    </r>
    <r>
      <rPr>
        <sz val="12"/>
        <color theme="1"/>
        <rFont val="Times New Roman"/>
        <family val="1"/>
        <charset val="204"/>
      </rPr>
      <t>Субсидии на капитальный ремонт в жилых помещениях муниципального жилого фонда Кашинского городского округа</t>
    </r>
  </si>
  <si>
    <r>
      <rPr>
        <b/>
        <sz val="12"/>
        <rFont val="Times New Roman"/>
        <family val="1"/>
        <charset val="204"/>
      </rPr>
      <t>Мероприятие задачи подпрограммы 1.302</t>
    </r>
    <r>
      <rPr>
        <sz val="12"/>
        <rFont val="Times New Roman"/>
        <family val="1"/>
        <charset val="204"/>
      </rPr>
      <t xml:space="preserve">: Перечисления на счёт регионального оператора ежемесячных взносов в Фонд капитального ремонта общего имущества многоквартирных домов </t>
    </r>
  </si>
  <si>
    <r>
      <rPr>
        <b/>
        <sz val="12"/>
        <rFont val="Times New Roman"/>
        <family val="1"/>
        <charset val="204"/>
      </rPr>
      <t>Мероприятие задачи подпрограммы 2.104</t>
    </r>
    <r>
      <rPr>
        <sz val="12"/>
        <rFont val="Times New Roman"/>
        <family val="1"/>
        <charset val="204"/>
      </rPr>
      <t xml:space="preserve">: </t>
    </r>
    <r>
      <rPr>
        <sz val="12"/>
        <color theme="1"/>
        <rFont val="Times New Roman"/>
        <family val="1"/>
        <charset val="204"/>
      </rPr>
      <t xml:space="preserve">Капитальный ремонт , ремонт и содержание автомобильных дорог общего пользования местного значения и сооружений на них, расположенных на  сельских территориях Кашинского городского округа </t>
    </r>
  </si>
  <si>
    <r>
      <t>З</t>
    </r>
    <r>
      <rPr>
        <b/>
        <sz val="12"/>
        <rFont val="Times New Roman"/>
        <family val="1"/>
        <charset val="204"/>
      </rPr>
      <t xml:space="preserve">адача  подпрограммы 2.4:  </t>
    </r>
    <r>
      <rPr>
        <sz val="12"/>
        <rFont val="Times New Roman"/>
        <family val="1"/>
        <charset val="204"/>
      </rPr>
      <t>Повышение транспортной доступности населения</t>
    </r>
  </si>
  <si>
    <t>Показатель мероприятия подпрограммы 2.401: Количество направлений перевозок</t>
  </si>
  <si>
    <t>Показатель   задачи подпрограммы 2.3: Общая площадь отремонтированных дворовых территорий</t>
  </si>
  <si>
    <r>
      <t>З</t>
    </r>
    <r>
      <rPr>
        <b/>
        <sz val="12"/>
        <rFont val="Times New Roman"/>
        <family val="1"/>
        <charset val="204"/>
      </rPr>
      <t xml:space="preserve">адача  подпрограммы 2.3:  </t>
    </r>
    <r>
      <rPr>
        <sz val="12"/>
        <rFont val="Times New Roman"/>
        <family val="1"/>
        <charset val="204"/>
      </rPr>
      <t>Приведение в нормативное состояние дворовых территорий</t>
    </r>
  </si>
  <si>
    <r>
      <rPr>
        <b/>
        <sz val="12"/>
        <rFont val="Times New Roman"/>
        <family val="1"/>
        <charset val="204"/>
      </rPr>
      <t xml:space="preserve"> Мероприятие задачи подпрограммы  4.102:</t>
    </r>
    <r>
      <rPr>
        <sz val="12"/>
        <rFont val="Times New Roman"/>
        <family val="1"/>
        <charset val="204"/>
      </rPr>
      <t xml:space="preserve">  Субсидии на обслуживание уличного освещения города Кашин</t>
    </r>
  </si>
  <si>
    <r>
      <rPr>
        <b/>
        <sz val="12"/>
        <rFont val="Times New Roman"/>
        <family val="1"/>
        <charset val="204"/>
      </rPr>
      <t>Задача  подпрограммы 4.1:</t>
    </r>
    <r>
      <rPr>
        <sz val="12"/>
        <rFont val="Times New Roman"/>
        <family val="1"/>
        <charset val="204"/>
      </rPr>
      <t xml:space="preserve">  Обеспечение и организация уличного освещения </t>
    </r>
  </si>
  <si>
    <r>
      <rPr>
        <b/>
        <sz val="12"/>
        <rFont val="Times New Roman"/>
        <family val="1"/>
        <charset val="204"/>
      </rPr>
      <t>Мероприятие задачи подпрограммы 4.203:</t>
    </r>
    <r>
      <rPr>
        <sz val="12"/>
        <rFont val="Times New Roman"/>
        <family val="1"/>
        <charset val="204"/>
      </rPr>
      <t xml:space="preserve"> Приобретение и установка оборудования для детских площадок</t>
    </r>
  </si>
  <si>
    <r>
      <t>Показатель мероприятия  подпрограммы 4.203</t>
    </r>
    <r>
      <rPr>
        <b/>
        <sz val="12"/>
        <rFont val="Times New Roman"/>
        <family val="1"/>
        <charset val="204"/>
      </rPr>
      <t>:</t>
    </r>
    <r>
      <rPr>
        <i/>
        <sz val="12"/>
        <rFont val="Times New Roman"/>
        <family val="1"/>
        <charset val="204"/>
      </rPr>
      <t xml:space="preserve"> </t>
    </r>
    <r>
      <rPr>
        <sz val="12"/>
        <rFont val="Times New Roman"/>
        <family val="1"/>
        <charset val="204"/>
      </rPr>
      <t>Количество оборудованных детских площадок</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</si>
  <si>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4.204:</t>
    </r>
    <r>
      <rPr>
        <sz val="12"/>
        <rFont val="Times New Roman"/>
        <family val="1"/>
        <charset val="204"/>
      </rPr>
      <t>Субсидии юридическим лицам и индивидуальным предпринимателям в целях возмещения затрат связанных с выполнением работ по содержанию детских площадок города Кашин</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</si>
  <si>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4.206: </t>
    </r>
    <r>
      <rPr>
        <sz val="12"/>
        <rFont val="Times New Roman"/>
        <family val="1"/>
        <charset val="204"/>
      </rPr>
      <t>Благоустройство сельских территорий и содержание мест погребений, расположенных на сельских территориях Кашинского городского округа</t>
    </r>
  </si>
  <si>
    <t xml:space="preserve">Показатель мероприятия  подпрограммы 4.206: Проведено мероприятий </t>
  </si>
  <si>
    <r>
      <rPr>
        <b/>
        <sz val="12"/>
        <rFont val="Times New Roman"/>
        <family val="1"/>
        <charset val="204"/>
      </rPr>
      <t>Задача  подпрограммы 1.2:</t>
    </r>
    <r>
      <rPr>
        <b/>
        <i/>
        <sz val="12"/>
        <rFont val="Times New Roman"/>
        <family val="1"/>
        <charset val="204"/>
      </rPr>
      <t xml:space="preserve">  </t>
    </r>
    <r>
      <rPr>
        <sz val="12"/>
        <rFont val="Times New Roman"/>
        <family val="1"/>
        <charset val="204"/>
      </rPr>
      <t xml:space="preserve">Повышение качества оказываемых услуг организациями коммунального комплекса </t>
    </r>
  </si>
  <si>
    <t xml:space="preserve">Показатель мероприятия программы 1.201: Доля расходов муниципального образования, предусмотренных в рамках муниципальной  программы </t>
  </si>
  <si>
    <t xml:space="preserve">Показатель мероприятия программы 1.202: Доля расходов муниципального образования, предусмотренных в рамках муниципальной  программы </t>
  </si>
  <si>
    <t>Показатель  задачи подпрограммы 1.3: Количество многоквартирных домов, в которых есть муниципальная собственность</t>
  </si>
  <si>
    <t>Показатель   задачи подпрограммы 2.4: Доля населённых пунктов, охваченных маршрутной сетью пассажирских перевозок</t>
  </si>
  <si>
    <r>
      <t xml:space="preserve">Мероприятие задачи  подпрограммы 2.401: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t>
    </r>
    <r>
      <rPr>
        <i/>
        <sz val="12"/>
        <rFont val="Times New Roman"/>
        <family val="1"/>
        <charset val="204"/>
      </rPr>
      <t xml:space="preserve"> </t>
    </r>
  </si>
  <si>
    <r>
      <rPr>
        <b/>
        <sz val="12"/>
        <rFont val="Times New Roman"/>
        <family val="1"/>
        <charset val="204"/>
      </rPr>
      <t>Мероприятие задачи подпрограммы 4.201:</t>
    </r>
    <r>
      <rPr>
        <sz val="12"/>
        <rFont val="Times New Roman"/>
        <family val="1"/>
        <charset val="204"/>
      </rPr>
      <t xml:space="preserve"> </t>
    </r>
    <r>
      <rPr>
        <i/>
        <sz val="12"/>
        <rFont val="Times New Roman"/>
        <family val="1"/>
        <charset val="204"/>
      </rPr>
      <t>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t>
    </r>
  </si>
  <si>
    <r>
      <t>Показатель  задачи подпрограммы 4.1</t>
    </r>
    <r>
      <rPr>
        <b/>
        <sz val="12"/>
        <rFont val="Times New Roman"/>
        <family val="1"/>
        <charset val="204"/>
      </rPr>
      <t>:</t>
    </r>
    <r>
      <rPr>
        <sz val="12"/>
        <rFont val="Times New Roman"/>
        <family val="1"/>
        <charset val="204"/>
      </rPr>
      <t>Количество обслуживаемых светильников</t>
    </r>
  </si>
  <si>
    <r>
      <rPr>
        <b/>
        <sz val="12"/>
        <rFont val="Times New Roman"/>
        <family val="1"/>
        <charset val="204"/>
      </rPr>
      <t xml:space="preserve"> </t>
    </r>
    <r>
      <rPr>
        <sz val="12"/>
        <rFont val="Times New Roman"/>
        <family val="1"/>
        <charset val="204"/>
      </rPr>
      <t xml:space="preserve">Показатель  задачи подпрограммы 1.4 </t>
    </r>
    <r>
      <rPr>
        <b/>
        <sz val="12"/>
        <rFont val="Times New Roman"/>
        <family val="1"/>
        <charset val="204"/>
      </rPr>
      <t xml:space="preserve">: </t>
    </r>
    <r>
      <rPr>
        <sz val="12"/>
        <rFont val="Times New Roman"/>
        <family val="1"/>
        <charset val="204"/>
      </rPr>
      <t>Количество объектов теплоснабжения</t>
    </r>
  </si>
  <si>
    <r>
      <t>Мероприятие задачи  подпрограммы 3.202:</t>
    </r>
    <r>
      <rPr>
        <sz val="12"/>
        <rFont val="Times New Roman"/>
        <family val="1"/>
        <charset val="204"/>
      </rPr>
      <t>Приобретение световозвращающих приспособлений для дошкольников и учащихся младших классов образовательных организаций</t>
    </r>
  </si>
  <si>
    <r>
      <t xml:space="preserve">Мероприятие задачи подпрограммы 4.104: </t>
    </r>
    <r>
      <rPr>
        <sz val="12"/>
        <rFont val="Times New Roman"/>
        <family val="1"/>
        <charset val="204"/>
      </rPr>
      <t>Оплата за электроэнергию, затраченную на уличное освещение населённых пунктов, расположенных на сельской территории Кашинского городского округа</t>
    </r>
  </si>
  <si>
    <r>
      <rPr>
        <b/>
        <sz val="12"/>
        <rFont val="Times New Roman"/>
        <family val="1"/>
        <charset val="204"/>
      </rPr>
      <t>Мероприятие задачи подпрограммы 4.202:</t>
    </r>
    <r>
      <rPr>
        <sz val="12"/>
        <rFont val="Times New Roman"/>
        <family val="1"/>
        <charset val="204"/>
      </rPr>
      <t xml:space="preserve"> Субсидии на благоустройство города Кашин</t>
    </r>
  </si>
  <si>
    <r>
      <t xml:space="preserve">Административное мероприятие задачи  подпрограммы 3.101: </t>
    </r>
    <r>
      <rPr>
        <sz val="12"/>
        <rFont val="Times New Roman"/>
        <family val="1"/>
        <charset val="204"/>
      </rPr>
      <t>Проведение  массовых мероприятий и акций  (конкурсы «Безопасное колесо», конкурсы среди общеобразовательных учреждений по профилактике ДТП, акция "Внимание дети")</t>
    </r>
  </si>
  <si>
    <t>«Комплексное развитие системы жилищно-коммунальной инфраструктуры муниципального образования Кашинский городской округ Тверской области на 2019-2024 годы»</t>
  </si>
  <si>
    <r>
      <t xml:space="preserve">Главный администратор  (администратор) муниципальной  программы:  </t>
    </r>
    <r>
      <rPr>
        <sz val="14"/>
        <rFont val="Times New Roman"/>
        <family val="1"/>
        <charset val="204"/>
      </rPr>
      <t>А</t>
    </r>
    <r>
      <rPr>
        <u/>
        <sz val="14"/>
        <rFont val="Times New Roman"/>
        <family val="1"/>
        <charset val="204"/>
      </rPr>
      <t>дминистрация Кашинского городского округа</t>
    </r>
  </si>
  <si>
    <r>
      <t xml:space="preserve">Цель программы 1:   </t>
    </r>
    <r>
      <rPr>
        <i/>
        <sz val="12"/>
        <color indexed="8"/>
        <rFont val="Times New Roman"/>
        <family val="1"/>
        <charset val="204"/>
      </rPr>
      <t>Создание условий  для качественного и надежного обеспечения коммунальными услугами потребителей муниципального образования Кашинский городской округ</t>
    </r>
  </si>
  <si>
    <r>
      <t xml:space="preserve">Мероприятие задачи программы  4.208: </t>
    </r>
    <r>
      <rPr>
        <sz val="12"/>
        <rFont val="Times New Roman"/>
        <family val="1"/>
        <charset val="204"/>
      </rPr>
      <t>Подготовка и разработка предпроектной, проектной документации по объектам благоустройства</t>
    </r>
  </si>
  <si>
    <t xml:space="preserve">Показатель мероприятия подпрограммы 4.208: Доля расходов муниципального образования, предусмотренных в рамках муниципальной  программы  </t>
  </si>
  <si>
    <r>
      <rPr>
        <b/>
        <sz val="12"/>
        <rFont val="Times New Roman"/>
        <family val="1"/>
        <charset val="204"/>
      </rPr>
      <t>Мероприятие задачи  подпрограммы 2.301</t>
    </r>
    <r>
      <rPr>
        <sz val="12"/>
        <rFont val="Times New Roman"/>
        <family val="1"/>
        <charset val="204"/>
      </rPr>
      <t>: Ремонт дворовых территорий за счет средств местного бюджета</t>
    </r>
  </si>
  <si>
    <r>
      <rPr>
        <b/>
        <sz val="12"/>
        <rFont val="Times New Roman"/>
        <family val="1"/>
        <charset val="204"/>
      </rPr>
      <t>Административное мероприятие задачи продпрограммы 2.303</t>
    </r>
    <r>
      <rPr>
        <sz val="12"/>
        <rFont val="Times New Roman"/>
        <family val="1"/>
        <charset val="204"/>
      </rPr>
      <t>:Проведение конкурентных процедур по заключению муниципальных контрактов на выполнение работ по ремонту дворовых территорий</t>
    </r>
  </si>
  <si>
    <r>
      <rPr>
        <b/>
        <sz val="12"/>
        <rFont val="Times New Roman"/>
        <family val="1"/>
        <charset val="204"/>
      </rPr>
      <t>Мероприятие задачи  подпрограммы 2.302</t>
    </r>
    <r>
      <rPr>
        <sz val="12"/>
        <rFont val="Times New Roman"/>
        <family val="1"/>
        <charset val="204"/>
      </rPr>
      <t>: Ремонт дворовых территорий за счет средств областного бюджета</t>
    </r>
  </si>
  <si>
    <t>Показатель мероприятия подпрограммы 2.301: Количество отремонтированных дворовых территорий</t>
  </si>
  <si>
    <t>Показатель мероприятия подпрограммы 2.303:количество  заключеных муниципальных контрактов</t>
  </si>
  <si>
    <t>Показатель мероприятия подпрограммы 2.202:  Протяженность отремонтированных автомобильных дорог</t>
  </si>
  <si>
    <r>
      <t>Административное мероприятие задачи продпрограммы 2.203:</t>
    </r>
    <r>
      <rPr>
        <i/>
        <sz val="12"/>
        <rFont val="Times New Roman"/>
        <family val="1"/>
        <charset val="204"/>
      </rPr>
      <t xml:space="preserve">  </t>
    </r>
    <r>
      <rPr>
        <sz val="12"/>
        <rFont val="Times New Roman"/>
        <family val="1"/>
        <charset val="204"/>
      </rPr>
      <t>Проведение конкурентных процедур на выполнение работ по ремонту автомобильных дорог общего пользования местного значения в границах города Кашин</t>
    </r>
  </si>
  <si>
    <t>Показатель мероприятия подпрограммы 2.203: количество заключеных муниципальных контрактов</t>
  </si>
  <si>
    <r>
      <t xml:space="preserve">Мероприятие задачи подпрограммы 4.301: </t>
    </r>
    <r>
      <rPr>
        <sz val="12"/>
        <color theme="1"/>
        <rFont val="Times New Roman"/>
        <family val="1"/>
        <charset val="204"/>
      </rPr>
      <t>Расходы на реализацию Программы по поддержке местных инициатив «Благоустройство набережной Михаила Ушакова от переулка Кооперативный до улицы Карла Маркса города Кашин Кашинского городского округа Тверской области»  за счет средств местного бюджета, поступлений от юридических лиц и вкладов граждан</t>
    </r>
  </si>
  <si>
    <t>Показатель мероприятия  подпрограммы 4.301:Площадь благоустроенной териитории</t>
  </si>
  <si>
    <r>
      <rPr>
        <b/>
        <sz val="12"/>
        <rFont val="Times New Roman"/>
        <family val="1"/>
        <charset val="204"/>
      </rPr>
      <t>Мероприятие задачи подпрограммы 4.302</t>
    </r>
    <r>
      <rPr>
        <sz val="12"/>
        <rFont val="Times New Roman"/>
        <family val="1"/>
        <charset val="204"/>
      </rPr>
      <t>: Расходы на реализацию Программы по поддержке местных инициатив «Благоустройство набережной Михаила Ушакова от переулка Кооперативный до улицы Карла Маркса города Кашин Кашинского городского округа Тверской области»  за счет субсидий из областного бюджета</t>
    </r>
  </si>
  <si>
    <t>Показатель мероприятия  подпрограммы 4.302:Площадь благоустроенной териитории</t>
  </si>
  <si>
    <r>
      <rPr>
        <b/>
        <sz val="12"/>
        <rFont val="Times New Roman"/>
        <family val="1"/>
        <charset val="204"/>
      </rPr>
      <t xml:space="preserve">Мероприятие задачи подпрограммы 4.303: </t>
    </r>
    <r>
      <rPr>
        <sz val="12"/>
        <rFont val="Times New Roman"/>
        <family val="1"/>
        <charset val="204"/>
      </rPr>
      <t xml:space="preserve"> Расходы на реализацию Программы по поддержке местных инициатив «Обустройство детской площадки в п. Стулово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</si>
  <si>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Мероприятие задачи подпрограммы 4.304:</t>
    </r>
    <r>
      <rPr>
        <sz val="12"/>
        <rFont val="Times New Roman"/>
        <family val="1"/>
        <charset val="204"/>
      </rPr>
      <t xml:space="preserve">  Расходы на реализацию Программы по поддержке местных инициатив «Обустройство детской площадки в п. Стулово Кашинского городского округа Тверской области»  за счет субсидий из областного бюджета</t>
    </r>
  </si>
  <si>
    <r>
      <rPr>
        <b/>
        <sz val="12"/>
        <rFont val="Times New Roman"/>
        <family val="1"/>
        <charset val="204"/>
      </rPr>
      <t>Мероприятие задачи подпрограммы 4.305</t>
    </r>
    <r>
      <rPr>
        <sz val="12"/>
        <rFont val="Times New Roman"/>
        <family val="1"/>
        <charset val="204"/>
      </rPr>
      <t>:  Расходы на реализацию Программы по поддержке местных инициатив «Обустройство детской площадки в д. Верхняя Троица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</si>
  <si>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 xml:space="preserve">Мероприятие задачи подпрограммы 4.306:  </t>
    </r>
    <r>
      <rPr>
        <sz val="12"/>
        <rFont val="Times New Roman"/>
        <family val="1"/>
        <charset val="204"/>
      </rPr>
      <t xml:space="preserve">Расходы на реализацию Программы по поддержке местных инициатив «Обустройство детской площадки в д. Верхняя Троица Кашинского городского округа Тверской области»  за счет субсидий из областного бюджета
</t>
    </r>
  </si>
  <si>
    <r>
      <rPr>
        <b/>
        <sz val="12"/>
        <rFont val="Times New Roman"/>
        <family val="1"/>
        <charset val="204"/>
      </rPr>
      <t>Мероприятие задачи подпрограммы 4.307:</t>
    </r>
    <r>
      <rPr>
        <sz val="12"/>
        <rFont val="Times New Roman"/>
        <family val="1"/>
        <charset val="204"/>
      </rPr>
      <t xml:space="preserve">  Расходы на реализацию Программы по поддержке местных инициатив «Капитальный ремонт кровли здания Дома культуры д. Устиново Кашинского городского округа Тверской области»  за счет средств местного бюджета, поступлений от юридических лиц и вкладов граждан
</t>
    </r>
  </si>
  <si>
    <r>
      <rPr>
        <b/>
        <sz val="12"/>
        <rFont val="Times New Roman"/>
        <family val="1"/>
        <charset val="204"/>
      </rPr>
      <t>Мероприятие задачи подпрограммы 4.308:</t>
    </r>
    <r>
      <rPr>
        <sz val="12"/>
        <rFont val="Times New Roman"/>
        <family val="1"/>
        <charset val="204"/>
      </rPr>
      <t xml:space="preserve">  Расходы на реализацию Программы по поддержке местных инициатив «Капитальный ремонт кровли здания Дома культуры д. Устиново Кашинского городского округа Тверской области»  за счет субсидий из областного бюджета</t>
    </r>
  </si>
  <si>
    <t xml:space="preserve">Показатель мероприятия  подпрограммы 4.310: протяженность отремонтированной автомобильной дороги </t>
  </si>
  <si>
    <t xml:space="preserve">м </t>
  </si>
  <si>
    <t xml:space="preserve">Показатель мероприятия  подпрограммы 4.309:протяженность отремонтированной автомобильной дороги </t>
  </si>
  <si>
    <t>м</t>
  </si>
  <si>
    <t>Показатель мероприятия  подпрограммы 4.305: Количество обустроенных площадок</t>
  </si>
  <si>
    <t>Показатель мероприятия  подпрограммы 4.304:Количество обустроенных площадок</t>
  </si>
  <si>
    <t>Показатель мероприятия  подпрограммы 4.303:Количество обустроенных площадок</t>
  </si>
  <si>
    <t>Показатель мероприятия  подпрограммы 4.306:Количество обустроенных площадок</t>
  </si>
  <si>
    <r>
      <t xml:space="preserve">Мероприятие задачи  подпрограммы 2.402: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t>
    </r>
    <r>
      <rPr>
        <i/>
        <sz val="12"/>
        <rFont val="Times New Roman"/>
        <family val="1"/>
        <charset val="204"/>
      </rPr>
      <t xml:space="preserve"> </t>
    </r>
  </si>
  <si>
    <r>
      <rPr>
        <b/>
        <sz val="12"/>
        <rFont val="Times New Roman"/>
        <family val="1"/>
        <charset val="204"/>
      </rPr>
      <t xml:space="preserve">Административное мероприятие задачи подпрограммы 2.403: </t>
    </r>
    <r>
      <rPr>
        <i/>
        <sz val="12"/>
        <rFont val="Times New Roman"/>
        <family val="1"/>
        <charset val="204"/>
      </rPr>
      <t xml:space="preserve"> </t>
    </r>
    <r>
      <rPr>
        <sz val="12"/>
        <rFont val="Times New Roman"/>
        <family val="1"/>
        <charset val="204"/>
      </rPr>
      <t xml:space="preserve">Информационное освещение органами  местного самоуправления муниципального образования в сфере транспортного обслуживания населения. </t>
    </r>
  </si>
  <si>
    <t>Показатель мероприятия программы 2.403: Количество публикаций</t>
  </si>
  <si>
    <t>Показатель мероприятия подпрограммы 2.402: Количество направлений перевозок</t>
  </si>
  <si>
    <t xml:space="preserve">средства областного  бюджета </t>
  </si>
  <si>
    <t>Показатель мероприятия  подпрограммы 4.307: площадь отремонтированной крыши</t>
  </si>
  <si>
    <t>Показатель мероприятия  подпрограммы 4.308:площадь отремонтированной крыши</t>
  </si>
  <si>
    <r>
      <rPr>
        <b/>
        <sz val="12"/>
        <rFont val="Times New Roman"/>
        <family val="1"/>
        <charset val="204"/>
      </rPr>
      <t>Мероприятие задачи подпрограммы 4.309</t>
    </r>
    <r>
      <rPr>
        <sz val="12"/>
        <rFont val="Times New Roman"/>
        <family val="1"/>
        <charset val="204"/>
      </rPr>
      <t>:  Расходы на реализацию Программы по поддержке местных инициатив «Ремонт автомобильной дороги общего пользования местного значения в д. Черёмухино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</si>
  <si>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Мероприятие задачи подпрограммы 4.310</t>
    </r>
    <r>
      <rPr>
        <sz val="12"/>
        <rFont val="Times New Roman"/>
        <family val="1"/>
        <charset val="204"/>
      </rPr>
      <t>:  Расходы на реализацию Программы по поддержке местных инициатив «Ремонт автомобильной дороги общего пользования местного значения в д. Черёмухино Кашинского городского округа Тверской области»  за счет субсидий из областного бюджета</t>
    </r>
  </si>
  <si>
    <r>
      <rPr>
        <b/>
        <sz val="12"/>
        <color theme="1"/>
        <rFont val="Times New Roman"/>
        <family val="1"/>
        <charset val="204"/>
      </rPr>
      <t xml:space="preserve">Мероприятие задачи подпрограммы 4.311: </t>
    </r>
    <r>
      <rPr>
        <sz val="12"/>
        <color theme="1"/>
        <rFont val="Times New Roman"/>
        <family val="1"/>
        <charset val="204"/>
      </rPr>
      <t>Расходы на реализацию Программы по поддержке местных инициатив  за счет средств местного бюджета</t>
    </r>
  </si>
  <si>
    <r>
      <rPr>
        <b/>
        <sz val="12"/>
        <rFont val="Times New Roman"/>
        <family val="1"/>
        <charset val="204"/>
      </rPr>
      <t>Административное мероприятие задачи подпрограммы</t>
    </r>
    <r>
      <rPr>
        <sz val="12"/>
        <rFont val="Times New Roman"/>
        <family val="1"/>
        <charset val="204"/>
      </rPr>
      <t xml:space="preserve"> </t>
    </r>
    <r>
      <rPr>
        <b/>
        <sz val="12"/>
        <rFont val="Times New Roman"/>
        <family val="1"/>
        <charset val="204"/>
      </rPr>
      <t>4.312</t>
    </r>
    <r>
      <rPr>
        <sz val="12"/>
        <rFont val="Times New Roman"/>
        <family val="1"/>
        <charset val="204"/>
      </rPr>
      <t>:   Организация мероприятий, связанных с неоплачиваемым вкладом населения и юридических лиц  в реализацию проекта</t>
    </r>
  </si>
  <si>
    <t>Показатель мероприятия программы 4.312: Количество мероприятий</t>
  </si>
  <si>
    <r>
      <t xml:space="preserve">Административное мероприятие задачи  подпрограммы 1.403: </t>
    </r>
    <r>
      <rPr>
        <i/>
        <sz val="12"/>
        <rFont val="Times New Roman"/>
        <family val="1"/>
        <charset val="204"/>
      </rPr>
      <t>Информационное освещение органами местного самоуправления в СМИ</t>
    </r>
  </si>
  <si>
    <t>Показатель мероприятия подпрограммы 1.403: количество публикаций</t>
  </si>
  <si>
    <t xml:space="preserve">Показатель мероприятия программы 1.402: Доля расходов муниципального образования, предусмотренных в рамках муниципальной  программы  </t>
  </si>
  <si>
    <r>
      <t xml:space="preserve">Задача  подпрограммы 3.3: </t>
    </r>
    <r>
      <rPr>
        <sz val="12"/>
        <rFont val="Times New Roman"/>
        <family val="1"/>
        <charset val="204"/>
      </rPr>
      <t>Обеспечение безопасности дорожного движения на автомобильных дорогах общего пользования местного значения</t>
    </r>
  </si>
  <si>
    <r>
      <t xml:space="preserve">Мероприятие задачи  подпрограммы 3.301: </t>
    </r>
    <r>
      <rPr>
        <sz val="12"/>
        <rFont val="Times New Roman"/>
        <family val="1"/>
        <charset val="204"/>
      </rPr>
      <t>Обеспечение безопасности дорожного движения на автомобильных дорогах общего пользования местного значения за счет средств местного бюджета</t>
    </r>
  </si>
  <si>
    <t>Показатель  мероприятия  подпрограммы 3.301: Количество реализованных проектов</t>
  </si>
  <si>
    <r>
      <t xml:space="preserve">Мероприятие задачи  подпрограммы 3.302: </t>
    </r>
    <r>
      <rPr>
        <sz val="12"/>
        <rFont val="Times New Roman"/>
        <family val="1"/>
        <charset val="204"/>
      </rPr>
      <t>Обеспечение безопасности дорожного движения на автомобильных дорогах общего пользования местного значения за счет средств областного бюджета</t>
    </r>
  </si>
  <si>
    <t>Показатель  мероприятия  подпрограммы 3.302: Количество реализованных проектов</t>
  </si>
  <si>
    <t>R</t>
  </si>
  <si>
    <t xml:space="preserve">Показатель  мероприятия  подпрограммы 3.3: Сокращение   дорожно-транспортных происшествий </t>
  </si>
  <si>
    <r>
      <t>Мероприятие задачи  подпрограммы 1.402:  С</t>
    </r>
    <r>
      <rPr>
        <sz val="12"/>
        <rFont val="Times New Roman"/>
        <family val="1"/>
        <charset val="204"/>
      </rPr>
      <t>убсидии теплоснабжающим предприятиям на возмещение затрат, связанных с подготовкой к отопительному сезону 2019-2020 г.г.</t>
    </r>
  </si>
  <si>
    <t>Показатель мероприятия подпрограммы 2.404: Количество направлений перевозок</t>
  </si>
  <si>
    <r>
      <t xml:space="preserve">Мероприятие задачи  подпрограммы 2.404: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за счет средств местного бюджета </t>
    </r>
    <r>
      <rPr>
        <i/>
        <sz val="12"/>
        <rFont val="Times New Roman"/>
        <family val="1"/>
        <charset val="204"/>
      </rPr>
      <t xml:space="preserve"> </t>
    </r>
  </si>
  <si>
    <r>
      <t xml:space="preserve">Мероприятие задачи подпрограммы 4.101: </t>
    </r>
    <r>
      <rPr>
        <sz val="12"/>
        <rFont val="Times New Roman"/>
        <family val="1"/>
        <charset val="204"/>
      </rPr>
      <t>Оплата за электроэнергию, затраченную на уличное освещение Кашинского городского округа</t>
    </r>
  </si>
  <si>
    <t xml:space="preserve">Показатель мероприятия подпрограммы 4.209:Доля расходов муниципального образования, предусмотренных в рамках муниципальной  программы  </t>
  </si>
  <si>
    <r>
      <t>Мероприятие задачи программы  4.209: Р</t>
    </r>
    <r>
      <rPr>
        <sz val="12"/>
        <rFont val="Times New Roman"/>
        <family val="1"/>
        <charset val="204"/>
      </rPr>
      <t>азработка Генеральной схемы очистки территории Кашинского городского округа</t>
    </r>
  </si>
  <si>
    <t>Показатель мероприятия  подпрограммы 4.313:Площадь благоустроенной териитории</t>
  </si>
  <si>
    <t xml:space="preserve">Показатель мероприятия  подпрограммы 4.311:Доля расходов муниципального образования, предусмотренных в рамках муниципальной  программы  </t>
  </si>
  <si>
    <t>Показатель мероприятия  подпрограммы 4.314:  Количество обустроенных контейнерных площадок</t>
  </si>
  <si>
    <r>
      <t xml:space="preserve">Мероприятие задачи программы  4.207: </t>
    </r>
    <r>
      <rPr>
        <sz val="12"/>
        <rFont val="Times New Roman"/>
        <family val="1"/>
        <charset val="204"/>
      </rPr>
      <t>Обустройство контейнерных площадок</t>
    </r>
  </si>
  <si>
    <r>
      <rPr>
        <b/>
        <sz val="12"/>
        <rFont val="Times New Roman"/>
        <family val="1"/>
        <charset val="204"/>
      </rPr>
      <t>Мероприятие  задачи подпрограммы 1.202</t>
    </r>
    <r>
      <rPr>
        <sz val="12"/>
        <rFont val="Times New Roman"/>
        <family val="1"/>
        <charset val="204"/>
      </rPr>
      <t>: Ремонт водопроводных сетей в границах города Кашин</t>
    </r>
  </si>
  <si>
    <r>
      <t xml:space="preserve">Мероприятие  задачи подпрограммы 1.203: </t>
    </r>
    <r>
      <rPr>
        <sz val="12"/>
        <rFont val="Times New Roman"/>
        <family val="1"/>
        <charset val="204"/>
      </rPr>
      <t>Ремонт водопроводных сетей в границах Кашинского городского округа</t>
    </r>
  </si>
  <si>
    <t xml:space="preserve">Показатель мероприятия программы 1.203: Доля расходов муниципального образования, предусмотренных в рамках муниципальной  программы </t>
  </si>
  <si>
    <r>
      <t xml:space="preserve">Мероприятие задачи  подпрограммы 1.204: </t>
    </r>
    <r>
      <rPr>
        <sz val="12"/>
        <rFont val="Times New Roman"/>
        <family val="1"/>
        <charset val="204"/>
      </rPr>
      <t>Расходы на обеспечение функционирования источников нецентрализованного (местного) водоснабжения сельских населенных пунктов Кашинского городского округа</t>
    </r>
  </si>
  <si>
    <t xml:space="preserve">Показатель мероприятия программы 1.204:  Доля расходов муниципального образования, предусмотренных в рамках муниципальной  программы  </t>
  </si>
  <si>
    <r>
      <t xml:space="preserve">Мероприятие задачи подпрограммы 1.205: </t>
    </r>
    <r>
      <rPr>
        <sz val="12"/>
        <color theme="1"/>
        <rFont val="Times New Roman"/>
        <family val="1"/>
        <charset val="204"/>
      </rPr>
      <t>Субсидии на другие вопросы в области жилищно-коммунального хозяйства</t>
    </r>
  </si>
  <si>
    <t xml:space="preserve">Показатель мероприятия программы 1.205: Доля расходов муниципального образования, предусмотренных в рамках муниципальной  программы  </t>
  </si>
  <si>
    <r>
      <rPr>
        <b/>
        <sz val="12"/>
        <rFont val="Times New Roman"/>
        <family val="1"/>
        <charset val="204"/>
      </rPr>
      <t>Мероприятие задачи подпрограммы 1.206:</t>
    </r>
    <r>
      <rPr>
        <sz val="12"/>
        <rFont val="Times New Roman"/>
        <family val="1"/>
        <charset val="204"/>
      </rPr>
      <t xml:space="preserve">Субсидия на ремонт канализационных сетей </t>
    </r>
  </si>
  <si>
    <t>Показатель мероприятия программы 1.206: Количество отремонтированных канализационных сетей</t>
  </si>
  <si>
    <r>
      <t>Мероприятие задачи подпрограммы</t>
    </r>
    <r>
      <rPr>
        <b/>
        <sz val="12"/>
        <color theme="1"/>
        <rFont val="Times New Roman"/>
        <family val="1"/>
        <charset val="204"/>
      </rPr>
      <t xml:space="preserve"> 1.207</t>
    </r>
    <r>
      <rPr>
        <b/>
        <sz val="12"/>
        <rFont val="Times New Roman"/>
        <family val="1"/>
        <charset val="204"/>
      </rPr>
      <t>:</t>
    </r>
    <r>
      <rPr>
        <sz val="12"/>
        <rFont val="Times New Roman"/>
        <family val="1"/>
        <charset val="204"/>
      </rPr>
      <t>Субсидии муниципальным унитарным предприятиям Кашинского городского округа  в целях возмещения затрат на проведение мероприятий, связанных с их ликвидацией</t>
    </r>
  </si>
  <si>
    <t xml:space="preserve">Показатель мероприятия программы 1.207: Доля расходов муниципального образования, предусмотренных в рамках муниципальной  программы  </t>
  </si>
  <si>
    <t>Мероприятие задачи подпрограммы 1.208: Расходы на обеспечение функционирования очистных сооружений водозабора г. Кашин в зимний период</t>
  </si>
  <si>
    <t>Показатель мероприятия программы 1.208:количество проведенных конкурентных процедур по заключению муниципальных контрактов</t>
  </si>
  <si>
    <t>Показатель мероприятия программы 1.209:количество проведенных конкурентных процедур по заключению муниципальных контрактов</t>
  </si>
  <si>
    <t xml:space="preserve">Показатель мероприятия программы 1.210: Доля расходов муниципального образования, предусмотренных в рамках муниципальной  программы  </t>
  </si>
  <si>
    <t>Показатель мероприятия программы 1.404: Количество отремонтированных объектов</t>
  </si>
  <si>
    <r>
      <rPr>
        <b/>
        <sz val="12"/>
        <rFont val="Times New Roman"/>
        <family val="1"/>
        <charset val="204"/>
      </rPr>
      <t>Мероприятие задачи подпрограммы 4.313</t>
    </r>
    <r>
      <rPr>
        <sz val="12"/>
        <rFont val="Times New Roman"/>
        <family val="1"/>
        <charset val="204"/>
      </rPr>
      <t>: Расходы на реализацию Программы по поддержке местных инициатив  «Благоустройство набережной Михаила Ушакова от дома №15 до переулка Кооперативный в г. Кашин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</si>
  <si>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 xml:space="preserve">Мероприятие задачи подпрограммы 4.314: </t>
    </r>
    <r>
      <rPr>
        <sz val="12"/>
        <rFont val="Times New Roman"/>
        <family val="1"/>
        <charset val="204"/>
      </rPr>
      <t>Расходы на реализацию Программы по поддержке местных инициатив «Обустройства контейнерных площадок в населенных пунктах Кашинского городского округа Тверской области» за счет средств местного бюджета, поступлений от юридических лиц и вкладов граждан</t>
    </r>
  </si>
  <si>
    <r>
      <t xml:space="preserve">Мероприятие задачи  подпрограммы 1.401: </t>
    </r>
    <r>
      <rPr>
        <sz val="12"/>
        <rFont val="Times New Roman"/>
        <family val="1"/>
        <charset val="204"/>
      </rPr>
      <t xml:space="preserve"> Проведение капитального ремонта объектов теплоэнергетического комплекса муниципального образования Кашинский городской округ за счет средств местного бюджета</t>
    </r>
  </si>
  <si>
    <r>
      <t xml:space="preserve">Мероприятие задачи  подпрограммы 1.404: </t>
    </r>
    <r>
      <rPr>
        <sz val="12"/>
        <color theme="1"/>
        <rFont val="Times New Roman"/>
        <family val="1"/>
        <charset val="204"/>
      </rPr>
      <t>Проведение капитального ремонта объектов теплоэнергетического комплекса муниципального образования Кашинский городской округ за сет средств областного бюджета</t>
    </r>
  </si>
  <si>
    <r>
      <rPr>
        <b/>
        <sz val="12"/>
        <rFont val="Times New Roman"/>
        <family val="1"/>
        <charset val="204"/>
      </rPr>
      <t>Мероприятие задачи подпрограммы 2.201</t>
    </r>
    <r>
      <rPr>
        <sz val="12"/>
        <rFont val="Times New Roman"/>
        <family val="1"/>
        <charset val="204"/>
      </rPr>
      <t xml:space="preserve">:Расходы на ремонт улично-дорожной сети в границах  города Кашин за счет средств местного бюджета                                                                                                               </t>
    </r>
  </si>
  <si>
    <r>
      <rPr>
        <b/>
        <sz val="12"/>
        <rFont val="Times New Roman"/>
        <family val="1"/>
        <charset val="204"/>
      </rPr>
      <t>Мероприятие задачи подпрограммы 2.202</t>
    </r>
    <r>
      <rPr>
        <sz val="12"/>
        <rFont val="Times New Roman"/>
        <family val="1"/>
        <charset val="204"/>
      </rPr>
      <t xml:space="preserve">: Расходы на ремонт улично-дорожной сети в границах  города Кашин за счет средств областного бюджета                                                      </t>
    </r>
  </si>
  <si>
    <t>Показатель мероприятия  подпрограммы 4.315: количество заключенных договоров</t>
  </si>
  <si>
    <r>
      <rPr>
        <b/>
        <sz val="12"/>
        <rFont val="Times New Roman"/>
        <family val="1"/>
        <charset val="204"/>
      </rPr>
      <t>Мероприятие задачи подпрограммы 4.315</t>
    </r>
    <r>
      <rPr>
        <sz val="12"/>
        <rFont val="Times New Roman"/>
        <family val="1"/>
        <charset val="204"/>
      </rPr>
      <t>:Реализация Программы по поддержке местных инициатив</t>
    </r>
  </si>
  <si>
    <r>
      <rPr>
        <b/>
        <sz val="12"/>
        <color rgb="FFFF0000"/>
        <rFont val="Times New Roman"/>
        <family val="1"/>
        <charset val="204"/>
      </rPr>
      <t xml:space="preserve">Мероприятие задачи подпрограммы 1.209: </t>
    </r>
    <r>
      <rPr>
        <sz val="12"/>
        <color rgb="FFFF0000"/>
        <rFont val="Times New Roman"/>
        <family val="1"/>
        <charset val="204"/>
      </rPr>
      <t>Расходы на обеспечение функционирования очистных сооружений водозабора г. Кашин</t>
    </r>
  </si>
  <si>
    <r>
      <rPr>
        <b/>
        <sz val="12"/>
        <color rgb="FFFF0000"/>
        <rFont val="Times New Roman"/>
        <family val="1"/>
        <charset val="204"/>
      </rPr>
      <t>Мероприятие задачи подпрограммы 1.210</t>
    </r>
    <r>
      <rPr>
        <sz val="12"/>
        <color rgb="FFFF0000"/>
        <rFont val="Times New Roman"/>
        <family val="1"/>
        <charset val="204"/>
      </rPr>
      <t>:Субсидии юридическим лицам и индивидуальным предпринимателям в целях возмещения затрат  при предоставлении услуг по водоснабжению и водоотведению в Кашинском городском округе</t>
    </r>
  </si>
  <si>
    <t>Приложение к постановлению Администрации Кашинского городского округа 
от 06.07.2020 № 420
 " Приложение 1 к муниципальной программе «Комплексное развитие системы жилищно-коммунальной инфраструктуры муниципального образования Кашинский городской округ Тверской области на 2019-2024 годы»</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</si>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</sst>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43" x14ac:knownFonts="1">
    <font>
      <sz val="11"/>
      <color theme="1"/>
      <name val="Calibri"/>
      <family val="2"/>
      <charset val="204"/>
      <scheme val="minor"/>
    </font>
    <font>
      <sz val="10"/>
      <name val="Times New Roman"/>
      <family val="1"/>
      <charset val="204"/>
    </font>
    <font>
      <sz val="11"/>
      <name val="Times New Roman"/>
      <family val="1"/>
      <charset val="204"/>
    </font>
    <font>
      <sz val="14"/>
      <name val="Times New Roman"/>
      <family val="1"/>
      <charset val="204"/>
    </font>
    <font>
      <b/>
      <sz val="14"/>
      <name val="Times New Roman"/>
      <family val="1"/>
      <charset val="204"/>
    </font>
    <font>
      <i/>
      <sz val="12"/>
      <name val="Times New Roman"/>
      <family val="1"/>
      <charset val="204"/>
    </font>
    <font>
      <b/>
      <i/>
      <sz val="14"/>
      <name val="Times New Roman"/>
      <family val="1"/>
      <charset val="204"/>
    </font>
    <font>
      <i/>
      <sz val="12"/>
      <color indexed="8"/>
      <name val="Times New Roman"/>
      <family val="1"/>
      <charset val="204"/>
    </font>
    <font>
      <sz val="11"/>
      <name val="Calibri"/>
      <family val="2"/>
      <charset val="204"/>
    </font>
    <font>
      <b/>
      <sz val="14"/>
      <color indexed="8"/>
      <name val="Times New Roman"/>
      <family val="1"/>
      <charset val="204"/>
    </font>
    <font>
      <sz val="11"/>
      <color indexed="8"/>
      <name val="Times New Roman"/>
      <family val="1"/>
      <charset val="204"/>
    </font>
    <font>
      <sz val="8"/>
      <name val="Calibri"/>
      <family val="2"/>
      <charset val="204"/>
    </font>
    <font>
      <b/>
      <i/>
      <u/>
      <sz val="14"/>
      <name val="Times New Roman"/>
      <family val="1"/>
      <charset val="204"/>
    </font>
    <font>
      <i/>
      <sz val="14"/>
      <name val="Times New Roman"/>
      <family val="1"/>
      <charset val="204"/>
    </font>
    <font>
      <sz val="11"/>
      <name val="Calibri"/>
      <family val="2"/>
      <charset val="204"/>
    </font>
    <font>
      <u/>
      <sz val="14"/>
      <name val="Times New Roman"/>
      <family val="1"/>
      <charset val="204"/>
    </font>
    <font>
      <sz val="14"/>
      <color indexed="8"/>
      <name val="Times New Roman"/>
      <family val="1"/>
      <charset val="204"/>
    </font>
    <font>
      <sz val="11"/>
      <color indexed="10"/>
      <name val="Calibri"/>
      <family val="2"/>
      <charset val="204"/>
    </font>
    <font>
      <sz val="14"/>
      <color indexed="10"/>
      <name val="Times New Roman"/>
      <family val="1"/>
      <charset val="204"/>
    </font>
    <font>
      <sz val="12"/>
      <name val="Times New Roman"/>
      <family val="1"/>
      <charset val="204"/>
    </font>
    <font>
      <b/>
      <sz val="12"/>
      <name val="Times New Roman"/>
      <family val="1"/>
      <charset val="204"/>
    </font>
    <font>
      <sz val="12"/>
      <color indexed="8"/>
      <name val="Times New Roman"/>
      <family val="1"/>
      <charset val="204"/>
    </font>
    <font>
      <b/>
      <i/>
      <sz val="12"/>
      <name val="Times New Roman"/>
      <family val="1"/>
      <charset val="204"/>
    </font>
    <font>
      <b/>
      <i/>
      <sz val="12"/>
      <color indexed="8"/>
      <name val="Times New Roman"/>
      <family val="1"/>
      <charset val="204"/>
    </font>
    <font>
      <b/>
      <sz val="12"/>
      <color indexed="8"/>
      <name val="Times New Roman"/>
      <family val="1"/>
      <charset val="204"/>
    </font>
    <font>
      <sz val="12"/>
      <color indexed="10"/>
      <name val="Times New Roman"/>
      <family val="1"/>
      <charset val="204"/>
    </font>
    <font>
      <sz val="11"/>
      <color indexed="10"/>
      <name val="Times New Roman"/>
      <family val="1"/>
      <charset val="204"/>
    </font>
    <font>
      <i/>
      <sz val="14"/>
      <color indexed="8"/>
      <name val="Times New Roman"/>
      <family val="1"/>
      <charset val="204"/>
    </font>
    <font>
      <sz val="10"/>
      <color theme="1"/>
      <name val="Times New Roman"/>
      <family val="1"/>
      <charset val="204"/>
    </font>
    <font>
      <sz val="14"/>
      <color rgb="FFFFFFFF"/>
      <name val="Times New Roman"/>
      <family val="1"/>
      <charset val="204"/>
    </font>
    <font>
      <sz val="11"/>
      <color rgb="FFFF0000"/>
      <name val="Times New Roman"/>
      <family val="1"/>
      <charset val="204"/>
    </font>
    <font>
      <sz val="11"/>
      <color rgb="FFFF0000"/>
      <name val="Calibri"/>
      <family val="2"/>
      <charset val="204"/>
    </font>
    <font>
      <sz val="14"/>
      <color rgb="FFFF0000"/>
      <name val="Times New Roman"/>
      <family val="1"/>
      <charset val="204"/>
    </font>
    <font>
      <sz val="12"/>
      <color theme="1"/>
      <name val="Times New Roman"/>
      <family val="1"/>
      <charset val="204"/>
    </font>
    <font>
      <sz val="12"/>
      <color rgb="FFFFFF00"/>
      <name val="Times New Roman"/>
      <family val="1"/>
      <charset val="204"/>
    </font>
    <font>
      <sz val="11"/>
      <color theme="1"/>
      <name val="Times New Roman"/>
      <family val="1"/>
      <charset val="204"/>
    </font>
    <font>
      <b/>
      <sz val="12"/>
      <color theme="1"/>
      <name val="Times New Roman"/>
      <family val="1"/>
      <charset val="204"/>
    </font>
    <font>
      <sz val="9"/>
      <name val="Times New Roman"/>
      <family val="1"/>
      <charset val="204"/>
    </font>
    <font>
      <sz val="8"/>
      <name val="Times New Roman"/>
      <family val="1"/>
      <charset val="204"/>
    </font>
    <font>
      <sz val="12"/>
      <color rgb="FFFF0000"/>
      <name val="Times New Roman"/>
      <family val="1"/>
      <charset val="204"/>
    </font>
    <font>
      <b/>
      <sz val="12"/>
      <color rgb="FFFF0000"/>
      <name val="Times New Roman"/>
      <family val="1"/>
      <charset val="204"/>
    </font>
    <font>
      <sz val="14"/>
      <color theme="1"/>
      <name val="Times New Roman"/>
      <family val="1"/>
      <charset val="204"/>
    </font>
    <font>
      <sz val="16"/>
      <color theme="1"/>
      <name val="Calibri"/>
      <family val="2"/>
      <charset val="204"/>
      <scheme val="minor"/>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s>
  <borders count="2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s>
  <cellStyleXfs count="1">
    <xf numFmtId="0" fontId="0" fillId="0" borderId="0"/>
  </cellStyleXfs>
  <cellXfs count="263">
    <xf numFmtId="0" fontId="0" fillId="0" borderId="0" xfId="0"/>
    <xf numFmtId="0" fontId="0" fillId="2" borderId="0" xfId="0" applyFill="1"/>
    <xf numFmtId="0" fontId="0" fillId="2" borderId="0" xfId="0" applyFill="1" applyAlignment="1">
      <alignment horizontal="left"/>
    </xf>
    <xf numFmtId="0" fontId="0" fillId="2" borderId="0" xfId="0" applyFill="1" applyBorder="1"/>
    <xf numFmtId="0" fontId="0" fillId="3" borderId="0" xfId="0" applyFill="1"/>
    <xf numFmtId="0" fontId="7" fillId="2" borderId="0" xfId="0" applyFont="1" applyFill="1" applyBorder="1" applyAlignment="1">
      <alignment horizontal="left" vertical="top"/>
    </xf>
    <xf numFmtId="0" fontId="8" fillId="2" borderId="0" xfId="0" applyFont="1" applyFill="1" applyBorder="1"/>
    <xf numFmtId="0" fontId="8" fillId="2" borderId="0" xfId="0" applyFont="1" applyFill="1"/>
    <xf numFmtId="0" fontId="0" fillId="0" borderId="0" xfId="0" applyBorder="1"/>
    <xf numFmtId="0" fontId="2" fillId="2" borderId="0" xfId="0" applyFont="1" applyFill="1"/>
    <xf numFmtId="0" fontId="2" fillId="2" borderId="0" xfId="0" applyFont="1" applyFill="1" applyBorder="1"/>
    <xf numFmtId="0" fontId="2" fillId="2" borderId="0" xfId="0" applyFont="1" applyFill="1" applyAlignment="1">
      <alignment horizontal="left"/>
    </xf>
    <xf numFmtId="0" fontId="5" fillId="2" borderId="0" xfId="0" applyFont="1" applyFill="1" applyBorder="1" applyAlignment="1">
      <alignment horizontal="justify" vertical="top" wrapText="1"/>
    </xf>
    <xf numFmtId="0" fontId="4" fillId="2" borderId="0" xfId="0" applyFont="1" applyFill="1" applyBorder="1" applyAlignment="1">
      <alignment horizontal="center"/>
    </xf>
    <xf numFmtId="0" fontId="9" fillId="2" borderId="0" xfId="0" applyFont="1" applyFill="1" applyBorder="1" applyAlignment="1">
      <alignment horizontal="center"/>
    </xf>
    <xf numFmtId="0" fontId="9" fillId="2" borderId="0" xfId="0" applyFont="1" applyFill="1" applyBorder="1" applyAlignment="1"/>
    <xf numFmtId="0" fontId="5" fillId="2" borderId="0" xfId="0" applyFont="1" applyFill="1" applyBorder="1" applyAlignment="1">
      <alignment horizontal="center"/>
    </xf>
    <xf numFmtId="0" fontId="7" fillId="2" borderId="0" xfId="0" applyFont="1" applyFill="1" applyBorder="1" applyAlignment="1">
      <alignment horizontal="center"/>
    </xf>
    <xf numFmtId="0" fontId="7"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4" fillId="2" borderId="0" xfId="0" applyFont="1" applyFill="1" applyBorder="1" applyAlignment="1"/>
    <xf numFmtId="0" fontId="10" fillId="2" borderId="0" xfId="0" applyFont="1" applyFill="1"/>
    <xf numFmtId="0" fontId="3" fillId="2" borderId="0" xfId="0" applyFont="1" applyFill="1" applyAlignment="1">
      <alignment horizontal="left"/>
    </xf>
    <xf numFmtId="0" fontId="2" fillId="2" borderId="0" xfId="0" applyFont="1" applyFill="1" applyAlignment="1">
      <alignment horizontal="center" vertical="center"/>
    </xf>
    <xf numFmtId="0" fontId="0" fillId="0" borderId="0" xfId="0" applyAlignment="1">
      <alignment horizontal="center" vertical="center"/>
    </xf>
    <xf numFmtId="0" fontId="14" fillId="2" borderId="0" xfId="0" applyFont="1" applyFill="1"/>
    <xf numFmtId="0" fontId="8" fillId="2" borderId="1" xfId="0" applyFont="1" applyFill="1" applyBorder="1"/>
    <xf numFmtId="0" fontId="8" fillId="2" borderId="2" xfId="0" applyFont="1" applyFill="1" applyBorder="1"/>
    <xf numFmtId="0" fontId="3" fillId="2" borderId="0" xfId="0" applyFont="1" applyFill="1" applyBorder="1"/>
    <xf numFmtId="0" fontId="12" fillId="2" borderId="0" xfId="0" applyFont="1" applyFill="1" applyBorder="1"/>
    <xf numFmtId="0" fontId="12" fillId="2" borderId="0" xfId="0" applyFont="1" applyFill="1" applyBorder="1" applyAlignment="1">
      <alignment horizontal="center" vertical="center"/>
    </xf>
    <xf numFmtId="0" fontId="3" fillId="2" borderId="0" xfId="0" applyFont="1" applyFill="1"/>
    <xf numFmtId="0" fontId="13" fillId="2" borderId="0" xfId="0" applyFont="1" applyFill="1" applyAlignment="1">
      <alignment horizontal="justify" vertical="top" wrapText="1"/>
    </xf>
    <xf numFmtId="0" fontId="13" fillId="2" borderId="0" xfId="0" applyFont="1" applyFill="1" applyAlignment="1">
      <alignment horizontal="center" vertical="center" wrapText="1"/>
    </xf>
    <xf numFmtId="0" fontId="13" fillId="2" borderId="0" xfId="0" applyFont="1" applyFill="1" applyBorder="1" applyAlignment="1">
      <alignment horizontal="justify" vertical="top" wrapText="1"/>
    </xf>
    <xf numFmtId="0" fontId="17" fillId="2" borderId="0" xfId="0" applyFont="1" applyFill="1"/>
    <xf numFmtId="0" fontId="17" fillId="0" borderId="0" xfId="0" applyFont="1"/>
    <xf numFmtId="0" fontId="28" fillId="0" borderId="0" xfId="0" applyFont="1" applyAlignment="1">
      <alignment vertical="center"/>
    </xf>
    <xf numFmtId="0" fontId="29" fillId="0" borderId="0" xfId="0" applyFont="1" applyAlignment="1">
      <alignment vertical="center"/>
    </xf>
    <xf numFmtId="0" fontId="0" fillId="3" borderId="0" xfId="0" applyFill="1" applyAlignment="1">
      <alignment horizontal="center"/>
    </xf>
    <xf numFmtId="0" fontId="0" fillId="3" borderId="0" xfId="0" applyFill="1" applyAlignment="1"/>
    <xf numFmtId="0" fontId="10" fillId="4" borderId="0" xfId="0" applyFont="1" applyFill="1"/>
    <xf numFmtId="0" fontId="0" fillId="4" borderId="0" xfId="0" applyFill="1" applyAlignment="1"/>
    <xf numFmtId="0" fontId="14" fillId="0" borderId="0" xfId="0" applyFont="1" applyFill="1"/>
    <xf numFmtId="0" fontId="30" fillId="4" borderId="0" xfId="0" applyFont="1" applyFill="1"/>
    <xf numFmtId="0" fontId="31" fillId="4" borderId="0" xfId="0" applyFont="1" applyFill="1"/>
    <xf numFmtId="0" fontId="14" fillId="4" borderId="0" xfId="0" applyFont="1" applyFill="1"/>
    <xf numFmtId="0" fontId="28" fillId="4" borderId="0" xfId="0" applyFont="1" applyFill="1" applyAlignment="1"/>
    <xf numFmtId="165" fontId="3" fillId="4" borderId="2" xfId="0" applyNumberFormat="1" applyFont="1" applyFill="1" applyBorder="1" applyAlignment="1">
      <alignment horizontal="center" vertical="top" wrapText="1"/>
    </xf>
    <xf numFmtId="165" fontId="4" fillId="4" borderId="2" xfId="0" applyNumberFormat="1" applyFont="1" applyFill="1" applyBorder="1" applyAlignment="1">
      <alignment horizontal="center" vertical="top" wrapText="1"/>
    </xf>
    <xf numFmtId="165" fontId="3" fillId="4" borderId="2" xfId="0" applyNumberFormat="1" applyFont="1" applyFill="1" applyBorder="1" applyAlignment="1">
      <alignment horizontal="center"/>
    </xf>
    <xf numFmtId="165" fontId="3" fillId="0" borderId="2" xfId="0" applyNumberFormat="1" applyFont="1" applyFill="1" applyBorder="1" applyAlignment="1">
      <alignment horizontal="center" vertical="top" wrapText="1"/>
    </xf>
    <xf numFmtId="165" fontId="3" fillId="0" borderId="2" xfId="0" applyNumberFormat="1" applyFont="1" applyFill="1" applyBorder="1" applyAlignment="1">
      <alignment horizontal="center"/>
    </xf>
    <xf numFmtId="165" fontId="1" fillId="4" borderId="2" xfId="0" applyNumberFormat="1" applyFont="1" applyFill="1" applyBorder="1" applyAlignment="1">
      <alignment horizontal="center" vertical="top" wrapText="1"/>
    </xf>
    <xf numFmtId="165" fontId="16" fillId="4" borderId="2" xfId="0" applyNumberFormat="1" applyFont="1" applyFill="1" applyBorder="1" applyAlignment="1">
      <alignment horizontal="center"/>
    </xf>
    <xf numFmtId="165" fontId="18" fillId="4" borderId="2" xfId="0" applyNumberFormat="1" applyFont="1" applyFill="1" applyBorder="1" applyAlignment="1">
      <alignment horizontal="center"/>
    </xf>
    <xf numFmtId="165" fontId="10" fillId="4" borderId="2" xfId="0" applyNumberFormat="1" applyFont="1" applyFill="1" applyBorder="1" applyAlignment="1">
      <alignment horizontal="center"/>
    </xf>
    <xf numFmtId="0" fontId="14" fillId="2" borderId="3" xfId="0" applyFont="1" applyFill="1" applyBorder="1"/>
    <xf numFmtId="0" fontId="14" fillId="2" borderId="4" xfId="0" applyFont="1" applyFill="1" applyBorder="1"/>
    <xf numFmtId="0" fontId="8" fillId="2" borderId="4" xfId="0" applyFont="1" applyFill="1" applyBorder="1"/>
    <xf numFmtId="0" fontId="14" fillId="2" borderId="5" xfId="0" applyFont="1" applyFill="1" applyBorder="1"/>
    <xf numFmtId="0" fontId="14" fillId="2" borderId="0" xfId="0" applyFont="1" applyFill="1" applyBorder="1"/>
    <xf numFmtId="165" fontId="8" fillId="2" borderId="4" xfId="0" applyNumberFormat="1" applyFont="1" applyFill="1" applyBorder="1"/>
    <xf numFmtId="165" fontId="8" fillId="2" borderId="3" xfId="0" applyNumberFormat="1" applyFont="1" applyFill="1" applyBorder="1"/>
    <xf numFmtId="0" fontId="31" fillId="4" borderId="4" xfId="0" applyFont="1" applyFill="1" applyBorder="1"/>
    <xf numFmtId="165" fontId="8" fillId="2" borderId="6" xfId="0" applyNumberFormat="1" applyFont="1" applyFill="1" applyBorder="1"/>
    <xf numFmtId="165" fontId="8" fillId="2" borderId="0" xfId="0" applyNumberFormat="1" applyFont="1" applyFill="1"/>
    <xf numFmtId="0" fontId="14" fillId="4" borderId="4" xfId="0" applyFont="1" applyFill="1" applyBorder="1"/>
    <xf numFmtId="0" fontId="14" fillId="2" borderId="6" xfId="0" applyFont="1" applyFill="1" applyBorder="1"/>
    <xf numFmtId="165" fontId="14" fillId="2" borderId="6" xfId="0" applyNumberFormat="1" applyFont="1" applyFill="1" applyBorder="1"/>
    <xf numFmtId="0" fontId="0" fillId="2" borderId="4" xfId="0" applyFill="1" applyBorder="1"/>
    <xf numFmtId="0" fontId="0" fillId="2" borderId="5" xfId="0" applyFill="1" applyBorder="1"/>
    <xf numFmtId="0" fontId="0" fillId="2" borderId="6" xfId="0" applyFill="1" applyBorder="1"/>
    <xf numFmtId="165" fontId="0" fillId="2" borderId="6" xfId="0" applyNumberFormat="1" applyFill="1" applyBorder="1"/>
    <xf numFmtId="165" fontId="14" fillId="2" borderId="5" xfId="0" applyNumberFormat="1" applyFont="1" applyFill="1" applyBorder="1"/>
    <xf numFmtId="165" fontId="4" fillId="4" borderId="2" xfId="0" applyNumberFormat="1" applyFont="1" applyFill="1" applyBorder="1" applyAlignment="1">
      <alignment horizontal="center" vertical="center" wrapText="1"/>
    </xf>
    <xf numFmtId="1" fontId="3" fillId="4" borderId="2" xfId="0" applyNumberFormat="1" applyFont="1" applyFill="1" applyBorder="1" applyAlignment="1">
      <alignment horizontal="center" vertical="top" wrapText="1"/>
    </xf>
    <xf numFmtId="165" fontId="16" fillId="4" borderId="2" xfId="0" applyNumberFormat="1" applyFont="1" applyFill="1" applyBorder="1" applyAlignment="1">
      <alignment horizontal="center" vertical="top"/>
    </xf>
    <xf numFmtId="1" fontId="16" fillId="4" borderId="2" xfId="0" applyNumberFormat="1" applyFont="1" applyFill="1" applyBorder="1" applyAlignment="1">
      <alignment horizontal="center" vertical="top"/>
    </xf>
    <xf numFmtId="165" fontId="32" fillId="4" borderId="2" xfId="0" applyNumberFormat="1" applyFont="1" applyFill="1" applyBorder="1" applyAlignment="1">
      <alignment horizontal="center" vertical="top" wrapText="1"/>
    </xf>
    <xf numFmtId="165" fontId="32" fillId="4" borderId="2" xfId="0" applyNumberFormat="1" applyFont="1" applyFill="1" applyBorder="1" applyAlignment="1">
      <alignment horizontal="center"/>
    </xf>
    <xf numFmtId="165" fontId="32" fillId="0" borderId="2" xfId="0" applyNumberFormat="1" applyFont="1" applyFill="1" applyBorder="1" applyAlignment="1">
      <alignment horizontal="center" vertical="top" wrapText="1"/>
    </xf>
    <xf numFmtId="0" fontId="19" fillId="2" borderId="7"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2" xfId="0" applyFont="1" applyFill="1" applyBorder="1" applyAlignment="1">
      <alignment horizontal="center" wrapText="1"/>
    </xf>
    <xf numFmtId="0" fontId="20" fillId="4" borderId="2" xfId="0" applyFont="1" applyFill="1" applyBorder="1" applyAlignment="1">
      <alignment horizontal="left" vertical="center" wrapText="1"/>
    </xf>
    <xf numFmtId="0" fontId="19" fillId="4" borderId="2" xfId="0" applyFont="1" applyFill="1" applyBorder="1" applyAlignment="1">
      <alignment horizontal="center" vertical="top" wrapText="1"/>
    </xf>
    <xf numFmtId="165" fontId="20" fillId="4" borderId="2" xfId="0" applyNumberFormat="1" applyFont="1" applyFill="1" applyBorder="1" applyAlignment="1">
      <alignment horizontal="center" vertical="center" wrapText="1"/>
    </xf>
    <xf numFmtId="0" fontId="19" fillId="4" borderId="2" xfId="0" applyFont="1" applyFill="1" applyBorder="1" applyAlignment="1">
      <alignment horizontal="center"/>
    </xf>
    <xf numFmtId="0" fontId="19" fillId="4" borderId="2" xfId="0" applyFont="1" applyFill="1" applyBorder="1" applyAlignment="1">
      <alignment vertical="top" wrapText="1"/>
    </xf>
    <xf numFmtId="165" fontId="19" fillId="4" borderId="2" xfId="0" applyNumberFormat="1" applyFont="1" applyFill="1" applyBorder="1" applyAlignment="1">
      <alignment horizontal="center" vertical="top" wrapText="1"/>
    </xf>
    <xf numFmtId="0" fontId="20" fillId="4" borderId="2" xfId="0" applyFont="1" applyFill="1" applyBorder="1" applyAlignment="1">
      <alignment vertical="top" wrapText="1"/>
    </xf>
    <xf numFmtId="165" fontId="20" fillId="4" borderId="2" xfId="0" applyNumberFormat="1" applyFont="1" applyFill="1" applyBorder="1" applyAlignment="1">
      <alignment horizontal="center" vertical="top" wrapText="1"/>
    </xf>
    <xf numFmtId="0" fontId="19" fillId="4" borderId="2" xfId="0" applyFont="1" applyFill="1" applyBorder="1" applyAlignment="1">
      <alignment horizontal="right" vertical="top" wrapText="1"/>
    </xf>
    <xf numFmtId="0" fontId="20" fillId="4" borderId="2" xfId="0" applyFont="1" applyFill="1" applyBorder="1" applyAlignment="1">
      <alignment horizontal="justify" vertical="top" wrapText="1"/>
    </xf>
    <xf numFmtId="0" fontId="22" fillId="4" borderId="2" xfId="0" applyFont="1" applyFill="1" applyBorder="1" applyAlignment="1">
      <alignment vertical="top" wrapText="1"/>
    </xf>
    <xf numFmtId="165" fontId="19" fillId="4" borderId="2" xfId="0" applyNumberFormat="1" applyFont="1" applyFill="1" applyBorder="1" applyAlignment="1">
      <alignment horizontal="center"/>
    </xf>
    <xf numFmtId="0" fontId="19" fillId="4" borderId="2" xfId="0" applyFont="1" applyFill="1" applyBorder="1" applyAlignment="1">
      <alignment horizontal="left" vertical="top" wrapText="1"/>
    </xf>
    <xf numFmtId="0" fontId="19" fillId="0" borderId="2" xfId="0" applyFont="1" applyFill="1" applyBorder="1" applyAlignment="1">
      <alignment horizontal="center"/>
    </xf>
    <xf numFmtId="0" fontId="20" fillId="0" borderId="2" xfId="0" applyFont="1" applyFill="1" applyBorder="1" applyAlignment="1">
      <alignment vertical="top" wrapText="1"/>
    </xf>
    <xf numFmtId="0" fontId="19" fillId="0" borderId="2" xfId="0" applyFont="1" applyFill="1" applyBorder="1" applyAlignment="1">
      <alignment horizontal="center" vertical="top" wrapText="1"/>
    </xf>
    <xf numFmtId="165" fontId="19" fillId="0" borderId="2" xfId="0" applyNumberFormat="1" applyFont="1" applyFill="1" applyBorder="1" applyAlignment="1">
      <alignment horizontal="center" vertical="top" wrapText="1"/>
    </xf>
    <xf numFmtId="0" fontId="19" fillId="0" borderId="2" xfId="0" applyFont="1" applyFill="1" applyBorder="1" applyAlignment="1">
      <alignment horizontal="right" vertical="top" wrapText="1"/>
    </xf>
    <xf numFmtId="0" fontId="19" fillId="0" borderId="2" xfId="0" applyFont="1" applyFill="1" applyBorder="1" applyAlignment="1">
      <alignment vertical="top" wrapText="1"/>
    </xf>
    <xf numFmtId="0" fontId="19" fillId="0" borderId="2" xfId="0" applyFont="1" applyFill="1" applyBorder="1" applyAlignment="1">
      <alignment horizontal="left" vertical="top" wrapText="1"/>
    </xf>
    <xf numFmtId="0" fontId="20" fillId="4" borderId="2" xfId="0" applyFont="1" applyFill="1" applyBorder="1" applyAlignment="1">
      <alignment horizontal="left" vertical="top" wrapText="1"/>
    </xf>
    <xf numFmtId="165" fontId="19" fillId="0" borderId="2" xfId="0" applyNumberFormat="1" applyFont="1" applyFill="1" applyBorder="1" applyAlignment="1">
      <alignment horizontal="center"/>
    </xf>
    <xf numFmtId="1" fontId="19" fillId="4" borderId="2" xfId="0" applyNumberFormat="1" applyFont="1" applyFill="1" applyBorder="1" applyAlignment="1">
      <alignment horizontal="center" vertical="top" wrapText="1"/>
    </xf>
    <xf numFmtId="0" fontId="33" fillId="4" borderId="2" xfId="0" applyFont="1" applyFill="1" applyBorder="1" applyAlignment="1">
      <alignment horizontal="center"/>
    </xf>
    <xf numFmtId="0" fontId="21" fillId="4" borderId="2" xfId="0" applyFont="1" applyFill="1" applyBorder="1" applyAlignment="1">
      <alignment horizontal="center"/>
    </xf>
    <xf numFmtId="0" fontId="23" fillId="4" borderId="2" xfId="0" applyFont="1" applyFill="1" applyBorder="1" applyAlignment="1">
      <alignment wrapText="1"/>
    </xf>
    <xf numFmtId="165" fontId="24" fillId="4" borderId="2" xfId="0" applyNumberFormat="1" applyFont="1" applyFill="1" applyBorder="1" applyAlignment="1">
      <alignment horizontal="center"/>
    </xf>
    <xf numFmtId="0" fontId="24" fillId="4" borderId="2" xfId="0" applyFont="1" applyFill="1" applyBorder="1"/>
    <xf numFmtId="165" fontId="21" fillId="4" borderId="2" xfId="0" applyNumberFormat="1" applyFont="1" applyFill="1" applyBorder="1" applyAlignment="1">
      <alignment horizontal="center"/>
    </xf>
    <xf numFmtId="0" fontId="25" fillId="4" borderId="2" xfId="0" applyFont="1" applyFill="1" applyBorder="1" applyAlignment="1">
      <alignment horizontal="center"/>
    </xf>
    <xf numFmtId="0" fontId="5" fillId="4" borderId="2" xfId="0" applyFont="1" applyFill="1" applyBorder="1" applyAlignment="1">
      <alignment wrapText="1"/>
    </xf>
    <xf numFmtId="165" fontId="25" fillId="4" borderId="2" xfId="0" applyNumberFormat="1" applyFont="1" applyFill="1" applyBorder="1" applyAlignment="1">
      <alignment horizontal="center"/>
    </xf>
    <xf numFmtId="0" fontId="24" fillId="4" borderId="2" xfId="0" applyFont="1" applyFill="1" applyBorder="1" applyAlignment="1">
      <alignment wrapText="1"/>
    </xf>
    <xf numFmtId="1" fontId="21" fillId="4" borderId="2" xfId="0" applyNumberFormat="1" applyFont="1" applyFill="1" applyBorder="1" applyAlignment="1">
      <alignment horizontal="center"/>
    </xf>
    <xf numFmtId="1" fontId="21" fillId="4" borderId="2" xfId="0" applyNumberFormat="1" applyFont="1" applyFill="1" applyBorder="1" applyAlignment="1">
      <alignment horizontal="center" vertical="top"/>
    </xf>
    <xf numFmtId="0" fontId="21" fillId="0" borderId="2" xfId="0" applyFont="1" applyFill="1" applyBorder="1" applyAlignment="1">
      <alignment horizontal="center"/>
    </xf>
    <xf numFmtId="0" fontId="21" fillId="4" borderId="2" xfId="0" applyFont="1" applyFill="1" applyBorder="1" applyAlignment="1">
      <alignment wrapText="1"/>
    </xf>
    <xf numFmtId="0" fontId="34" fillId="4" borderId="2" xfId="0" applyFont="1" applyFill="1" applyBorder="1" applyAlignment="1">
      <alignment horizontal="center"/>
    </xf>
    <xf numFmtId="0" fontId="19" fillId="4" borderId="2" xfId="0" applyNumberFormat="1"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165" fontId="3" fillId="4" borderId="18" xfId="0" applyNumberFormat="1" applyFont="1" applyFill="1" applyBorder="1" applyAlignment="1">
      <alignment horizontal="center" vertical="top" wrapText="1"/>
    </xf>
    <xf numFmtId="165" fontId="3" fillId="4" borderId="8" xfId="0" applyNumberFormat="1" applyFont="1" applyFill="1" applyBorder="1" applyAlignment="1">
      <alignment horizontal="center" vertical="top" wrapText="1"/>
    </xf>
    <xf numFmtId="1" fontId="3" fillId="4" borderId="19" xfId="0" applyNumberFormat="1" applyFont="1" applyFill="1" applyBorder="1" applyAlignment="1">
      <alignment horizontal="center" vertical="top" wrapText="1"/>
    </xf>
    <xf numFmtId="1" fontId="14" fillId="2" borderId="0" xfId="0" applyNumberFormat="1" applyFont="1" applyFill="1"/>
    <xf numFmtId="165" fontId="14" fillId="2" borderId="3" xfId="0" applyNumberFormat="1" applyFont="1" applyFill="1" applyBorder="1"/>
    <xf numFmtId="0" fontId="8" fillId="2" borderId="20" xfId="0" applyFont="1" applyFill="1" applyBorder="1" applyAlignment="1"/>
    <xf numFmtId="0" fontId="3" fillId="4" borderId="2" xfId="0" applyFont="1" applyFill="1" applyBorder="1" applyAlignment="1">
      <alignment horizontal="center"/>
    </xf>
    <xf numFmtId="0" fontId="13" fillId="4" borderId="2" xfId="0" applyFont="1" applyFill="1" applyBorder="1" applyAlignment="1">
      <alignment wrapText="1"/>
    </xf>
    <xf numFmtId="0" fontId="10" fillId="4" borderId="2" xfId="0" applyFont="1" applyFill="1" applyBorder="1" applyAlignment="1">
      <alignment horizontal="center"/>
    </xf>
    <xf numFmtId="0" fontId="26" fillId="4" borderId="2" xfId="0" applyFont="1" applyFill="1" applyBorder="1" applyAlignment="1">
      <alignment horizontal="center"/>
    </xf>
    <xf numFmtId="0" fontId="9" fillId="4" borderId="2" xfId="0" applyFont="1" applyFill="1" applyBorder="1" applyAlignment="1">
      <alignment wrapText="1"/>
    </xf>
    <xf numFmtId="0" fontId="3" fillId="4" borderId="2" xfId="0" applyFont="1" applyFill="1" applyBorder="1" applyAlignment="1">
      <alignment horizontal="center" vertical="top" wrapText="1"/>
    </xf>
    <xf numFmtId="1" fontId="16" fillId="4" borderId="2" xfId="0" applyNumberFormat="1" applyFont="1" applyFill="1" applyBorder="1" applyAlignment="1">
      <alignment horizontal="center"/>
    </xf>
    <xf numFmtId="1" fontId="3" fillId="4" borderId="2" xfId="0" applyNumberFormat="1" applyFont="1" applyFill="1" applyBorder="1" applyAlignment="1">
      <alignment horizontal="center" wrapText="1"/>
    </xf>
    <xf numFmtId="1" fontId="19" fillId="4" borderId="2" xfId="0" applyNumberFormat="1" applyFont="1" applyFill="1" applyBorder="1" applyAlignment="1">
      <alignment horizontal="center" wrapText="1"/>
    </xf>
    <xf numFmtId="0" fontId="19" fillId="0" borderId="2" xfId="0" applyFont="1" applyFill="1" applyBorder="1"/>
    <xf numFmtId="0" fontId="19" fillId="4" borderId="2" xfId="0" applyFont="1" applyFill="1" applyBorder="1" applyAlignment="1">
      <alignment horizontal="justify" vertical="top" wrapText="1"/>
    </xf>
    <xf numFmtId="0" fontId="19" fillId="4" borderId="14"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2" xfId="0" applyFont="1" applyFill="1" applyBorder="1" applyAlignment="1">
      <alignment horizontal="center" vertical="center" wrapText="1"/>
    </xf>
    <xf numFmtId="165" fontId="14" fillId="2" borderId="0" xfId="0" applyNumberFormat="1" applyFont="1" applyFill="1" applyBorder="1"/>
    <xf numFmtId="165" fontId="8" fillId="2" borderId="0" xfId="0" applyNumberFormat="1" applyFont="1" applyFill="1" applyBorder="1"/>
    <xf numFmtId="0" fontId="8" fillId="2" borderId="0" xfId="0" applyFont="1" applyFill="1" applyBorder="1" applyAlignment="1">
      <alignment horizontal="center"/>
    </xf>
    <xf numFmtId="0" fontId="8" fillId="2" borderId="20" xfId="0" applyFont="1" applyFill="1" applyBorder="1"/>
    <xf numFmtId="0" fontId="31" fillId="4" borderId="20" xfId="0" applyFont="1" applyFill="1" applyBorder="1"/>
    <xf numFmtId="0" fontId="31" fillId="4" borderId="0" xfId="0" applyFont="1" applyFill="1" applyBorder="1"/>
    <xf numFmtId="0" fontId="14" fillId="4" borderId="0" xfId="0" applyFont="1" applyFill="1" applyBorder="1"/>
    <xf numFmtId="165" fontId="0" fillId="2" borderId="0" xfId="0" applyNumberFormat="1" applyFill="1" applyBorder="1"/>
    <xf numFmtId="2" fontId="8" fillId="2" borderId="0" xfId="0" applyNumberFormat="1" applyFont="1" applyFill="1" applyBorder="1"/>
    <xf numFmtId="164" fontId="8" fillId="2" borderId="6" xfId="0" applyNumberFormat="1" applyFont="1" applyFill="1" applyBorder="1"/>
    <xf numFmtId="164" fontId="8" fillId="2" borderId="5" xfId="0" applyNumberFormat="1" applyFont="1" applyFill="1" applyBorder="1"/>
    <xf numFmtId="1" fontId="20" fillId="4" borderId="2" xfId="0" applyNumberFormat="1" applyFont="1" applyFill="1" applyBorder="1" applyAlignment="1">
      <alignment horizontal="center" vertical="center" wrapText="1"/>
    </xf>
    <xf numFmtId="165" fontId="19" fillId="4" borderId="2" xfId="0" applyNumberFormat="1" applyFont="1" applyFill="1" applyBorder="1" applyAlignment="1">
      <alignment horizontal="center" vertical="center" wrapText="1"/>
    </xf>
    <xf numFmtId="165" fontId="19" fillId="4" borderId="2" xfId="0" applyNumberFormat="1" applyFont="1" applyFill="1" applyBorder="1" applyAlignment="1">
      <alignment horizontal="center" vertical="center"/>
    </xf>
    <xf numFmtId="1" fontId="19" fillId="4" borderId="2" xfId="0" applyNumberFormat="1" applyFont="1" applyFill="1" applyBorder="1" applyAlignment="1">
      <alignment horizontal="center" vertical="center" wrapText="1"/>
    </xf>
    <xf numFmtId="165" fontId="19" fillId="0" borderId="2" xfId="0" applyNumberFormat="1" applyFont="1" applyFill="1" applyBorder="1" applyAlignment="1">
      <alignment horizontal="center" vertical="center" wrapText="1"/>
    </xf>
    <xf numFmtId="165" fontId="19" fillId="0" borderId="2" xfId="0" applyNumberFormat="1" applyFont="1" applyFill="1" applyBorder="1" applyAlignment="1">
      <alignment horizontal="center" vertical="center"/>
    </xf>
    <xf numFmtId="165" fontId="36" fillId="4" borderId="2" xfId="0" applyNumberFormat="1" applyFont="1" applyFill="1" applyBorder="1" applyAlignment="1">
      <alignment horizontal="center" vertical="center" wrapText="1"/>
    </xf>
    <xf numFmtId="165" fontId="19" fillId="6" borderId="2" xfId="0" applyNumberFormat="1" applyFont="1" applyFill="1" applyBorder="1" applyAlignment="1">
      <alignment horizontal="center" vertical="top" wrapText="1"/>
    </xf>
    <xf numFmtId="165" fontId="20" fillId="0" borderId="2" xfId="0" applyNumberFormat="1" applyFont="1" applyFill="1" applyBorder="1" applyAlignment="1">
      <alignment horizontal="center" vertical="center" wrapText="1"/>
    </xf>
    <xf numFmtId="165" fontId="36" fillId="0" borderId="2" xfId="0" applyNumberFormat="1" applyFont="1" applyFill="1" applyBorder="1" applyAlignment="1">
      <alignment horizontal="center" vertical="center" wrapText="1"/>
    </xf>
    <xf numFmtId="0" fontId="20" fillId="5" borderId="2" xfId="0" applyFont="1" applyFill="1" applyBorder="1" applyAlignment="1">
      <alignment horizontal="left" vertical="center" wrapText="1"/>
    </xf>
    <xf numFmtId="0" fontId="33" fillId="4" borderId="2" xfId="0" applyFont="1" applyFill="1" applyBorder="1" applyAlignment="1">
      <alignment horizontal="left" vertical="top" wrapText="1"/>
    </xf>
    <xf numFmtId="0" fontId="1" fillId="4" borderId="2" xfId="0" applyFont="1" applyFill="1" applyBorder="1" applyAlignment="1">
      <alignment horizontal="center" vertical="center" wrapText="1"/>
    </xf>
    <xf numFmtId="0" fontId="36" fillId="4" borderId="2" xfId="0" applyFont="1" applyFill="1" applyBorder="1" applyAlignment="1">
      <alignment horizontal="left" vertical="top" wrapText="1"/>
    </xf>
    <xf numFmtId="0" fontId="20" fillId="6" borderId="2" xfId="0" applyFont="1" applyFill="1" applyBorder="1" applyAlignment="1">
      <alignment vertical="top" wrapText="1"/>
    </xf>
    <xf numFmtId="0" fontId="20" fillId="5" borderId="2" xfId="0" applyFont="1" applyFill="1" applyBorder="1" applyAlignment="1">
      <alignment vertical="top" wrapText="1"/>
    </xf>
    <xf numFmtId="0" fontId="21" fillId="0" borderId="2" xfId="0" applyFont="1" applyFill="1" applyBorder="1" applyAlignment="1">
      <alignment vertical="top" wrapText="1"/>
    </xf>
    <xf numFmtId="0" fontId="5" fillId="0" borderId="2" xfId="0" applyFont="1" applyFill="1" applyBorder="1" applyAlignment="1">
      <alignment vertical="top" wrapText="1"/>
    </xf>
    <xf numFmtId="0" fontId="22" fillId="5" borderId="2" xfId="0" applyFont="1" applyFill="1" applyBorder="1" applyAlignment="1">
      <alignment vertical="top" wrapText="1"/>
    </xf>
    <xf numFmtId="0" fontId="19" fillId="5" borderId="2" xfId="0" applyFont="1" applyFill="1" applyBorder="1" applyAlignment="1">
      <alignment vertical="top" wrapText="1"/>
    </xf>
    <xf numFmtId="0" fontId="20" fillId="5" borderId="2" xfId="0" applyFont="1" applyFill="1" applyBorder="1" applyAlignment="1">
      <alignment horizontal="left" vertical="top" wrapText="1"/>
    </xf>
    <xf numFmtId="0" fontId="19" fillId="5" borderId="2" xfId="0" applyFont="1" applyFill="1" applyBorder="1" applyAlignment="1">
      <alignment horizontal="left" vertical="top" wrapText="1"/>
    </xf>
    <xf numFmtId="0" fontId="20" fillId="6" borderId="2" xfId="0" applyFont="1" applyFill="1" applyBorder="1" applyAlignment="1">
      <alignment horizontal="justify" vertical="top" wrapText="1"/>
    </xf>
    <xf numFmtId="1" fontId="19" fillId="0" borderId="2" xfId="0" applyNumberFormat="1" applyFont="1" applyFill="1" applyBorder="1" applyAlignment="1">
      <alignment horizontal="center" vertical="center" wrapText="1"/>
    </xf>
    <xf numFmtId="165" fontId="19" fillId="5" borderId="2" xfId="0" applyNumberFormat="1" applyFont="1" applyFill="1" applyBorder="1" applyAlignment="1">
      <alignment horizontal="center" vertical="center" wrapText="1"/>
    </xf>
    <xf numFmtId="165" fontId="20" fillId="6" borderId="2" xfId="0" applyNumberFormat="1" applyFont="1" applyFill="1" applyBorder="1" applyAlignment="1">
      <alignment horizontal="center" vertical="center" wrapText="1"/>
    </xf>
    <xf numFmtId="165" fontId="19" fillId="6" borderId="2" xfId="0" applyNumberFormat="1" applyFont="1" applyFill="1" applyBorder="1" applyAlignment="1">
      <alignment horizontal="center" vertical="center" wrapText="1"/>
    </xf>
    <xf numFmtId="1" fontId="33" fillId="4" borderId="2" xfId="0" applyNumberFormat="1" applyFont="1" applyFill="1" applyBorder="1" applyAlignment="1">
      <alignment horizontal="center" vertical="center" wrapText="1"/>
    </xf>
    <xf numFmtId="1" fontId="36" fillId="4" borderId="2" xfId="0" applyNumberFormat="1" applyFont="1" applyFill="1" applyBorder="1" applyAlignment="1">
      <alignment horizontal="center" vertical="center" wrapText="1"/>
    </xf>
    <xf numFmtId="0" fontId="0" fillId="0" borderId="2" xfId="0" applyBorder="1"/>
    <xf numFmtId="0" fontId="0" fillId="0" borderId="2" xfId="0" applyFill="1" applyBorder="1"/>
    <xf numFmtId="1" fontId="19" fillId="5" borderId="2" xfId="0" applyNumberFormat="1" applyFont="1" applyFill="1" applyBorder="1" applyAlignment="1">
      <alignment horizontal="center" vertical="center" wrapText="1"/>
    </xf>
    <xf numFmtId="0" fontId="20" fillId="0" borderId="2" xfId="0" applyFont="1" applyFill="1" applyBorder="1" applyAlignment="1">
      <alignment horizontal="left" vertical="top" wrapText="1"/>
    </xf>
    <xf numFmtId="1" fontId="19" fillId="0" borderId="2" xfId="0" applyNumberFormat="1" applyFont="1" applyFill="1" applyBorder="1" applyAlignment="1">
      <alignment horizontal="center" vertical="top" wrapText="1"/>
    </xf>
    <xf numFmtId="165" fontId="33" fillId="0" borderId="2" xfId="0" applyNumberFormat="1" applyFont="1" applyFill="1" applyBorder="1" applyAlignment="1">
      <alignment horizontal="center" vertical="center" wrapText="1"/>
    </xf>
    <xf numFmtId="0" fontId="39" fillId="0" borderId="2" xfId="0" applyFont="1" applyFill="1" applyBorder="1" applyAlignment="1">
      <alignment horizontal="center"/>
    </xf>
    <xf numFmtId="0" fontId="33" fillId="0" borderId="2" xfId="0" applyFont="1" applyFill="1" applyBorder="1" applyAlignment="1">
      <alignment horizontal="center"/>
    </xf>
    <xf numFmtId="0" fontId="33" fillId="4" borderId="2" xfId="0" applyFont="1" applyFill="1" applyBorder="1" applyAlignment="1">
      <alignment horizontal="center" vertical="top" wrapText="1"/>
    </xf>
    <xf numFmtId="165" fontId="33" fillId="4" borderId="2" xfId="0" applyNumberFormat="1" applyFont="1" applyFill="1" applyBorder="1" applyAlignment="1">
      <alignment horizontal="center" vertical="top" wrapText="1"/>
    </xf>
    <xf numFmtId="165" fontId="33" fillId="4" borderId="2" xfId="0" applyNumberFormat="1" applyFont="1" applyFill="1" applyBorder="1" applyAlignment="1">
      <alignment horizontal="center" vertical="center" wrapText="1"/>
    </xf>
    <xf numFmtId="0" fontId="39" fillId="0" borderId="2" xfId="0" applyFont="1" applyFill="1" applyBorder="1" applyAlignment="1">
      <alignment horizontal="left" vertical="top" wrapText="1"/>
    </xf>
    <xf numFmtId="0" fontId="8" fillId="2" borderId="4" xfId="0" applyFont="1" applyFill="1" applyBorder="1" applyAlignment="1">
      <alignment horizontal="center"/>
    </xf>
    <xf numFmtId="0" fontId="8" fillId="2" borderId="5" xfId="0" applyFont="1" applyFill="1" applyBorder="1" applyAlignment="1">
      <alignment horizontal="center"/>
    </xf>
    <xf numFmtId="0" fontId="0" fillId="4" borderId="0" xfId="0" applyFill="1" applyAlignment="1">
      <alignment horizontal="center"/>
    </xf>
    <xf numFmtId="0" fontId="19" fillId="4" borderId="18"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3" fillId="2" borderId="0" xfId="0" applyFont="1" applyFill="1" applyBorder="1" applyAlignment="1">
      <alignment horizontal="left" vertical="top" wrapText="1"/>
    </xf>
    <xf numFmtId="0" fontId="19" fillId="4" borderId="28"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0" fillId="0" borderId="0" xfId="0" applyAlignment="1"/>
    <xf numFmtId="0" fontId="4" fillId="2" borderId="0" xfId="0" applyFont="1" applyFill="1" applyBorder="1" applyAlignment="1">
      <alignment horizontal="center" vertical="top"/>
    </xf>
    <xf numFmtId="0" fontId="4" fillId="2" borderId="0" xfId="0" applyFont="1" applyFill="1" applyBorder="1" applyAlignment="1">
      <alignment horizontal="center"/>
    </xf>
    <xf numFmtId="0" fontId="13" fillId="2" borderId="0" xfId="0" applyFont="1" applyFill="1" applyBorder="1" applyAlignment="1">
      <alignment horizontal="center" vertical="center"/>
    </xf>
    <xf numFmtId="0" fontId="5" fillId="2" borderId="0" xfId="0" applyFont="1" applyFill="1" applyBorder="1" applyAlignment="1">
      <alignment horizontal="center"/>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7" xfId="0" applyBorder="1" applyAlignment="1">
      <alignment horizontal="center" vertical="center" wrapText="1"/>
    </xf>
    <xf numFmtId="0" fontId="37" fillId="4" borderId="28"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38" fillId="4" borderId="28"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4" fillId="0" borderId="0" xfId="0" applyFont="1" applyFill="1" applyBorder="1" applyAlignment="1">
      <alignment horizontal="center"/>
    </xf>
    <xf numFmtId="0" fontId="41" fillId="0" borderId="0" xfId="0" applyFont="1" applyAlignment="1">
      <alignment horizontal="center" wrapText="1"/>
    </xf>
    <xf numFmtId="0" fontId="35" fillId="0" borderId="0" xfId="0" applyFont="1" applyAlignment="1">
      <alignment horizontal="center" wrapText="1"/>
    </xf>
    <xf numFmtId="0" fontId="42" fillId="4" borderId="2" xfId="0" applyFont="1" applyFill="1" applyBorder="1" applyAlignment="1">
      <alignment horizontal="right"/>
    </xf>
  </cellXfs>
  <cellStyles count="1">
    <cellStyle name="Обычный" xfId="0" builtinId="0"/>
  </cellStyles>
  <dxfs count="0"/>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362"/>
  <sheetViews>
    <sheetView zoomScale="60" zoomScaleNormal="60" zoomScaleSheetLayoutView="100" workbookViewId="0">
      <pane ySplit="1" topLeftCell="A267" activePane="bottomLeft" state="frozen"/>
      <selection pane="bottomLeft" activeCell="I272" sqref="I272"/>
    </sheetView>
  </sheetViews>
  <sheetFormatPr defaultRowHeight="15" x14ac:dyDescent="0.25"/>
  <cols>
    <col min="1" max="1" width="4.7109375" customWidth="1"/>
    <col min="2" max="2" width="5.140625" customWidth="1"/>
    <col min="3" max="3" width="4.42578125" style="4" customWidth="1"/>
    <col min="4" max="4" width="0.5703125" style="4" customWidth="1"/>
    <col min="5" max="6" width="4.42578125" style="4" hidden="1" customWidth="1"/>
    <col min="7" max="7" width="3.7109375" style="4" hidden="1" customWidth="1"/>
    <col min="8" max="8" width="4.42578125" style="4" hidden="1" customWidth="1"/>
    <col min="9" max="9" width="71.5703125" customWidth="1"/>
    <col min="10" max="10" width="40.5703125" customWidth="1"/>
    <col min="11" max="13" width="4.42578125" customWidth="1"/>
    <col min="14" max="14" width="11.140625" customWidth="1"/>
    <col min="15" max="15" width="15.85546875" customWidth="1"/>
    <col min="16" max="17" width="4.42578125" customWidth="1"/>
    <col min="18" max="18" width="4.85546875" customWidth="1"/>
    <col min="19" max="19" width="4.5703125" customWidth="1"/>
    <col min="20" max="20" width="4.85546875" style="25" customWidth="1"/>
    <col min="21" max="21" width="4.5703125" style="25" customWidth="1"/>
    <col min="22" max="24" width="4.85546875" style="25" customWidth="1"/>
    <col min="25" max="25" width="4.28515625" style="25" customWidth="1"/>
    <col min="26" max="26" width="4.85546875" style="25" customWidth="1"/>
    <col min="27" max="27" width="4.5703125" style="25" customWidth="1"/>
    <col min="28" max="28" width="59.5703125" customWidth="1"/>
    <col min="29" max="29" width="11.7109375" customWidth="1"/>
    <col min="30" max="30" width="20" hidden="1" customWidth="1"/>
    <col min="31" max="31" width="10.85546875" hidden="1" customWidth="1"/>
    <col min="32" max="32" width="10.7109375" hidden="1" customWidth="1"/>
    <col min="33" max="33" width="9.7109375" customWidth="1"/>
    <col min="34" max="34" width="13.140625" customWidth="1"/>
    <col min="35" max="35" width="10.5703125" customWidth="1"/>
    <col min="36" max="36" width="11.85546875" customWidth="1"/>
    <col min="37" max="37" width="11.5703125" customWidth="1"/>
    <col min="38" max="38" width="11.85546875" customWidth="1"/>
    <col min="39" max="39" width="10.7109375" customWidth="1"/>
    <col min="40" max="40" width="9.5703125" customWidth="1"/>
    <col min="41" max="41" width="18" style="1" customWidth="1"/>
    <col min="42" max="42" width="1.7109375" style="1" customWidth="1"/>
    <col min="43" max="43" width="26.28515625" style="1" customWidth="1"/>
    <col min="44" max="44" width="11.28515625" style="1" customWidth="1"/>
    <col min="45" max="45" width="16" style="1" customWidth="1"/>
    <col min="46" max="46" width="11.5703125" style="1" customWidth="1"/>
    <col min="47" max="47" width="12.7109375" style="1" customWidth="1"/>
    <col min="48" max="50" width="13.140625" style="1" customWidth="1"/>
    <col min="51" max="51" width="22.28515625" style="1" customWidth="1"/>
    <col min="52" max="95" width="9.140625" style="1" customWidth="1"/>
  </cols>
  <sheetData>
    <row r="1" spans="1:95" ht="18.75" x14ac:dyDescent="0.3">
      <c r="A1" s="7"/>
      <c r="B1" s="7"/>
      <c r="C1" s="9"/>
      <c r="D1" s="9"/>
      <c r="E1" s="9"/>
      <c r="F1" s="9"/>
      <c r="G1" s="9"/>
      <c r="H1" s="9"/>
      <c r="I1" s="9"/>
      <c r="J1" s="9"/>
      <c r="K1" s="9"/>
      <c r="L1" s="9"/>
      <c r="M1" s="9"/>
      <c r="N1" s="9"/>
      <c r="O1" s="9"/>
      <c r="P1" s="9"/>
      <c r="Q1" s="9"/>
      <c r="R1" s="9"/>
      <c r="S1" s="9"/>
      <c r="T1" s="24"/>
      <c r="U1" s="24"/>
      <c r="V1" s="24"/>
      <c r="W1" s="24"/>
      <c r="X1" s="24"/>
      <c r="Y1" s="24"/>
      <c r="Z1" s="24"/>
      <c r="AB1" s="23"/>
      <c r="AC1" s="9"/>
      <c r="AD1" s="23"/>
      <c r="AE1" s="23"/>
      <c r="AF1" s="23"/>
      <c r="AG1" s="23"/>
      <c r="AH1" s="23"/>
      <c r="AI1" s="23"/>
      <c r="AJ1" s="23"/>
      <c r="AK1" s="23"/>
      <c r="AL1" s="23"/>
      <c r="AO1" s="11"/>
      <c r="AP1" s="2"/>
      <c r="AQ1" s="2"/>
      <c r="AR1" s="2"/>
      <c r="AS1" s="2"/>
      <c r="AT1" s="2"/>
      <c r="AU1" s="2"/>
      <c r="AV1" s="2"/>
      <c r="AW1" s="2"/>
      <c r="AX1" s="2"/>
      <c r="AY1" s="2"/>
      <c r="AZ1" s="2"/>
    </row>
    <row r="2" spans="1:95" ht="66" customHeight="1" x14ac:dyDescent="0.25">
      <c r="A2" s="7"/>
      <c r="B2" s="7"/>
      <c r="C2" s="9"/>
      <c r="D2" s="9"/>
      <c r="E2" s="9"/>
      <c r="F2" s="9"/>
      <c r="G2" s="9"/>
      <c r="H2" s="9"/>
      <c r="I2" s="9"/>
      <c r="J2" s="9"/>
      <c r="K2" s="9"/>
      <c r="L2" s="9"/>
      <c r="M2" s="9"/>
      <c r="N2" s="9"/>
      <c r="O2" s="9"/>
      <c r="P2" s="9"/>
      <c r="Q2" s="9"/>
      <c r="R2" s="9"/>
      <c r="S2" s="9"/>
      <c r="T2" s="24"/>
      <c r="U2" s="24"/>
      <c r="V2" s="24"/>
      <c r="W2" s="24"/>
      <c r="X2" s="24"/>
      <c r="Y2" s="24"/>
      <c r="Z2" s="24"/>
      <c r="AA2" s="24"/>
      <c r="AB2" s="9"/>
      <c r="AC2" s="9"/>
      <c r="AD2" s="239"/>
      <c r="AE2" s="239"/>
      <c r="AF2" s="239"/>
      <c r="AG2" s="239"/>
      <c r="AH2" s="239"/>
      <c r="AI2" s="239"/>
      <c r="AJ2" s="239"/>
      <c r="AK2" s="239"/>
      <c r="AL2" s="239"/>
      <c r="AM2" s="239"/>
      <c r="AN2" s="239"/>
      <c r="AO2" s="11"/>
      <c r="AP2" s="2"/>
      <c r="AQ2" s="2"/>
      <c r="AR2" s="2"/>
      <c r="AS2" s="2"/>
      <c r="AT2" s="2"/>
      <c r="AU2" s="2"/>
      <c r="AV2" s="2"/>
      <c r="AW2" s="2"/>
      <c r="AX2" s="2"/>
      <c r="AY2" s="2"/>
      <c r="AZ2" s="2"/>
    </row>
    <row r="3" spans="1:95" ht="27" customHeight="1" x14ac:dyDescent="0.25">
      <c r="A3" s="7"/>
      <c r="B3" s="7"/>
      <c r="C3" s="9"/>
      <c r="D3" s="9"/>
      <c r="E3" s="9"/>
      <c r="F3" s="9"/>
      <c r="G3" s="9"/>
      <c r="H3" s="9"/>
      <c r="I3" s="9"/>
      <c r="J3" s="9"/>
      <c r="K3" s="9"/>
      <c r="L3" s="9"/>
      <c r="M3" s="9"/>
      <c r="N3" s="9"/>
      <c r="O3" s="9"/>
      <c r="P3" s="9"/>
      <c r="Q3" s="9"/>
      <c r="R3" s="9"/>
      <c r="S3" s="9"/>
      <c r="T3" s="24"/>
      <c r="U3" s="24"/>
      <c r="V3" s="24"/>
      <c r="W3" s="24"/>
      <c r="X3" s="24"/>
      <c r="Y3" s="24"/>
      <c r="Z3" s="24"/>
      <c r="AA3" s="24"/>
      <c r="AB3" s="9"/>
      <c r="AC3" s="9"/>
      <c r="AD3" s="239"/>
      <c r="AE3" s="239"/>
      <c r="AF3" s="239"/>
      <c r="AG3" s="239"/>
      <c r="AH3" s="239"/>
      <c r="AI3" s="239"/>
      <c r="AJ3" s="239"/>
      <c r="AK3" s="239"/>
      <c r="AL3" s="239"/>
      <c r="AM3" s="239"/>
      <c r="AN3" s="239"/>
      <c r="AO3" s="11"/>
      <c r="AP3" s="2"/>
      <c r="AQ3" s="2"/>
      <c r="AR3" s="2"/>
      <c r="AS3" s="2"/>
      <c r="AT3" s="2"/>
      <c r="AU3" s="2"/>
      <c r="AV3" s="2"/>
      <c r="AW3" s="2"/>
      <c r="AX3" s="2"/>
      <c r="AY3" s="2"/>
      <c r="AZ3" s="2"/>
    </row>
    <row r="4" spans="1:95" s="3" customFormat="1" ht="8.25" customHeight="1" x14ac:dyDescent="0.3">
      <c r="A4" s="6"/>
      <c r="B4" s="6"/>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13"/>
      <c r="AP4" s="14"/>
      <c r="AQ4" s="14"/>
      <c r="AR4" s="14"/>
      <c r="AS4" s="14"/>
      <c r="AT4" s="14"/>
      <c r="AU4" s="14"/>
      <c r="AV4" s="14"/>
      <c r="AW4" s="14"/>
      <c r="AX4" s="14"/>
      <c r="AY4" s="14"/>
      <c r="AZ4" s="15"/>
      <c r="BA4" s="15"/>
    </row>
    <row r="5" spans="1:95" s="3" customFormat="1" ht="18.75" x14ac:dyDescent="0.3">
      <c r="A5" s="6"/>
      <c r="B5" s="6"/>
      <c r="C5" s="241" t="s">
        <v>21</v>
      </c>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13"/>
      <c r="AP5" s="14"/>
      <c r="AQ5" s="14"/>
      <c r="AR5" s="14"/>
      <c r="AS5" s="14"/>
      <c r="AT5" s="14"/>
      <c r="AU5" s="14"/>
      <c r="AV5" s="14"/>
      <c r="AW5" s="14"/>
      <c r="AX5" s="14"/>
      <c r="AY5" s="14"/>
      <c r="AZ5" s="15"/>
      <c r="BA5" s="15"/>
    </row>
    <row r="6" spans="1:95" s="3" customFormat="1" ht="18.75" x14ac:dyDescent="0.25">
      <c r="A6" s="10"/>
      <c r="B6" s="10"/>
      <c r="C6" s="242" t="s">
        <v>150</v>
      </c>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16"/>
      <c r="AP6" s="17"/>
      <c r="AQ6" s="17"/>
      <c r="AR6" s="17"/>
      <c r="AS6" s="17"/>
      <c r="AT6" s="17"/>
      <c r="AU6" s="17"/>
      <c r="AV6" s="17"/>
      <c r="AW6" s="17"/>
      <c r="AX6" s="17"/>
      <c r="AY6" s="17"/>
      <c r="AZ6" s="18"/>
      <c r="BA6" s="18"/>
    </row>
    <row r="7" spans="1:95" s="3" customFormat="1" ht="18.75" x14ac:dyDescent="0.3">
      <c r="A7" s="29"/>
      <c r="B7" s="29"/>
      <c r="C7" s="243" t="s">
        <v>19</v>
      </c>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13"/>
      <c r="AP7" s="14"/>
      <c r="AQ7" s="14"/>
      <c r="AR7" s="14"/>
      <c r="AS7" s="14"/>
      <c r="AT7" s="14"/>
      <c r="AU7" s="14"/>
      <c r="AV7" s="14"/>
      <c r="AW7" s="14"/>
      <c r="AX7" s="14"/>
      <c r="AY7" s="14"/>
      <c r="AZ7" s="18"/>
      <c r="BA7" s="18"/>
    </row>
    <row r="8" spans="1:95" s="3" customFormat="1" ht="18.75" x14ac:dyDescent="0.3">
      <c r="A8" s="29"/>
      <c r="B8" s="29"/>
      <c r="C8" s="241" t="s">
        <v>46</v>
      </c>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13"/>
      <c r="AP8" s="14"/>
      <c r="AQ8" s="14"/>
      <c r="AR8" s="14"/>
      <c r="AS8" s="14"/>
      <c r="AT8" s="14"/>
      <c r="AU8" s="14"/>
      <c r="AV8" s="14"/>
      <c r="AW8" s="14"/>
      <c r="AX8" s="14"/>
      <c r="AY8" s="14"/>
      <c r="AZ8" s="18"/>
      <c r="BA8" s="18"/>
    </row>
    <row r="9" spans="1:95" s="3" customFormat="1" ht="8.25" customHeight="1" x14ac:dyDescent="0.3">
      <c r="A9" s="29"/>
      <c r="B9" s="29"/>
      <c r="C9" s="242" t="s">
        <v>20</v>
      </c>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19"/>
      <c r="AP9" s="17"/>
      <c r="AQ9" s="17"/>
      <c r="AR9" s="17"/>
      <c r="AS9" s="17"/>
      <c r="AT9" s="17"/>
      <c r="AU9" s="17"/>
      <c r="AV9" s="17"/>
      <c r="AW9" s="17"/>
      <c r="AX9" s="17"/>
      <c r="AY9" s="17"/>
      <c r="AZ9" s="18"/>
      <c r="BA9" s="18"/>
    </row>
    <row r="10" spans="1:95" s="8" customFormat="1" ht="19.5" x14ac:dyDescent="0.35">
      <c r="A10" s="29"/>
      <c r="B10" s="29"/>
      <c r="C10" s="29"/>
      <c r="D10" s="29"/>
      <c r="E10" s="29"/>
      <c r="F10" s="29"/>
      <c r="G10" s="29"/>
      <c r="H10" s="29"/>
      <c r="I10" s="30" t="s">
        <v>8</v>
      </c>
      <c r="J10" s="30"/>
      <c r="K10" s="30"/>
      <c r="L10" s="30"/>
      <c r="M10" s="30"/>
      <c r="N10" s="30"/>
      <c r="O10" s="30"/>
      <c r="P10" s="30"/>
      <c r="Q10" s="30"/>
      <c r="R10" s="30"/>
      <c r="S10" s="30"/>
      <c r="T10" s="31"/>
      <c r="U10" s="31"/>
      <c r="V10" s="31"/>
      <c r="W10" s="31"/>
      <c r="X10" s="31"/>
      <c r="Y10" s="31"/>
      <c r="Z10" s="31"/>
      <c r="AA10" s="31"/>
      <c r="AB10" s="30"/>
      <c r="AC10" s="30"/>
      <c r="AD10" s="20"/>
      <c r="AE10" s="20"/>
      <c r="AF10" s="21"/>
      <c r="AG10" s="21"/>
      <c r="AH10" s="21"/>
      <c r="AI10" s="21"/>
      <c r="AJ10" s="21"/>
      <c r="AK10" s="21"/>
      <c r="AL10" s="21"/>
      <c r="AM10" s="21"/>
      <c r="AN10" s="21"/>
      <c r="AO10" s="21"/>
      <c r="AP10" s="15"/>
      <c r="AQ10" s="15"/>
      <c r="AR10" s="15"/>
      <c r="AS10" s="15"/>
      <c r="AT10" s="15"/>
      <c r="AU10" s="15"/>
      <c r="AV10" s="15"/>
      <c r="AW10" s="15"/>
      <c r="AX10" s="15"/>
      <c r="AY10" s="15"/>
      <c r="AZ10" s="15"/>
      <c r="BA10" s="15"/>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row>
    <row r="11" spans="1:95" s="8" customFormat="1" ht="15.75" customHeight="1" x14ac:dyDescent="0.3">
      <c r="A11" s="29"/>
      <c r="B11" s="29"/>
      <c r="C11" s="29"/>
      <c r="D11" s="29"/>
      <c r="E11" s="29"/>
      <c r="F11" s="29"/>
      <c r="G11" s="29"/>
      <c r="H11" s="29"/>
      <c r="I11" s="235" t="s">
        <v>22</v>
      </c>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12"/>
      <c r="AP11" s="5"/>
      <c r="AQ11" s="5"/>
      <c r="AR11" s="5"/>
      <c r="AS11" s="5"/>
      <c r="AT11" s="5"/>
      <c r="AU11" s="5"/>
      <c r="AV11" s="5"/>
      <c r="AW11" s="5"/>
      <c r="AX11" s="5"/>
      <c r="AY11" s="5"/>
      <c r="AZ11" s="5"/>
      <c r="BA11" s="5"/>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row>
    <row r="12" spans="1:95" ht="15.75" customHeight="1" x14ac:dyDescent="0.3">
      <c r="A12" s="32"/>
      <c r="B12" s="32"/>
      <c r="C12" s="32"/>
      <c r="D12" s="32"/>
      <c r="E12" s="32"/>
      <c r="F12" s="32"/>
      <c r="G12" s="32"/>
      <c r="H12" s="32"/>
      <c r="I12" s="235" t="s">
        <v>23</v>
      </c>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12"/>
      <c r="AP12" s="5"/>
      <c r="AQ12" s="5"/>
      <c r="AR12" s="5"/>
      <c r="AS12" s="5"/>
      <c r="AT12" s="5"/>
      <c r="AU12" s="5"/>
      <c r="AV12" s="5"/>
      <c r="AW12" s="5"/>
      <c r="AX12" s="5"/>
      <c r="AY12" s="5"/>
      <c r="AZ12" s="5"/>
      <c r="BA12" s="5"/>
    </row>
    <row r="13" spans="1:95" ht="9" customHeight="1" x14ac:dyDescent="0.3">
      <c r="A13" s="32"/>
      <c r="B13" s="32"/>
      <c r="C13" s="32"/>
      <c r="D13" s="32"/>
      <c r="E13" s="32"/>
      <c r="F13" s="32"/>
      <c r="G13" s="32"/>
      <c r="H13" s="32"/>
      <c r="I13" s="33"/>
      <c r="J13" s="33"/>
      <c r="K13" s="33"/>
      <c r="L13" s="33"/>
      <c r="M13" s="33"/>
      <c r="N13" s="33"/>
      <c r="O13" s="33"/>
      <c r="P13" s="33"/>
      <c r="Q13" s="33"/>
      <c r="R13" s="33"/>
      <c r="S13" s="33"/>
      <c r="T13" s="34"/>
      <c r="U13" s="34"/>
      <c r="V13" s="34"/>
      <c r="W13" s="34"/>
      <c r="X13" s="34"/>
      <c r="Y13" s="34"/>
      <c r="Z13" s="34"/>
      <c r="AA13" s="34"/>
      <c r="AB13" s="33"/>
      <c r="AC13" s="33"/>
      <c r="AD13" s="35"/>
      <c r="AE13" s="35"/>
      <c r="AF13" s="35"/>
      <c r="AG13" s="35"/>
      <c r="AH13" s="35"/>
      <c r="AI13" s="35"/>
      <c r="AJ13" s="35"/>
      <c r="AK13" s="35"/>
      <c r="AL13" s="35"/>
      <c r="AM13" s="35"/>
      <c r="AN13" s="35"/>
      <c r="AO13" s="12"/>
      <c r="AP13" s="5"/>
      <c r="AQ13" s="5"/>
      <c r="AR13" s="5"/>
      <c r="AS13" s="5"/>
      <c r="AT13" s="5"/>
      <c r="AU13" s="5"/>
      <c r="AV13" s="5"/>
      <c r="AW13" s="5"/>
      <c r="AX13" s="5"/>
      <c r="AY13" s="5"/>
      <c r="AZ13" s="5"/>
      <c r="BA13" s="5"/>
    </row>
    <row r="14" spans="1:95" s="26" customFormat="1" ht="52.5" customHeight="1" x14ac:dyDescent="0.25">
      <c r="A14" s="221" t="s">
        <v>9</v>
      </c>
      <c r="B14" s="221"/>
      <c r="C14" s="221"/>
      <c r="D14" s="221"/>
      <c r="E14" s="221"/>
      <c r="F14" s="221"/>
      <c r="G14" s="221"/>
      <c r="H14" s="221"/>
      <c r="I14" s="221"/>
      <c r="J14" s="221"/>
      <c r="K14" s="221"/>
      <c r="L14" s="221"/>
      <c r="M14" s="221"/>
      <c r="N14" s="221"/>
      <c r="O14" s="221"/>
      <c r="P14" s="221"/>
      <c r="Q14" s="228"/>
      <c r="R14" s="228" t="s">
        <v>13</v>
      </c>
      <c r="S14" s="224"/>
      <c r="T14" s="224"/>
      <c r="U14" s="224"/>
      <c r="V14" s="224"/>
      <c r="W14" s="224"/>
      <c r="X14" s="224"/>
      <c r="Y14" s="224"/>
      <c r="Z14" s="224"/>
      <c r="AA14" s="229"/>
      <c r="AB14" s="224" t="s">
        <v>14</v>
      </c>
      <c r="AC14" s="221" t="s">
        <v>2</v>
      </c>
      <c r="AD14" s="224"/>
      <c r="AE14" s="224"/>
      <c r="AF14" s="224"/>
      <c r="AG14" s="224"/>
      <c r="AH14" s="162"/>
      <c r="AI14" s="162"/>
      <c r="AJ14" s="162"/>
      <c r="AK14" s="162"/>
      <c r="AL14" s="162"/>
      <c r="AM14" s="227" t="s">
        <v>10</v>
      </c>
      <c r="AN14" s="227"/>
      <c r="AO14" s="9"/>
    </row>
    <row r="15" spans="1:95" s="26" customFormat="1" ht="15" customHeight="1" thickBot="1" x14ac:dyDescent="0.3">
      <c r="A15" s="228" t="s">
        <v>16</v>
      </c>
      <c r="B15" s="224"/>
      <c r="C15" s="229"/>
      <c r="D15" s="228" t="s">
        <v>17</v>
      </c>
      <c r="E15" s="229"/>
      <c r="F15" s="228" t="s">
        <v>18</v>
      </c>
      <c r="G15" s="229"/>
      <c r="H15" s="224" t="s">
        <v>15</v>
      </c>
      <c r="I15" s="224"/>
      <c r="J15" s="224"/>
      <c r="K15" s="224"/>
      <c r="L15" s="224"/>
      <c r="M15" s="224"/>
      <c r="N15" s="224"/>
      <c r="O15" s="224"/>
      <c r="P15" s="224"/>
      <c r="Q15" s="224"/>
      <c r="R15" s="230"/>
      <c r="S15" s="226"/>
      <c r="T15" s="226"/>
      <c r="U15" s="226"/>
      <c r="V15" s="226"/>
      <c r="W15" s="226"/>
      <c r="X15" s="226"/>
      <c r="Y15" s="226"/>
      <c r="Z15" s="226"/>
      <c r="AA15" s="231"/>
      <c r="AB15" s="226"/>
      <c r="AC15" s="223"/>
      <c r="AD15" s="225"/>
      <c r="AE15" s="225"/>
      <c r="AF15" s="225"/>
      <c r="AG15" s="226"/>
      <c r="AH15" s="163"/>
      <c r="AI15" s="163"/>
      <c r="AJ15" s="163"/>
      <c r="AK15" s="163"/>
      <c r="AL15" s="163"/>
      <c r="AM15" s="227"/>
      <c r="AN15" s="227"/>
      <c r="AO15" s="9"/>
    </row>
    <row r="16" spans="1:95" s="26" customFormat="1" ht="37.5" customHeight="1" x14ac:dyDescent="0.25">
      <c r="A16" s="230"/>
      <c r="B16" s="226"/>
      <c r="C16" s="231"/>
      <c r="D16" s="230"/>
      <c r="E16" s="231"/>
      <c r="F16" s="230"/>
      <c r="G16" s="231"/>
      <c r="H16" s="226"/>
      <c r="I16" s="226"/>
      <c r="J16" s="226"/>
      <c r="K16" s="226"/>
      <c r="L16" s="226"/>
      <c r="M16" s="226"/>
      <c r="N16" s="226"/>
      <c r="O16" s="226"/>
      <c r="P16" s="226"/>
      <c r="Q16" s="226"/>
      <c r="R16" s="230"/>
      <c r="S16" s="226"/>
      <c r="T16" s="226"/>
      <c r="U16" s="226"/>
      <c r="V16" s="226"/>
      <c r="W16" s="226"/>
      <c r="X16" s="226"/>
      <c r="Y16" s="226"/>
      <c r="Z16" s="226"/>
      <c r="AA16" s="231"/>
      <c r="AB16" s="226"/>
      <c r="AC16" s="223"/>
      <c r="AD16" s="83" t="s">
        <v>5</v>
      </c>
      <c r="AE16" s="159" t="s">
        <v>6</v>
      </c>
      <c r="AF16" s="85" t="s">
        <v>7</v>
      </c>
      <c r="AG16" s="221" t="s">
        <v>41</v>
      </c>
      <c r="AH16" s="221" t="s">
        <v>70</v>
      </c>
      <c r="AI16" s="221" t="s">
        <v>71</v>
      </c>
      <c r="AJ16" s="221" t="s">
        <v>72</v>
      </c>
      <c r="AK16" s="221" t="s">
        <v>73</v>
      </c>
      <c r="AL16" s="221" t="s">
        <v>74</v>
      </c>
      <c r="AM16" s="221" t="s">
        <v>44</v>
      </c>
      <c r="AN16" s="221" t="s">
        <v>3</v>
      </c>
      <c r="AO16" s="9"/>
    </row>
    <row r="17" spans="1:51" s="26" customFormat="1" ht="162" customHeight="1" thickBot="1" x14ac:dyDescent="0.3">
      <c r="A17" s="232"/>
      <c r="B17" s="233"/>
      <c r="C17" s="234"/>
      <c r="D17" s="232"/>
      <c r="E17" s="234"/>
      <c r="F17" s="232"/>
      <c r="G17" s="234"/>
      <c r="H17" s="236" t="s">
        <v>48</v>
      </c>
      <c r="I17" s="237"/>
      <c r="J17" s="165" t="s">
        <v>49</v>
      </c>
      <c r="K17" s="236" t="s">
        <v>50</v>
      </c>
      <c r="L17" s="237"/>
      <c r="M17" s="238" t="s">
        <v>51</v>
      </c>
      <c r="N17" s="238"/>
      <c r="O17" s="238"/>
      <c r="P17" s="238"/>
      <c r="Q17" s="237"/>
      <c r="R17" s="236" t="s">
        <v>48</v>
      </c>
      <c r="S17" s="237"/>
      <c r="T17" s="165" t="s">
        <v>49</v>
      </c>
      <c r="U17" s="165" t="s">
        <v>52</v>
      </c>
      <c r="V17" s="165" t="s">
        <v>53</v>
      </c>
      <c r="W17" s="236" t="s">
        <v>54</v>
      </c>
      <c r="X17" s="238"/>
      <c r="Y17" s="237"/>
      <c r="Z17" s="236" t="s">
        <v>55</v>
      </c>
      <c r="AA17" s="237"/>
      <c r="AB17" s="226"/>
      <c r="AC17" s="222"/>
      <c r="AD17" s="87"/>
      <c r="AE17" s="88"/>
      <c r="AF17" s="89"/>
      <c r="AG17" s="222"/>
      <c r="AH17" s="222"/>
      <c r="AI17" s="222"/>
      <c r="AJ17" s="222"/>
      <c r="AK17" s="222"/>
      <c r="AL17" s="222"/>
      <c r="AM17" s="222"/>
      <c r="AN17" s="222"/>
      <c r="AO17" s="9"/>
      <c r="AQ17" s="76" t="e">
        <f>AQ28+AQ73+AQ143+#REF!</f>
        <v>#REF!</v>
      </c>
      <c r="AR17" s="143">
        <v>2017</v>
      </c>
      <c r="AS17" s="143">
        <v>2018</v>
      </c>
      <c r="AT17" s="143">
        <v>2019</v>
      </c>
      <c r="AU17" s="143">
        <v>2020</v>
      </c>
      <c r="AV17" s="143">
        <v>2021</v>
      </c>
      <c r="AW17" s="143">
        <v>2022</v>
      </c>
      <c r="AX17" s="143"/>
    </row>
    <row r="18" spans="1:51" s="26" customFormat="1" ht="15.75" customHeight="1" x14ac:dyDescent="0.25">
      <c r="A18" s="159">
        <v>1</v>
      </c>
      <c r="B18" s="159">
        <v>2</v>
      </c>
      <c r="C18" s="160">
        <v>3</v>
      </c>
      <c r="D18" s="165">
        <v>4</v>
      </c>
      <c r="E18" s="158">
        <v>5</v>
      </c>
      <c r="F18" s="161">
        <v>6</v>
      </c>
      <c r="G18" s="164">
        <v>7</v>
      </c>
      <c r="H18" s="165">
        <v>8</v>
      </c>
      <c r="I18" s="158">
        <v>9</v>
      </c>
      <c r="J18" s="164">
        <v>10</v>
      </c>
      <c r="K18" s="165">
        <v>11</v>
      </c>
      <c r="L18" s="158">
        <v>12</v>
      </c>
      <c r="M18" s="165">
        <v>13</v>
      </c>
      <c r="N18" s="165">
        <v>14</v>
      </c>
      <c r="O18" s="165">
        <v>15</v>
      </c>
      <c r="P18" s="165">
        <v>16</v>
      </c>
      <c r="Q18" s="164">
        <v>17</v>
      </c>
      <c r="R18" s="165">
        <v>18</v>
      </c>
      <c r="S18" s="157">
        <v>19</v>
      </c>
      <c r="T18" s="165">
        <v>20</v>
      </c>
      <c r="U18" s="165">
        <v>21</v>
      </c>
      <c r="V18" s="158">
        <v>22</v>
      </c>
      <c r="W18" s="164">
        <v>23</v>
      </c>
      <c r="X18" s="165">
        <v>24</v>
      </c>
      <c r="Y18" s="165">
        <v>25</v>
      </c>
      <c r="Z18" s="164">
        <v>26</v>
      </c>
      <c r="AA18" s="164">
        <v>27</v>
      </c>
      <c r="AB18" s="165">
        <v>28</v>
      </c>
      <c r="AC18" s="165">
        <v>29</v>
      </c>
      <c r="AD18" s="95">
        <v>30</v>
      </c>
      <c r="AE18" s="96">
        <v>31</v>
      </c>
      <c r="AF18" s="97">
        <v>32</v>
      </c>
      <c r="AG18" s="165">
        <v>32</v>
      </c>
      <c r="AH18" s="165"/>
      <c r="AI18" s="165"/>
      <c r="AJ18" s="165"/>
      <c r="AK18" s="165"/>
      <c r="AL18" s="165"/>
      <c r="AM18" s="165">
        <v>33</v>
      </c>
      <c r="AN18" s="165">
        <v>34</v>
      </c>
      <c r="AO18" s="9"/>
      <c r="AQ18" s="49"/>
      <c r="AR18" s="58"/>
      <c r="AS18" s="58"/>
      <c r="AT18" s="58"/>
      <c r="AU18" s="58"/>
      <c r="AV18" s="58"/>
      <c r="AW18" s="58"/>
      <c r="AX18" s="62"/>
      <c r="AY18" s="7"/>
    </row>
    <row r="19" spans="1:51" s="26" customFormat="1" ht="34.5" customHeight="1" thickBot="1" x14ac:dyDescent="0.3">
      <c r="A19" s="98"/>
      <c r="B19" s="98"/>
      <c r="C19" s="98"/>
      <c r="D19" s="98"/>
      <c r="E19" s="98"/>
      <c r="F19" s="98"/>
      <c r="G19" s="98"/>
      <c r="H19" s="98"/>
      <c r="I19" s="98"/>
      <c r="J19" s="98"/>
      <c r="K19" s="98"/>
      <c r="L19" s="98"/>
      <c r="M19" s="98"/>
      <c r="N19" s="98"/>
      <c r="O19" s="98"/>
      <c r="P19" s="98"/>
      <c r="Q19" s="98"/>
      <c r="R19" s="98">
        <v>0</v>
      </c>
      <c r="S19" s="98">
        <v>5</v>
      </c>
      <c r="T19" s="98">
        <v>0</v>
      </c>
      <c r="U19" s="98">
        <v>0</v>
      </c>
      <c r="V19" s="98">
        <v>0</v>
      </c>
      <c r="W19" s="98">
        <v>0</v>
      </c>
      <c r="X19" s="98">
        <v>0</v>
      </c>
      <c r="Y19" s="98">
        <v>0</v>
      </c>
      <c r="Z19" s="98">
        <v>0</v>
      </c>
      <c r="AA19" s="98">
        <v>0</v>
      </c>
      <c r="AB19" s="99" t="s">
        <v>12</v>
      </c>
      <c r="AC19" s="100" t="s">
        <v>4</v>
      </c>
      <c r="AD19" s="101" t="e">
        <f>AD30+AD87+AD123+AD145+AD249</f>
        <v>#REF!</v>
      </c>
      <c r="AE19" s="101" t="e">
        <f>AE30+AE87+AE123+AE145+AE249</f>
        <v>#REF!</v>
      </c>
      <c r="AF19" s="101" t="e">
        <f>AF30+AF87+AF123+AF145+AF249</f>
        <v>#REF!</v>
      </c>
      <c r="AG19" s="101">
        <f>AG30+AG87+AG145+AG249</f>
        <v>52582.5</v>
      </c>
      <c r="AH19" s="101">
        <f>AH30+AH87+AH123+AH145+AH249</f>
        <v>52827</v>
      </c>
      <c r="AI19" s="101">
        <f>AI30+AI87+AI123+AI145+AI249</f>
        <v>53463.199999999997</v>
      </c>
      <c r="AJ19" s="101">
        <f>AJ30+AJ87+AJ123+AJ145+AJ249</f>
        <v>53463.199999999997</v>
      </c>
      <c r="AK19" s="101">
        <f>AK30+AK87+AK123+AK145+AK249</f>
        <v>53463.199999999997</v>
      </c>
      <c r="AL19" s="101">
        <f>AL30+AL87+AL123+AL145+AL249</f>
        <v>53463.199999999997</v>
      </c>
      <c r="AM19" s="101">
        <f>AG19+AH19+AI19+AJ19+AK19+AL19</f>
        <v>319262.30000000005</v>
      </c>
      <c r="AN19" s="165"/>
      <c r="AO19" s="9"/>
      <c r="AQ19" s="49"/>
      <c r="AR19" s="75">
        <f t="shared" ref="AR19:AW19" si="0">AR30+AR32+AR33+AR87+AR88+AR89+AR147+AR251</f>
        <v>52582.5</v>
      </c>
      <c r="AS19" s="75">
        <f t="shared" si="0"/>
        <v>52827</v>
      </c>
      <c r="AT19" s="75">
        <f t="shared" si="0"/>
        <v>53463.199999999997</v>
      </c>
      <c r="AU19" s="75">
        <f t="shared" si="0"/>
        <v>53463.199999999997</v>
      </c>
      <c r="AV19" s="75">
        <f t="shared" si="0"/>
        <v>53463.199999999997</v>
      </c>
      <c r="AW19" s="75">
        <f t="shared" si="0"/>
        <v>53463.199999999997</v>
      </c>
      <c r="AX19" s="166">
        <f>AR19+AS19+AT19+AU19+AV19+AW19</f>
        <v>319262.30000000005</v>
      </c>
    </row>
    <row r="20" spans="1:51" s="26" customFormat="1" ht="51.75" customHeight="1" x14ac:dyDescent="0.25">
      <c r="A20" s="102"/>
      <c r="B20" s="102"/>
      <c r="C20" s="102"/>
      <c r="D20" s="102"/>
      <c r="E20" s="102"/>
      <c r="F20" s="102"/>
      <c r="G20" s="102"/>
      <c r="H20" s="102"/>
      <c r="I20" s="102"/>
      <c r="J20" s="102"/>
      <c r="K20" s="102"/>
      <c r="L20" s="102"/>
      <c r="M20" s="102"/>
      <c r="N20" s="102"/>
      <c r="O20" s="102"/>
      <c r="P20" s="102"/>
      <c r="Q20" s="102"/>
      <c r="R20" s="102">
        <v>0</v>
      </c>
      <c r="S20" s="102">
        <v>5</v>
      </c>
      <c r="T20" s="102">
        <v>0</v>
      </c>
      <c r="U20" s="102">
        <v>1</v>
      </c>
      <c r="V20" s="102">
        <v>0</v>
      </c>
      <c r="W20" s="102">
        <v>0</v>
      </c>
      <c r="X20" s="102">
        <v>0</v>
      </c>
      <c r="Y20" s="102">
        <v>0</v>
      </c>
      <c r="Z20" s="102">
        <v>0</v>
      </c>
      <c r="AA20" s="102">
        <v>1</v>
      </c>
      <c r="AB20" s="103" t="s">
        <v>79</v>
      </c>
      <c r="AC20" s="100"/>
      <c r="AD20" s="104"/>
      <c r="AE20" s="104"/>
      <c r="AF20" s="104"/>
      <c r="AG20" s="104"/>
      <c r="AH20" s="104"/>
      <c r="AI20" s="104"/>
      <c r="AJ20" s="104"/>
      <c r="AK20" s="104"/>
      <c r="AL20" s="104"/>
      <c r="AM20" s="101">
        <f t="shared" ref="AM20:AM83" si="1">AG20+AH20+AI20+AJ20+AK20+AL20</f>
        <v>0</v>
      </c>
      <c r="AN20" s="100"/>
      <c r="AO20" s="9"/>
      <c r="AQ20" s="49"/>
      <c r="AR20" s="59"/>
      <c r="AS20" s="59"/>
      <c r="AT20" s="59"/>
      <c r="AU20" s="59"/>
      <c r="AV20" s="59"/>
      <c r="AW20" s="59"/>
      <c r="AX20" s="62"/>
    </row>
    <row r="21" spans="1:51" s="26" customFormat="1" ht="54" customHeight="1" x14ac:dyDescent="0.25">
      <c r="A21" s="102"/>
      <c r="B21" s="102"/>
      <c r="C21" s="102"/>
      <c r="D21" s="102"/>
      <c r="E21" s="102"/>
      <c r="F21" s="102"/>
      <c r="G21" s="102"/>
      <c r="H21" s="102"/>
      <c r="I21" s="102"/>
      <c r="J21" s="102"/>
      <c r="K21" s="102"/>
      <c r="L21" s="102"/>
      <c r="M21" s="102"/>
      <c r="N21" s="102"/>
      <c r="O21" s="102"/>
      <c r="P21" s="102"/>
      <c r="Q21" s="102"/>
      <c r="R21" s="102">
        <v>0</v>
      </c>
      <c r="S21" s="102">
        <v>5</v>
      </c>
      <c r="T21" s="102">
        <v>0</v>
      </c>
      <c r="U21" s="102">
        <v>1</v>
      </c>
      <c r="V21" s="102">
        <v>0</v>
      </c>
      <c r="W21" s="102">
        <v>0</v>
      </c>
      <c r="X21" s="102">
        <v>0</v>
      </c>
      <c r="Y21" s="102">
        <v>0</v>
      </c>
      <c r="Z21" s="102">
        <v>0</v>
      </c>
      <c r="AA21" s="102">
        <v>1</v>
      </c>
      <c r="AB21" s="103" t="s">
        <v>80</v>
      </c>
      <c r="AC21" s="100" t="s">
        <v>28</v>
      </c>
      <c r="AD21" s="104"/>
      <c r="AE21" s="104"/>
      <c r="AF21" s="104"/>
      <c r="AG21" s="104"/>
      <c r="AH21" s="104"/>
      <c r="AI21" s="104"/>
      <c r="AJ21" s="104"/>
      <c r="AK21" s="104"/>
      <c r="AL21" s="104"/>
      <c r="AM21" s="101">
        <f t="shared" si="1"/>
        <v>0</v>
      </c>
      <c r="AN21" s="100"/>
      <c r="AO21" s="9"/>
      <c r="AQ21" s="49"/>
      <c r="AR21" s="59"/>
      <c r="AS21" s="59"/>
      <c r="AT21" s="59"/>
      <c r="AU21" s="59"/>
      <c r="AV21" s="59"/>
      <c r="AW21" s="59"/>
      <c r="AX21" s="62"/>
    </row>
    <row r="22" spans="1:51" s="26" customFormat="1" ht="66.75" customHeight="1" x14ac:dyDescent="0.25">
      <c r="A22" s="102"/>
      <c r="B22" s="102"/>
      <c r="C22" s="102"/>
      <c r="D22" s="102"/>
      <c r="E22" s="102"/>
      <c r="F22" s="102"/>
      <c r="G22" s="102"/>
      <c r="H22" s="102"/>
      <c r="I22" s="102"/>
      <c r="J22" s="102"/>
      <c r="K22" s="102"/>
      <c r="L22" s="102"/>
      <c r="M22" s="102"/>
      <c r="N22" s="102"/>
      <c r="O22" s="102"/>
      <c r="P22" s="102"/>
      <c r="Q22" s="102"/>
      <c r="R22" s="102">
        <v>0</v>
      </c>
      <c r="S22" s="102">
        <v>5</v>
      </c>
      <c r="T22" s="102">
        <v>0</v>
      </c>
      <c r="U22" s="102">
        <v>2</v>
      </c>
      <c r="V22" s="102">
        <v>0</v>
      </c>
      <c r="W22" s="102">
        <v>0</v>
      </c>
      <c r="X22" s="102">
        <v>0</v>
      </c>
      <c r="Y22" s="102">
        <v>0</v>
      </c>
      <c r="Z22" s="102">
        <v>0</v>
      </c>
      <c r="AA22" s="102">
        <v>2</v>
      </c>
      <c r="AB22" s="103" t="s">
        <v>81</v>
      </c>
      <c r="AC22" s="100"/>
      <c r="AD22" s="104"/>
      <c r="AE22" s="104"/>
      <c r="AF22" s="104"/>
      <c r="AG22" s="104"/>
      <c r="AH22" s="104"/>
      <c r="AI22" s="104"/>
      <c r="AJ22" s="104"/>
      <c r="AK22" s="104"/>
      <c r="AL22" s="104"/>
      <c r="AM22" s="101">
        <f t="shared" si="1"/>
        <v>0</v>
      </c>
      <c r="AN22" s="100"/>
      <c r="AO22" s="9"/>
      <c r="AQ22" s="49"/>
      <c r="AR22" s="59"/>
      <c r="AS22" s="59"/>
      <c r="AT22" s="59"/>
      <c r="AU22" s="59"/>
      <c r="AV22" s="59"/>
      <c r="AW22" s="59"/>
      <c r="AX22" s="62"/>
    </row>
    <row r="23" spans="1:51" s="26" customFormat="1" ht="49.5" customHeight="1" x14ac:dyDescent="0.25">
      <c r="A23" s="102"/>
      <c r="B23" s="102"/>
      <c r="C23" s="102"/>
      <c r="D23" s="102"/>
      <c r="E23" s="102"/>
      <c r="F23" s="102"/>
      <c r="G23" s="102"/>
      <c r="H23" s="102"/>
      <c r="I23" s="102"/>
      <c r="J23" s="102"/>
      <c r="K23" s="102"/>
      <c r="L23" s="102"/>
      <c r="M23" s="102"/>
      <c r="N23" s="102"/>
      <c r="O23" s="102"/>
      <c r="P23" s="102"/>
      <c r="Q23" s="102"/>
      <c r="R23" s="102">
        <v>0</v>
      </c>
      <c r="S23" s="102">
        <v>5</v>
      </c>
      <c r="T23" s="102">
        <v>0</v>
      </c>
      <c r="U23" s="102">
        <v>2</v>
      </c>
      <c r="V23" s="102">
        <v>0</v>
      </c>
      <c r="W23" s="102">
        <v>0</v>
      </c>
      <c r="X23" s="102">
        <v>0</v>
      </c>
      <c r="Y23" s="102">
        <v>0</v>
      </c>
      <c r="Z23" s="102">
        <v>0</v>
      </c>
      <c r="AA23" s="102">
        <v>2</v>
      </c>
      <c r="AB23" s="103" t="s">
        <v>82</v>
      </c>
      <c r="AC23" s="100" t="s">
        <v>28</v>
      </c>
      <c r="AD23" s="104"/>
      <c r="AE23" s="104"/>
      <c r="AF23" s="104"/>
      <c r="AG23" s="104"/>
      <c r="AH23" s="104"/>
      <c r="AI23" s="104"/>
      <c r="AJ23" s="104"/>
      <c r="AK23" s="104"/>
      <c r="AL23" s="104"/>
      <c r="AM23" s="101">
        <f t="shared" si="1"/>
        <v>0</v>
      </c>
      <c r="AN23" s="100"/>
      <c r="AO23" s="9"/>
      <c r="AQ23" s="49"/>
      <c r="AR23" s="59"/>
      <c r="AS23" s="59"/>
      <c r="AT23" s="59"/>
      <c r="AU23" s="59"/>
      <c r="AV23" s="59"/>
      <c r="AW23" s="59"/>
      <c r="AX23" s="62"/>
    </row>
    <row r="24" spans="1:51" s="26" customFormat="1" ht="96.75" customHeight="1" x14ac:dyDescent="0.25">
      <c r="A24" s="102"/>
      <c r="B24" s="102"/>
      <c r="C24" s="102"/>
      <c r="D24" s="102"/>
      <c r="E24" s="102"/>
      <c r="F24" s="102"/>
      <c r="G24" s="102"/>
      <c r="H24" s="102"/>
      <c r="I24" s="102"/>
      <c r="J24" s="102"/>
      <c r="K24" s="102"/>
      <c r="L24" s="102"/>
      <c r="M24" s="102"/>
      <c r="N24" s="102"/>
      <c r="O24" s="102"/>
      <c r="P24" s="102"/>
      <c r="Q24" s="102"/>
      <c r="R24" s="102">
        <v>0</v>
      </c>
      <c r="S24" s="102">
        <v>5</v>
      </c>
      <c r="T24" s="102">
        <v>0</v>
      </c>
      <c r="U24" s="102">
        <v>3</v>
      </c>
      <c r="V24" s="102">
        <v>0</v>
      </c>
      <c r="W24" s="102">
        <v>0</v>
      </c>
      <c r="X24" s="102">
        <v>0</v>
      </c>
      <c r="Y24" s="102">
        <v>0</v>
      </c>
      <c r="Z24" s="102">
        <v>0</v>
      </c>
      <c r="AA24" s="102">
        <v>3</v>
      </c>
      <c r="AB24" s="103" t="s">
        <v>83</v>
      </c>
      <c r="AC24" s="100"/>
      <c r="AD24" s="104"/>
      <c r="AE24" s="104"/>
      <c r="AF24" s="104"/>
      <c r="AG24" s="104"/>
      <c r="AH24" s="104"/>
      <c r="AI24" s="104"/>
      <c r="AJ24" s="104"/>
      <c r="AK24" s="104"/>
      <c r="AL24" s="104"/>
      <c r="AM24" s="101">
        <f t="shared" si="1"/>
        <v>0</v>
      </c>
      <c r="AN24" s="100"/>
      <c r="AO24" s="9"/>
      <c r="AQ24" s="49"/>
      <c r="AR24" s="59"/>
      <c r="AS24" s="59"/>
      <c r="AT24" s="59"/>
      <c r="AU24" s="59"/>
      <c r="AV24" s="59"/>
      <c r="AW24" s="59"/>
      <c r="AX24" s="62"/>
    </row>
    <row r="25" spans="1:51" s="26" customFormat="1" ht="54" customHeight="1" x14ac:dyDescent="0.25">
      <c r="A25" s="102"/>
      <c r="B25" s="102"/>
      <c r="C25" s="102"/>
      <c r="D25" s="102"/>
      <c r="E25" s="102"/>
      <c r="F25" s="102"/>
      <c r="G25" s="102"/>
      <c r="H25" s="102"/>
      <c r="I25" s="102"/>
      <c r="J25" s="102"/>
      <c r="K25" s="102"/>
      <c r="L25" s="102"/>
      <c r="M25" s="102"/>
      <c r="N25" s="102"/>
      <c r="O25" s="102"/>
      <c r="P25" s="102"/>
      <c r="Q25" s="102"/>
      <c r="R25" s="102">
        <v>0</v>
      </c>
      <c r="S25" s="102">
        <v>5</v>
      </c>
      <c r="T25" s="102">
        <v>0</v>
      </c>
      <c r="U25" s="102">
        <v>3</v>
      </c>
      <c r="V25" s="102">
        <v>0</v>
      </c>
      <c r="W25" s="102">
        <v>0</v>
      </c>
      <c r="X25" s="102">
        <v>0</v>
      </c>
      <c r="Y25" s="102">
        <v>0</v>
      </c>
      <c r="Z25" s="102">
        <v>0</v>
      </c>
      <c r="AA25" s="102">
        <v>3</v>
      </c>
      <c r="AB25" s="103" t="s">
        <v>84</v>
      </c>
      <c r="AC25" s="100" t="s">
        <v>28</v>
      </c>
      <c r="AD25" s="104"/>
      <c r="AE25" s="104"/>
      <c r="AF25" s="104"/>
      <c r="AG25" s="104"/>
      <c r="AH25" s="104"/>
      <c r="AI25" s="104"/>
      <c r="AJ25" s="104"/>
      <c r="AK25" s="104"/>
      <c r="AL25" s="104"/>
      <c r="AM25" s="101">
        <f t="shared" si="1"/>
        <v>0</v>
      </c>
      <c r="AN25" s="100"/>
      <c r="AO25" s="9"/>
      <c r="AQ25" s="49"/>
      <c r="AR25" s="59"/>
      <c r="AS25" s="59"/>
      <c r="AT25" s="59"/>
      <c r="AU25" s="59"/>
      <c r="AV25" s="59"/>
      <c r="AW25" s="59"/>
      <c r="AX25" s="62"/>
    </row>
    <row r="26" spans="1:51" s="26" customFormat="1" ht="71.25" customHeight="1" x14ac:dyDescent="0.25">
      <c r="A26" s="102"/>
      <c r="B26" s="102"/>
      <c r="C26" s="102"/>
      <c r="D26" s="102"/>
      <c r="E26" s="102"/>
      <c r="F26" s="102"/>
      <c r="G26" s="102"/>
      <c r="H26" s="102"/>
      <c r="I26" s="102"/>
      <c r="J26" s="102"/>
      <c r="K26" s="102"/>
      <c r="L26" s="102"/>
      <c r="M26" s="102"/>
      <c r="N26" s="102"/>
      <c r="O26" s="102"/>
      <c r="P26" s="102"/>
      <c r="Q26" s="102"/>
      <c r="R26" s="102">
        <v>0</v>
      </c>
      <c r="S26" s="102">
        <v>5</v>
      </c>
      <c r="T26" s="102">
        <v>0</v>
      </c>
      <c r="U26" s="102">
        <v>4</v>
      </c>
      <c r="V26" s="102">
        <v>0</v>
      </c>
      <c r="W26" s="102">
        <v>0</v>
      </c>
      <c r="X26" s="102">
        <v>0</v>
      </c>
      <c r="Y26" s="102">
        <v>0</v>
      </c>
      <c r="Z26" s="102">
        <v>0</v>
      </c>
      <c r="AA26" s="102">
        <v>4</v>
      </c>
      <c r="AB26" s="103" t="s">
        <v>85</v>
      </c>
      <c r="AC26" s="100"/>
      <c r="AD26" s="104"/>
      <c r="AE26" s="104"/>
      <c r="AF26" s="104"/>
      <c r="AG26" s="104"/>
      <c r="AH26" s="104"/>
      <c r="AI26" s="104"/>
      <c r="AJ26" s="104"/>
      <c r="AK26" s="104"/>
      <c r="AL26" s="104"/>
      <c r="AM26" s="101">
        <f t="shared" si="1"/>
        <v>0</v>
      </c>
      <c r="AN26" s="100"/>
      <c r="AO26" s="9"/>
      <c r="AQ26" s="49"/>
      <c r="AR26" s="59"/>
      <c r="AS26" s="59"/>
      <c r="AT26" s="59"/>
      <c r="AU26" s="59"/>
      <c r="AV26" s="59"/>
      <c r="AW26" s="59"/>
      <c r="AX26" s="62"/>
    </row>
    <row r="27" spans="1:51" s="26" customFormat="1" ht="39" customHeight="1" x14ac:dyDescent="0.25">
      <c r="A27" s="102"/>
      <c r="B27" s="102"/>
      <c r="C27" s="102"/>
      <c r="D27" s="102"/>
      <c r="E27" s="102"/>
      <c r="F27" s="102"/>
      <c r="G27" s="102"/>
      <c r="H27" s="102"/>
      <c r="I27" s="102"/>
      <c r="J27" s="102"/>
      <c r="K27" s="102"/>
      <c r="L27" s="102"/>
      <c r="M27" s="102"/>
      <c r="N27" s="102"/>
      <c r="O27" s="102"/>
      <c r="P27" s="102"/>
      <c r="Q27" s="102"/>
      <c r="R27" s="102">
        <v>0</v>
      </c>
      <c r="S27" s="102">
        <v>5</v>
      </c>
      <c r="T27" s="102">
        <v>0</v>
      </c>
      <c r="U27" s="102">
        <v>4</v>
      </c>
      <c r="V27" s="102">
        <v>0</v>
      </c>
      <c r="W27" s="102">
        <v>0</v>
      </c>
      <c r="X27" s="102">
        <v>0</v>
      </c>
      <c r="Y27" s="102">
        <v>0</v>
      </c>
      <c r="Z27" s="102">
        <v>0</v>
      </c>
      <c r="AA27" s="102">
        <v>4</v>
      </c>
      <c r="AB27" s="103" t="s">
        <v>86</v>
      </c>
      <c r="AC27" s="100" t="s">
        <v>1</v>
      </c>
      <c r="AD27" s="104"/>
      <c r="AE27" s="104"/>
      <c r="AF27" s="104"/>
      <c r="AG27" s="104"/>
      <c r="AH27" s="104"/>
      <c r="AI27" s="104"/>
      <c r="AJ27" s="104"/>
      <c r="AK27" s="104"/>
      <c r="AL27" s="104"/>
      <c r="AM27" s="101">
        <f t="shared" si="1"/>
        <v>0</v>
      </c>
      <c r="AN27" s="100"/>
      <c r="AO27" s="9"/>
      <c r="AQ27" s="49"/>
      <c r="AR27" s="59"/>
      <c r="AS27" s="59"/>
      <c r="AT27" s="59"/>
      <c r="AU27" s="59"/>
      <c r="AV27" s="59"/>
      <c r="AW27" s="59"/>
      <c r="AX27" s="62"/>
    </row>
    <row r="28" spans="1:51" s="26" customFormat="1" ht="42.75" customHeight="1" x14ac:dyDescent="0.25">
      <c r="A28" s="102"/>
      <c r="B28" s="102"/>
      <c r="C28" s="102"/>
      <c r="D28" s="102"/>
      <c r="E28" s="102"/>
      <c r="F28" s="102"/>
      <c r="G28" s="102"/>
      <c r="H28" s="102"/>
      <c r="I28" s="102"/>
      <c r="J28" s="102"/>
      <c r="K28" s="102"/>
      <c r="L28" s="102"/>
      <c r="M28" s="102"/>
      <c r="N28" s="102"/>
      <c r="O28" s="102"/>
      <c r="P28" s="102"/>
      <c r="Q28" s="102"/>
      <c r="R28" s="102">
        <v>0</v>
      </c>
      <c r="S28" s="102">
        <v>5</v>
      </c>
      <c r="T28" s="102">
        <v>0</v>
      </c>
      <c r="U28" s="102">
        <v>5</v>
      </c>
      <c r="V28" s="102">
        <v>0</v>
      </c>
      <c r="W28" s="102">
        <v>0</v>
      </c>
      <c r="X28" s="102">
        <v>0</v>
      </c>
      <c r="Y28" s="102">
        <v>0</v>
      </c>
      <c r="Z28" s="102">
        <v>0</v>
      </c>
      <c r="AA28" s="102">
        <v>5</v>
      </c>
      <c r="AB28" s="103" t="s">
        <v>87</v>
      </c>
      <c r="AC28" s="100"/>
      <c r="AD28" s="104"/>
      <c r="AE28" s="104"/>
      <c r="AF28" s="104"/>
      <c r="AG28" s="104"/>
      <c r="AH28" s="104"/>
      <c r="AI28" s="104"/>
      <c r="AJ28" s="104"/>
      <c r="AK28" s="104"/>
      <c r="AL28" s="104"/>
      <c r="AM28" s="101">
        <f t="shared" si="1"/>
        <v>0</v>
      </c>
      <c r="AN28" s="100"/>
      <c r="AO28" s="9"/>
      <c r="AQ28" s="50" t="e">
        <f>AQ29+AQ33</f>
        <v>#REF!</v>
      </c>
      <c r="AR28" s="59"/>
      <c r="AS28" s="59"/>
      <c r="AT28" s="59"/>
      <c r="AU28" s="59"/>
      <c r="AV28" s="59"/>
      <c r="AW28" s="59"/>
      <c r="AX28" s="62"/>
    </row>
    <row r="29" spans="1:51" s="26" customFormat="1" ht="46.5" customHeight="1" x14ac:dyDescent="0.25">
      <c r="A29" s="102"/>
      <c r="B29" s="102"/>
      <c r="C29" s="102"/>
      <c r="D29" s="102"/>
      <c r="E29" s="102"/>
      <c r="F29" s="102"/>
      <c r="G29" s="102"/>
      <c r="H29" s="102"/>
      <c r="I29" s="102"/>
      <c r="J29" s="102"/>
      <c r="K29" s="102"/>
      <c r="L29" s="102"/>
      <c r="M29" s="102"/>
      <c r="N29" s="102"/>
      <c r="O29" s="102"/>
      <c r="P29" s="102"/>
      <c r="Q29" s="102"/>
      <c r="R29" s="102">
        <v>0</v>
      </c>
      <c r="S29" s="102">
        <v>5</v>
      </c>
      <c r="T29" s="102">
        <v>0</v>
      </c>
      <c r="U29" s="102">
        <v>5</v>
      </c>
      <c r="V29" s="102">
        <v>0</v>
      </c>
      <c r="W29" s="102">
        <v>0</v>
      </c>
      <c r="X29" s="102">
        <v>0</v>
      </c>
      <c r="Y29" s="102">
        <v>0</v>
      </c>
      <c r="Z29" s="102">
        <v>0</v>
      </c>
      <c r="AA29" s="102">
        <v>5</v>
      </c>
      <c r="AB29" s="103" t="s">
        <v>88</v>
      </c>
      <c r="AC29" s="100" t="s">
        <v>28</v>
      </c>
      <c r="AD29" s="104"/>
      <c r="AE29" s="104"/>
      <c r="AF29" s="104"/>
      <c r="AG29" s="104"/>
      <c r="AH29" s="104"/>
      <c r="AI29" s="104"/>
      <c r="AJ29" s="104"/>
      <c r="AK29" s="104"/>
      <c r="AL29" s="104"/>
      <c r="AM29" s="101">
        <f t="shared" si="1"/>
        <v>0</v>
      </c>
      <c r="AN29" s="100"/>
      <c r="AO29" s="9"/>
      <c r="AQ29" s="49" t="e">
        <f>AQ31+#REF!</f>
        <v>#REF!</v>
      </c>
      <c r="AR29" s="59"/>
      <c r="AS29" s="59"/>
      <c r="AT29" s="59"/>
      <c r="AU29" s="59"/>
      <c r="AV29" s="59"/>
      <c r="AW29" s="59"/>
      <c r="AX29" s="62"/>
    </row>
    <row r="30" spans="1:51" s="26" customFormat="1" ht="32.25" thickBot="1" x14ac:dyDescent="0.3">
      <c r="A30" s="102"/>
      <c r="B30" s="102"/>
      <c r="C30" s="102"/>
      <c r="D30" s="102"/>
      <c r="E30" s="102"/>
      <c r="F30" s="102"/>
      <c r="G30" s="102"/>
      <c r="H30" s="102"/>
      <c r="I30" s="102"/>
      <c r="J30" s="102"/>
      <c r="K30" s="102"/>
      <c r="L30" s="102"/>
      <c r="M30" s="102"/>
      <c r="N30" s="102"/>
      <c r="O30" s="102"/>
      <c r="P30" s="102"/>
      <c r="Q30" s="102"/>
      <c r="R30" s="102">
        <v>0</v>
      </c>
      <c r="S30" s="102">
        <v>5</v>
      </c>
      <c r="T30" s="102">
        <v>1</v>
      </c>
      <c r="U30" s="102">
        <v>0</v>
      </c>
      <c r="V30" s="102">
        <v>0</v>
      </c>
      <c r="W30" s="102">
        <v>0</v>
      </c>
      <c r="X30" s="102">
        <v>0</v>
      </c>
      <c r="Y30" s="102">
        <v>0</v>
      </c>
      <c r="Z30" s="102">
        <v>0</v>
      </c>
      <c r="AA30" s="102">
        <v>0</v>
      </c>
      <c r="AB30" s="105" t="s">
        <v>89</v>
      </c>
      <c r="AC30" s="100" t="s">
        <v>4</v>
      </c>
      <c r="AD30" s="106" t="e">
        <f t="shared" ref="AD30:AL30" si="2">AD31+AD35</f>
        <v>#REF!</v>
      </c>
      <c r="AE30" s="106" t="e">
        <f t="shared" si="2"/>
        <v>#REF!</v>
      </c>
      <c r="AF30" s="106" t="e">
        <f t="shared" si="2"/>
        <v>#REF!</v>
      </c>
      <c r="AG30" s="106">
        <f t="shared" si="2"/>
        <v>20951.599999999999</v>
      </c>
      <c r="AH30" s="106">
        <f t="shared" si="2"/>
        <v>20779</v>
      </c>
      <c r="AI30" s="106">
        <f t="shared" si="2"/>
        <v>21010.1</v>
      </c>
      <c r="AJ30" s="106">
        <f t="shared" si="2"/>
        <v>21010.1</v>
      </c>
      <c r="AK30" s="106">
        <f t="shared" si="2"/>
        <v>21010.1</v>
      </c>
      <c r="AL30" s="106">
        <f t="shared" si="2"/>
        <v>21010.1</v>
      </c>
      <c r="AM30" s="101">
        <f t="shared" si="1"/>
        <v>125771</v>
      </c>
      <c r="AN30" s="100" t="s">
        <v>75</v>
      </c>
      <c r="AO30" s="9"/>
      <c r="AQ30" s="49"/>
      <c r="AR30" s="61">
        <v>0</v>
      </c>
      <c r="AS30" s="61"/>
      <c r="AT30" s="61"/>
      <c r="AU30" s="61"/>
      <c r="AV30" s="61"/>
      <c r="AW30" s="61">
        <v>0</v>
      </c>
      <c r="AX30" s="62"/>
      <c r="AY30" s="7" t="s">
        <v>61</v>
      </c>
    </row>
    <row r="31" spans="1:51" s="7" customFormat="1" ht="70.5" customHeight="1" x14ac:dyDescent="0.25">
      <c r="A31" s="102"/>
      <c r="B31" s="102"/>
      <c r="C31" s="102"/>
      <c r="D31" s="102"/>
      <c r="E31" s="102"/>
      <c r="F31" s="102"/>
      <c r="G31" s="102"/>
      <c r="H31" s="102"/>
      <c r="I31" s="102"/>
      <c r="J31" s="102"/>
      <c r="K31" s="102"/>
      <c r="L31" s="102"/>
      <c r="M31" s="102"/>
      <c r="N31" s="102"/>
      <c r="O31" s="102"/>
      <c r="P31" s="102"/>
      <c r="Q31" s="102"/>
      <c r="R31" s="102">
        <v>0</v>
      </c>
      <c r="S31" s="102">
        <v>5</v>
      </c>
      <c r="T31" s="102">
        <v>1</v>
      </c>
      <c r="U31" s="102">
        <v>0</v>
      </c>
      <c r="V31" s="102">
        <v>1</v>
      </c>
      <c r="W31" s="102">
        <v>0</v>
      </c>
      <c r="X31" s="102">
        <v>0</v>
      </c>
      <c r="Y31" s="102">
        <v>0</v>
      </c>
      <c r="Z31" s="102">
        <v>0</v>
      </c>
      <c r="AA31" s="102">
        <v>0</v>
      </c>
      <c r="AB31" s="105" t="s">
        <v>90</v>
      </c>
      <c r="AC31" s="100" t="s">
        <v>4</v>
      </c>
      <c r="AD31" s="104" t="e">
        <f>#REF!+#REF!</f>
        <v>#REF!</v>
      </c>
      <c r="AE31" s="104" t="e">
        <f>#REF!+#REF!</f>
        <v>#REF!</v>
      </c>
      <c r="AF31" s="104" t="e">
        <f>#REF!+#REF!</f>
        <v>#REF!</v>
      </c>
      <c r="AG31" s="104">
        <f t="shared" ref="AG31:AL31" si="3">AG33</f>
        <v>400</v>
      </c>
      <c r="AH31" s="104">
        <f t="shared" si="3"/>
        <v>400</v>
      </c>
      <c r="AI31" s="104">
        <f t="shared" si="3"/>
        <v>400</v>
      </c>
      <c r="AJ31" s="104">
        <f t="shared" si="3"/>
        <v>400</v>
      </c>
      <c r="AK31" s="104">
        <f t="shared" si="3"/>
        <v>400</v>
      </c>
      <c r="AL31" s="104">
        <f t="shared" si="3"/>
        <v>400</v>
      </c>
      <c r="AM31" s="101">
        <f t="shared" si="1"/>
        <v>2400</v>
      </c>
      <c r="AN31" s="100"/>
      <c r="AO31" s="9"/>
      <c r="AQ31" s="80">
        <v>1000</v>
      </c>
      <c r="AR31" s="64"/>
      <c r="AS31" s="64"/>
      <c r="AT31" s="64"/>
      <c r="AU31" s="64"/>
      <c r="AV31" s="64"/>
      <c r="AW31" s="64"/>
      <c r="AX31" s="167"/>
      <c r="AY31" s="7" t="s">
        <v>62</v>
      </c>
    </row>
    <row r="32" spans="1:51" s="7" customFormat="1" ht="70.5" customHeight="1" thickBot="1" x14ac:dyDescent="0.3">
      <c r="A32" s="102"/>
      <c r="B32" s="102"/>
      <c r="C32" s="102"/>
      <c r="D32" s="102"/>
      <c r="E32" s="102"/>
      <c r="F32" s="102"/>
      <c r="G32" s="102"/>
      <c r="H32" s="102"/>
      <c r="I32" s="102"/>
      <c r="J32" s="102"/>
      <c r="K32" s="102"/>
      <c r="L32" s="102"/>
      <c r="M32" s="102"/>
      <c r="N32" s="102"/>
      <c r="O32" s="102"/>
      <c r="P32" s="102"/>
      <c r="Q32" s="102"/>
      <c r="R32" s="102">
        <v>0</v>
      </c>
      <c r="S32" s="102">
        <v>5</v>
      </c>
      <c r="T32" s="102">
        <v>1</v>
      </c>
      <c r="U32" s="102">
        <v>0</v>
      </c>
      <c r="V32" s="102">
        <v>1</v>
      </c>
      <c r="W32" s="102">
        <v>0</v>
      </c>
      <c r="X32" s="102">
        <v>0</v>
      </c>
      <c r="Y32" s="102">
        <v>0</v>
      </c>
      <c r="Z32" s="102">
        <v>0</v>
      </c>
      <c r="AA32" s="102">
        <v>1</v>
      </c>
      <c r="AB32" s="103" t="s">
        <v>91</v>
      </c>
      <c r="AC32" s="100" t="s">
        <v>35</v>
      </c>
      <c r="AD32" s="104"/>
      <c r="AE32" s="104"/>
      <c r="AF32" s="104"/>
      <c r="AG32" s="104"/>
      <c r="AH32" s="104"/>
      <c r="AI32" s="104"/>
      <c r="AJ32" s="104"/>
      <c r="AK32" s="104"/>
      <c r="AL32" s="104"/>
      <c r="AM32" s="101">
        <f t="shared" si="1"/>
        <v>0</v>
      </c>
      <c r="AN32" s="100"/>
      <c r="AO32" s="9"/>
      <c r="AQ32" s="49"/>
      <c r="AR32" s="176">
        <f t="shared" ref="AR32:AW32" si="4">AG60</f>
        <v>151.6</v>
      </c>
      <c r="AS32" s="176">
        <f t="shared" si="4"/>
        <v>151.6</v>
      </c>
      <c r="AT32" s="176">
        <f t="shared" si="4"/>
        <v>151.6</v>
      </c>
      <c r="AU32" s="176">
        <f t="shared" si="4"/>
        <v>151.6</v>
      </c>
      <c r="AV32" s="176">
        <f t="shared" si="4"/>
        <v>151.6</v>
      </c>
      <c r="AW32" s="176">
        <f t="shared" si="4"/>
        <v>151.6</v>
      </c>
      <c r="AX32" s="167">
        <f>AR32+AS32+AT32+AU32+AV32+AW32</f>
        <v>909.6</v>
      </c>
    </row>
    <row r="33" spans="1:51" s="7" customFormat="1" ht="54" customHeight="1" thickBot="1" x14ac:dyDescent="0.3">
      <c r="A33" s="102">
        <v>6</v>
      </c>
      <c r="B33" s="102">
        <v>0</v>
      </c>
      <c r="C33" s="102">
        <v>2</v>
      </c>
      <c r="D33" s="102">
        <v>0</v>
      </c>
      <c r="E33" s="102">
        <v>5</v>
      </c>
      <c r="F33" s="102">
        <v>0</v>
      </c>
      <c r="G33" s="102">
        <v>2</v>
      </c>
      <c r="H33" s="102">
        <v>0</v>
      </c>
      <c r="I33" s="102">
        <v>5</v>
      </c>
      <c r="J33" s="102">
        <v>1</v>
      </c>
      <c r="K33" s="102">
        <v>0</v>
      </c>
      <c r="L33" s="102">
        <v>1</v>
      </c>
      <c r="M33" s="102">
        <v>4</v>
      </c>
      <c r="N33" s="102">
        <v>0</v>
      </c>
      <c r="O33" s="102">
        <v>0</v>
      </c>
      <c r="P33" s="102">
        <v>2</v>
      </c>
      <c r="Q33" s="102" t="s">
        <v>56</v>
      </c>
      <c r="R33" s="102">
        <v>0</v>
      </c>
      <c r="S33" s="102">
        <v>5</v>
      </c>
      <c r="T33" s="102">
        <v>1</v>
      </c>
      <c r="U33" s="102">
        <v>0</v>
      </c>
      <c r="V33" s="102">
        <v>1</v>
      </c>
      <c r="W33" s="102">
        <v>0</v>
      </c>
      <c r="X33" s="102">
        <v>0</v>
      </c>
      <c r="Y33" s="102">
        <v>1</v>
      </c>
      <c r="Z33" s="102">
        <v>0</v>
      </c>
      <c r="AA33" s="102">
        <v>1</v>
      </c>
      <c r="AB33" s="108" t="s">
        <v>169</v>
      </c>
      <c r="AC33" s="100" t="s">
        <v>4</v>
      </c>
      <c r="AD33" s="104"/>
      <c r="AE33" s="104"/>
      <c r="AF33" s="104"/>
      <c r="AG33" s="104">
        <f t="shared" ref="AG33:AL33" si="5">AG34</f>
        <v>400</v>
      </c>
      <c r="AH33" s="104">
        <f t="shared" si="5"/>
        <v>400</v>
      </c>
      <c r="AI33" s="104">
        <f t="shared" si="5"/>
        <v>400</v>
      </c>
      <c r="AJ33" s="104">
        <f t="shared" si="5"/>
        <v>400</v>
      </c>
      <c r="AK33" s="104">
        <f t="shared" si="5"/>
        <v>400</v>
      </c>
      <c r="AL33" s="104">
        <f t="shared" si="5"/>
        <v>400</v>
      </c>
      <c r="AM33" s="101"/>
      <c r="AN33" s="100"/>
      <c r="AO33" s="9"/>
      <c r="AQ33" s="49" t="e">
        <f>AQ35+AQ41+AQ47+AQ53+AQ56+AQ58+AQ61+AQ64+#REF!+AQ67+AQ70</f>
        <v>#REF!</v>
      </c>
      <c r="AR33" s="175">
        <f t="shared" ref="AR33:AW33" si="6">AG30-AR32</f>
        <v>20800</v>
      </c>
      <c r="AS33" s="175">
        <f>AH30-AS32</f>
        <v>20627.400000000001</v>
      </c>
      <c r="AT33" s="175">
        <f t="shared" si="6"/>
        <v>20858.5</v>
      </c>
      <c r="AU33" s="175">
        <f t="shared" si="6"/>
        <v>20858.5</v>
      </c>
      <c r="AV33" s="175">
        <f t="shared" si="6"/>
        <v>20858.5</v>
      </c>
      <c r="AW33" s="175">
        <f t="shared" si="6"/>
        <v>20858.5</v>
      </c>
      <c r="AX33" s="174">
        <f>AR33+AS33+AT33+AU33+AV33+AW33</f>
        <v>124861.4</v>
      </c>
      <c r="AY33" s="7" t="s">
        <v>175</v>
      </c>
    </row>
    <row r="34" spans="1:51" s="7" customFormat="1" ht="36.75" customHeight="1" x14ac:dyDescent="0.3">
      <c r="A34" s="102"/>
      <c r="B34" s="102"/>
      <c r="C34" s="102"/>
      <c r="D34" s="102"/>
      <c r="E34" s="102"/>
      <c r="F34" s="102"/>
      <c r="G34" s="102"/>
      <c r="H34" s="102"/>
      <c r="I34" s="102"/>
      <c r="J34" s="102"/>
      <c r="K34" s="102"/>
      <c r="L34" s="102"/>
      <c r="M34" s="102"/>
      <c r="N34" s="102"/>
      <c r="O34" s="102"/>
      <c r="P34" s="102"/>
      <c r="Q34" s="102"/>
      <c r="R34" s="102">
        <v>0</v>
      </c>
      <c r="S34" s="102">
        <v>5</v>
      </c>
      <c r="T34" s="102">
        <v>1</v>
      </c>
      <c r="U34" s="102">
        <v>0</v>
      </c>
      <c r="V34" s="102">
        <v>1</v>
      </c>
      <c r="W34" s="102">
        <v>0</v>
      </c>
      <c r="X34" s="102">
        <v>0</v>
      </c>
      <c r="Y34" s="102">
        <v>1</v>
      </c>
      <c r="Z34" s="102">
        <v>0</v>
      </c>
      <c r="AA34" s="102">
        <v>1</v>
      </c>
      <c r="AB34" s="107" t="s">
        <v>26</v>
      </c>
      <c r="AC34" s="100" t="s">
        <v>4</v>
      </c>
      <c r="AD34" s="104"/>
      <c r="AE34" s="104"/>
      <c r="AF34" s="104"/>
      <c r="AG34" s="104">
        <v>400</v>
      </c>
      <c r="AH34" s="104">
        <v>400</v>
      </c>
      <c r="AI34" s="104">
        <v>400</v>
      </c>
      <c r="AJ34" s="104">
        <v>400</v>
      </c>
      <c r="AK34" s="104">
        <v>400</v>
      </c>
      <c r="AL34" s="104">
        <v>400</v>
      </c>
      <c r="AM34" s="101"/>
      <c r="AN34" s="100"/>
      <c r="AO34" s="9"/>
      <c r="AQ34" s="51"/>
      <c r="AR34" s="63"/>
      <c r="AS34" s="60"/>
      <c r="AT34" s="60"/>
      <c r="AU34" s="60"/>
      <c r="AV34" s="60"/>
      <c r="AW34" s="60"/>
      <c r="AX34" s="6"/>
    </row>
    <row r="35" spans="1:51" s="7" customFormat="1" ht="56.25" customHeight="1" x14ac:dyDescent="0.25">
      <c r="A35" s="102"/>
      <c r="B35" s="102"/>
      <c r="C35" s="102"/>
      <c r="D35" s="102"/>
      <c r="E35" s="102"/>
      <c r="F35" s="102"/>
      <c r="G35" s="102"/>
      <c r="H35" s="102"/>
      <c r="I35" s="102"/>
      <c r="J35" s="102"/>
      <c r="K35" s="102"/>
      <c r="L35" s="102"/>
      <c r="M35" s="102"/>
      <c r="N35" s="102"/>
      <c r="O35" s="102"/>
      <c r="P35" s="102"/>
      <c r="Q35" s="102"/>
      <c r="R35" s="102">
        <v>0</v>
      </c>
      <c r="S35" s="102">
        <v>5</v>
      </c>
      <c r="T35" s="102">
        <v>1</v>
      </c>
      <c r="U35" s="102">
        <v>0</v>
      </c>
      <c r="V35" s="102">
        <v>2</v>
      </c>
      <c r="W35" s="102">
        <v>0</v>
      </c>
      <c r="X35" s="102">
        <v>0</v>
      </c>
      <c r="Y35" s="102">
        <v>0</v>
      </c>
      <c r="Z35" s="102">
        <v>0</v>
      </c>
      <c r="AA35" s="102">
        <v>0</v>
      </c>
      <c r="AB35" s="109" t="s">
        <v>92</v>
      </c>
      <c r="AC35" s="100" t="s">
        <v>4</v>
      </c>
      <c r="AD35" s="104" t="e">
        <f>#REF!+AD37+AD43+AD49+#REF!+#REF!+#REF!+AD58</f>
        <v>#REF!</v>
      </c>
      <c r="AE35" s="104" t="e">
        <f>#REF!+AE37+AE43+AE49+#REF!+#REF!+#REF!+AE58</f>
        <v>#REF!</v>
      </c>
      <c r="AF35" s="104" t="e">
        <f>#REF!+AF37+AF43+AF49+#REF!+#REF!+#REF!+AF58</f>
        <v>#REF!</v>
      </c>
      <c r="AG35" s="104">
        <f>AG37+AG43+AG49+AG55+AG60+AG63+AG66+AG69+AG72+AG75+AG78+AG81+AG84</f>
        <v>20551.599999999999</v>
      </c>
      <c r="AH35" s="104">
        <f t="shared" ref="AH35:AM35" si="7">AH37+AH43+AH49+AH55+AH60+AH63+AH66+AH69+AH72+AH75+AH78+AH81+AH84</f>
        <v>20379</v>
      </c>
      <c r="AI35" s="104">
        <f t="shared" si="7"/>
        <v>20610.099999999999</v>
      </c>
      <c r="AJ35" s="104">
        <f t="shared" si="7"/>
        <v>20610.099999999999</v>
      </c>
      <c r="AK35" s="104">
        <f t="shared" si="7"/>
        <v>20610.099999999999</v>
      </c>
      <c r="AL35" s="104">
        <f t="shared" si="7"/>
        <v>20610.099999999999</v>
      </c>
      <c r="AM35" s="104">
        <f t="shared" si="7"/>
        <v>123371</v>
      </c>
      <c r="AN35" s="100"/>
      <c r="AO35" s="9"/>
      <c r="AQ35" s="49">
        <f>AQ38</f>
        <v>6500</v>
      </c>
      <c r="AR35" s="60"/>
      <c r="AS35" s="60"/>
      <c r="AT35" s="60"/>
      <c r="AU35" s="60"/>
      <c r="AV35" s="60"/>
      <c r="AW35" s="60"/>
      <c r="AX35" s="6"/>
    </row>
    <row r="36" spans="1:51" s="7" customFormat="1" ht="43.5" customHeight="1" x14ac:dyDescent="0.25">
      <c r="A36" s="102"/>
      <c r="B36" s="102"/>
      <c r="C36" s="102"/>
      <c r="D36" s="102"/>
      <c r="E36" s="102"/>
      <c r="F36" s="102"/>
      <c r="G36" s="102"/>
      <c r="H36" s="102"/>
      <c r="I36" s="102"/>
      <c r="J36" s="102"/>
      <c r="K36" s="102"/>
      <c r="L36" s="102"/>
      <c r="M36" s="102"/>
      <c r="N36" s="102"/>
      <c r="O36" s="102"/>
      <c r="P36" s="102"/>
      <c r="Q36" s="102"/>
      <c r="R36" s="102">
        <v>0</v>
      </c>
      <c r="S36" s="102">
        <v>5</v>
      </c>
      <c r="T36" s="102">
        <v>1</v>
      </c>
      <c r="U36" s="102">
        <v>0</v>
      </c>
      <c r="V36" s="102">
        <v>2</v>
      </c>
      <c r="W36" s="102">
        <v>0</v>
      </c>
      <c r="X36" s="102">
        <v>0</v>
      </c>
      <c r="Y36" s="102">
        <v>0</v>
      </c>
      <c r="Z36" s="102">
        <v>0</v>
      </c>
      <c r="AA36" s="102">
        <v>1</v>
      </c>
      <c r="AB36" s="103" t="s">
        <v>93</v>
      </c>
      <c r="AC36" s="100" t="s">
        <v>28</v>
      </c>
      <c r="AD36" s="110"/>
      <c r="AE36" s="110"/>
      <c r="AF36" s="110"/>
      <c r="AG36" s="110"/>
      <c r="AH36" s="110"/>
      <c r="AI36" s="110"/>
      <c r="AJ36" s="110"/>
      <c r="AK36" s="110"/>
      <c r="AL36" s="110"/>
      <c r="AM36" s="101">
        <f t="shared" si="1"/>
        <v>0</v>
      </c>
      <c r="AN36" s="102"/>
      <c r="AO36" s="9"/>
      <c r="AQ36" s="49"/>
      <c r="AR36" s="60"/>
      <c r="AS36" s="60"/>
      <c r="AT36" s="60"/>
      <c r="AU36" s="60"/>
      <c r="AV36" s="60"/>
      <c r="AW36" s="60"/>
      <c r="AX36" s="6"/>
    </row>
    <row r="37" spans="1:51" s="7" customFormat="1" ht="58.5" customHeight="1" x14ac:dyDescent="0.25">
      <c r="A37" s="102">
        <v>6</v>
      </c>
      <c r="B37" s="102">
        <v>0</v>
      </c>
      <c r="C37" s="102">
        <v>2</v>
      </c>
      <c r="D37" s="102">
        <v>0</v>
      </c>
      <c r="E37" s="102">
        <v>5</v>
      </c>
      <c r="F37" s="102">
        <v>0</v>
      </c>
      <c r="G37" s="102">
        <v>3</v>
      </c>
      <c r="H37" s="102">
        <v>0</v>
      </c>
      <c r="I37" s="102">
        <v>5</v>
      </c>
      <c r="J37" s="102">
        <v>1</v>
      </c>
      <c r="K37" s="102">
        <v>0</v>
      </c>
      <c r="L37" s="102">
        <v>2</v>
      </c>
      <c r="M37" s="102">
        <v>4</v>
      </c>
      <c r="N37" s="102">
        <v>0</v>
      </c>
      <c r="O37" s="102">
        <v>0</v>
      </c>
      <c r="P37" s="102">
        <v>3</v>
      </c>
      <c r="Q37" s="102" t="s">
        <v>56</v>
      </c>
      <c r="R37" s="102">
        <v>0</v>
      </c>
      <c r="S37" s="102">
        <v>5</v>
      </c>
      <c r="T37" s="102">
        <v>1</v>
      </c>
      <c r="U37" s="102">
        <v>0</v>
      </c>
      <c r="V37" s="102">
        <v>2</v>
      </c>
      <c r="W37" s="102">
        <v>0</v>
      </c>
      <c r="X37" s="102">
        <v>0</v>
      </c>
      <c r="Y37" s="102">
        <v>1</v>
      </c>
      <c r="Z37" s="102">
        <v>0</v>
      </c>
      <c r="AA37" s="102">
        <v>0</v>
      </c>
      <c r="AB37" s="105" t="s">
        <v>94</v>
      </c>
      <c r="AC37" s="100" t="s">
        <v>4</v>
      </c>
      <c r="AD37" s="104">
        <f>AD38+AD39+AD40+AD41</f>
        <v>0</v>
      </c>
      <c r="AE37" s="104">
        <f>AE38+AE39+AE40+AE41</f>
        <v>0</v>
      </c>
      <c r="AF37" s="104">
        <f>AF38+AF39+AF40+AF41</f>
        <v>0</v>
      </c>
      <c r="AG37" s="104">
        <f t="shared" ref="AG37:AL37" si="8">AG40</f>
        <v>6000</v>
      </c>
      <c r="AH37" s="104">
        <f t="shared" si="8"/>
        <v>6000</v>
      </c>
      <c r="AI37" s="104">
        <f t="shared" si="8"/>
        <v>6000</v>
      </c>
      <c r="AJ37" s="104">
        <f t="shared" si="8"/>
        <v>6000</v>
      </c>
      <c r="AK37" s="104">
        <f t="shared" si="8"/>
        <v>6000</v>
      </c>
      <c r="AL37" s="104">
        <f t="shared" si="8"/>
        <v>6000</v>
      </c>
      <c r="AM37" s="101">
        <f t="shared" si="1"/>
        <v>36000</v>
      </c>
      <c r="AN37" s="100" t="s">
        <v>75</v>
      </c>
      <c r="AO37" s="9"/>
      <c r="AQ37" s="49"/>
      <c r="AR37" s="60"/>
      <c r="AS37" s="60"/>
      <c r="AT37" s="60"/>
      <c r="AU37" s="60"/>
      <c r="AV37" s="60"/>
      <c r="AW37" s="60"/>
      <c r="AX37" s="6"/>
    </row>
    <row r="38" spans="1:51" s="7" customFormat="1" ht="31.5" hidden="1" x14ac:dyDescent="0.25">
      <c r="A38" s="102"/>
      <c r="B38" s="102"/>
      <c r="C38" s="102"/>
      <c r="D38" s="102"/>
      <c r="E38" s="102"/>
      <c r="F38" s="102"/>
      <c r="G38" s="102"/>
      <c r="H38" s="102"/>
      <c r="I38" s="102"/>
      <c r="J38" s="102"/>
      <c r="K38" s="102"/>
      <c r="L38" s="102"/>
      <c r="M38" s="102"/>
      <c r="N38" s="102"/>
      <c r="O38" s="102"/>
      <c r="P38" s="102"/>
      <c r="Q38" s="102"/>
      <c r="R38" s="102">
        <v>0</v>
      </c>
      <c r="S38" s="102">
        <v>5</v>
      </c>
      <c r="T38" s="102">
        <v>1</v>
      </c>
      <c r="U38" s="102">
        <v>0</v>
      </c>
      <c r="V38" s="102">
        <v>2</v>
      </c>
      <c r="W38" s="102">
        <v>0</v>
      </c>
      <c r="X38" s="102">
        <v>0</v>
      </c>
      <c r="Y38" s="102">
        <v>1</v>
      </c>
      <c r="Z38" s="102">
        <v>0</v>
      </c>
      <c r="AA38" s="102">
        <v>0</v>
      </c>
      <c r="AB38" s="107" t="s">
        <v>24</v>
      </c>
      <c r="AC38" s="100" t="s">
        <v>4</v>
      </c>
      <c r="AD38" s="104"/>
      <c r="AE38" s="104"/>
      <c r="AF38" s="104"/>
      <c r="AG38" s="104"/>
      <c r="AH38" s="104"/>
      <c r="AI38" s="104"/>
      <c r="AJ38" s="104"/>
      <c r="AK38" s="104"/>
      <c r="AL38" s="104"/>
      <c r="AM38" s="101">
        <f t="shared" si="1"/>
        <v>0</v>
      </c>
      <c r="AN38" s="102"/>
      <c r="AO38" s="9"/>
      <c r="AQ38" s="80">
        <v>6500</v>
      </c>
      <c r="AR38" s="60"/>
      <c r="AS38" s="60"/>
      <c r="AT38" s="60"/>
      <c r="AU38" s="60"/>
      <c r="AV38" s="60"/>
      <c r="AW38" s="60"/>
      <c r="AX38" s="6"/>
    </row>
    <row r="39" spans="1:51" s="7" customFormat="1" ht="31.5" hidden="1" x14ac:dyDescent="0.25">
      <c r="A39" s="102"/>
      <c r="B39" s="102"/>
      <c r="C39" s="102"/>
      <c r="D39" s="102"/>
      <c r="E39" s="102"/>
      <c r="F39" s="102"/>
      <c r="G39" s="102"/>
      <c r="H39" s="102"/>
      <c r="I39" s="102"/>
      <c r="J39" s="102"/>
      <c r="K39" s="102"/>
      <c r="L39" s="102"/>
      <c r="M39" s="102"/>
      <c r="N39" s="102"/>
      <c r="O39" s="102"/>
      <c r="P39" s="102"/>
      <c r="Q39" s="102"/>
      <c r="R39" s="102">
        <v>0</v>
      </c>
      <c r="S39" s="102">
        <v>5</v>
      </c>
      <c r="T39" s="102">
        <v>1</v>
      </c>
      <c r="U39" s="102">
        <v>0</v>
      </c>
      <c r="V39" s="102">
        <v>2</v>
      </c>
      <c r="W39" s="102">
        <v>0</v>
      </c>
      <c r="X39" s="102">
        <v>0</v>
      </c>
      <c r="Y39" s="102">
        <v>1</v>
      </c>
      <c r="Z39" s="102">
        <v>0</v>
      </c>
      <c r="AA39" s="102">
        <v>0</v>
      </c>
      <c r="AB39" s="107" t="s">
        <v>25</v>
      </c>
      <c r="AC39" s="100" t="s">
        <v>4</v>
      </c>
      <c r="AD39" s="104"/>
      <c r="AE39" s="104"/>
      <c r="AF39" s="104"/>
      <c r="AG39" s="104"/>
      <c r="AH39" s="104"/>
      <c r="AI39" s="104"/>
      <c r="AJ39" s="104"/>
      <c r="AK39" s="104"/>
      <c r="AL39" s="104"/>
      <c r="AM39" s="101">
        <f t="shared" si="1"/>
        <v>0</v>
      </c>
      <c r="AN39" s="102"/>
      <c r="AO39" s="9"/>
      <c r="AQ39" s="49"/>
      <c r="AR39" s="60"/>
      <c r="AS39" s="60"/>
      <c r="AT39" s="60"/>
      <c r="AU39" s="60"/>
      <c r="AV39" s="60"/>
      <c r="AW39" s="60"/>
      <c r="AX39" s="6"/>
    </row>
    <row r="40" spans="1:51" s="7" customFormat="1" ht="31.5" x14ac:dyDescent="0.25">
      <c r="A40" s="102"/>
      <c r="B40" s="102"/>
      <c r="C40" s="102"/>
      <c r="D40" s="102"/>
      <c r="E40" s="102"/>
      <c r="F40" s="102"/>
      <c r="G40" s="102"/>
      <c r="H40" s="102"/>
      <c r="I40" s="102"/>
      <c r="J40" s="102"/>
      <c r="K40" s="102"/>
      <c r="L40" s="102"/>
      <c r="M40" s="102"/>
      <c r="N40" s="102"/>
      <c r="O40" s="102"/>
      <c r="P40" s="102"/>
      <c r="Q40" s="102"/>
      <c r="R40" s="102">
        <v>0</v>
      </c>
      <c r="S40" s="102">
        <v>5</v>
      </c>
      <c r="T40" s="102">
        <v>1</v>
      </c>
      <c r="U40" s="102">
        <v>0</v>
      </c>
      <c r="V40" s="102">
        <v>2</v>
      </c>
      <c r="W40" s="102">
        <v>0</v>
      </c>
      <c r="X40" s="102">
        <v>0</v>
      </c>
      <c r="Y40" s="102">
        <v>1</v>
      </c>
      <c r="Z40" s="102">
        <v>0</v>
      </c>
      <c r="AA40" s="102">
        <v>0</v>
      </c>
      <c r="AB40" s="107" t="s">
        <v>26</v>
      </c>
      <c r="AC40" s="100" t="s">
        <v>4</v>
      </c>
      <c r="AD40" s="104"/>
      <c r="AE40" s="104"/>
      <c r="AF40" s="104"/>
      <c r="AG40" s="104">
        <v>6000</v>
      </c>
      <c r="AH40" s="104">
        <v>6000</v>
      </c>
      <c r="AI40" s="104">
        <v>6000</v>
      </c>
      <c r="AJ40" s="104">
        <v>6000</v>
      </c>
      <c r="AK40" s="104">
        <v>6000</v>
      </c>
      <c r="AL40" s="104">
        <v>6000</v>
      </c>
      <c r="AM40" s="101">
        <f t="shared" si="1"/>
        <v>36000</v>
      </c>
      <c r="AN40" s="102"/>
      <c r="AO40" s="9"/>
      <c r="AQ40" s="49"/>
      <c r="AR40" s="60"/>
      <c r="AS40" s="60"/>
      <c r="AT40" s="60"/>
      <c r="AU40" s="60"/>
      <c r="AV40" s="60"/>
      <c r="AW40" s="60"/>
      <c r="AX40" s="6"/>
    </row>
    <row r="41" spans="1:51" s="7" customFormat="1" ht="31.5" hidden="1" x14ac:dyDescent="0.25">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7" t="s">
        <v>27</v>
      </c>
      <c r="AC41" s="100" t="s">
        <v>4</v>
      </c>
      <c r="AD41" s="104"/>
      <c r="AE41" s="104"/>
      <c r="AF41" s="104"/>
      <c r="AG41" s="104"/>
      <c r="AH41" s="104"/>
      <c r="AI41" s="104"/>
      <c r="AJ41" s="104"/>
      <c r="AK41" s="104"/>
      <c r="AL41" s="104"/>
      <c r="AM41" s="101">
        <f t="shared" si="1"/>
        <v>0</v>
      </c>
      <c r="AN41" s="102"/>
      <c r="AO41" s="9"/>
      <c r="AQ41" s="80">
        <f>AQ44</f>
        <v>900</v>
      </c>
      <c r="AR41" s="60"/>
      <c r="AS41" s="60"/>
      <c r="AT41" s="60"/>
      <c r="AU41" s="60"/>
      <c r="AV41" s="60"/>
      <c r="AW41" s="60"/>
      <c r="AX41" s="6"/>
    </row>
    <row r="42" spans="1:51" s="7" customFormat="1" ht="70.5" customHeight="1" x14ac:dyDescent="0.25">
      <c r="A42" s="102"/>
      <c r="B42" s="102"/>
      <c r="C42" s="102"/>
      <c r="D42" s="102"/>
      <c r="E42" s="102"/>
      <c r="F42" s="102"/>
      <c r="G42" s="102"/>
      <c r="H42" s="102"/>
      <c r="I42" s="102"/>
      <c r="J42" s="102"/>
      <c r="K42" s="102"/>
      <c r="L42" s="102"/>
      <c r="M42" s="102"/>
      <c r="N42" s="102"/>
      <c r="O42" s="102"/>
      <c r="P42" s="102"/>
      <c r="Q42" s="102"/>
      <c r="R42" s="102">
        <v>0</v>
      </c>
      <c r="S42" s="102">
        <v>5</v>
      </c>
      <c r="T42" s="102">
        <v>1</v>
      </c>
      <c r="U42" s="102">
        <v>0</v>
      </c>
      <c r="V42" s="102">
        <v>2</v>
      </c>
      <c r="W42" s="102">
        <v>0</v>
      </c>
      <c r="X42" s="102">
        <v>0</v>
      </c>
      <c r="Y42" s="102">
        <v>1</v>
      </c>
      <c r="Z42" s="102">
        <v>0</v>
      </c>
      <c r="AA42" s="102">
        <v>1</v>
      </c>
      <c r="AB42" s="111" t="s">
        <v>95</v>
      </c>
      <c r="AC42" s="100" t="s">
        <v>28</v>
      </c>
      <c r="AD42" s="104"/>
      <c r="AE42" s="104"/>
      <c r="AF42" s="104"/>
      <c r="AG42" s="104"/>
      <c r="AH42" s="104"/>
      <c r="AI42" s="104"/>
      <c r="AJ42" s="104"/>
      <c r="AK42" s="104"/>
      <c r="AL42" s="104"/>
      <c r="AM42" s="101">
        <f t="shared" si="1"/>
        <v>0</v>
      </c>
      <c r="AN42" s="102"/>
      <c r="AO42" s="9"/>
      <c r="AQ42" s="49"/>
      <c r="AR42" s="60"/>
      <c r="AS42" s="60"/>
      <c r="AT42" s="60"/>
      <c r="AU42" s="60"/>
      <c r="AV42" s="60"/>
      <c r="AW42" s="60"/>
      <c r="AX42" s="6"/>
    </row>
    <row r="43" spans="1:51" s="7" customFormat="1" ht="57" customHeight="1" x14ac:dyDescent="0.25">
      <c r="A43" s="102">
        <v>6</v>
      </c>
      <c r="B43" s="102">
        <v>0</v>
      </c>
      <c r="C43" s="102">
        <v>2</v>
      </c>
      <c r="D43" s="102">
        <v>0</v>
      </c>
      <c r="E43" s="102">
        <v>5</v>
      </c>
      <c r="F43" s="102">
        <v>0</v>
      </c>
      <c r="G43" s="102">
        <v>3</v>
      </c>
      <c r="H43" s="102">
        <v>0</v>
      </c>
      <c r="I43" s="102">
        <v>5</v>
      </c>
      <c r="J43" s="102">
        <v>1</v>
      </c>
      <c r="K43" s="102">
        <v>0</v>
      </c>
      <c r="L43" s="102">
        <v>2</v>
      </c>
      <c r="M43" s="102">
        <v>4</v>
      </c>
      <c r="N43" s="102">
        <v>0</v>
      </c>
      <c r="O43" s="102">
        <v>1</v>
      </c>
      <c r="P43" s="102">
        <v>3</v>
      </c>
      <c r="Q43" s="102" t="s">
        <v>164</v>
      </c>
      <c r="R43" s="102">
        <v>0</v>
      </c>
      <c r="S43" s="102">
        <v>5</v>
      </c>
      <c r="T43" s="102">
        <v>1</v>
      </c>
      <c r="U43" s="102">
        <v>0</v>
      </c>
      <c r="V43" s="102">
        <v>2</v>
      </c>
      <c r="W43" s="102">
        <v>0</v>
      </c>
      <c r="X43" s="102">
        <v>0</v>
      </c>
      <c r="Y43" s="102">
        <v>2</v>
      </c>
      <c r="Z43" s="102">
        <v>0</v>
      </c>
      <c r="AA43" s="102">
        <v>0</v>
      </c>
      <c r="AB43" s="105" t="s">
        <v>96</v>
      </c>
      <c r="AC43" s="100" t="s">
        <v>4</v>
      </c>
      <c r="AD43" s="104">
        <f>AD44+AD45+AD46+AD47</f>
        <v>0</v>
      </c>
      <c r="AE43" s="104">
        <f>AE44+AE45+AE46+AE47</f>
        <v>0</v>
      </c>
      <c r="AF43" s="104">
        <f>AF44+AF45+AF46+AF47</f>
        <v>0</v>
      </c>
      <c r="AG43" s="104">
        <f t="shared" ref="AG43:AL43" si="9">AG46</f>
        <v>900</v>
      </c>
      <c r="AH43" s="104">
        <f t="shared" si="9"/>
        <v>900</v>
      </c>
      <c r="AI43" s="104">
        <f t="shared" si="9"/>
        <v>900</v>
      </c>
      <c r="AJ43" s="104">
        <f t="shared" si="9"/>
        <v>900</v>
      </c>
      <c r="AK43" s="104">
        <f t="shared" si="9"/>
        <v>900</v>
      </c>
      <c r="AL43" s="104">
        <f t="shared" si="9"/>
        <v>900</v>
      </c>
      <c r="AM43" s="101">
        <f t="shared" si="1"/>
        <v>5400</v>
      </c>
      <c r="AN43" s="100" t="s">
        <v>75</v>
      </c>
      <c r="AO43" s="9"/>
      <c r="AQ43" s="49"/>
      <c r="AR43" s="60"/>
      <c r="AS43" s="60"/>
      <c r="AT43" s="60"/>
      <c r="AU43" s="60"/>
      <c r="AV43" s="60"/>
      <c r="AW43" s="60"/>
      <c r="AX43" s="6"/>
    </row>
    <row r="44" spans="1:51" s="7" customFormat="1" ht="31.5" hidden="1" x14ac:dyDescent="0.25">
      <c r="A44" s="102"/>
      <c r="B44" s="102"/>
      <c r="C44" s="102"/>
      <c r="D44" s="102"/>
      <c r="E44" s="102"/>
      <c r="F44" s="102"/>
      <c r="G44" s="102"/>
      <c r="H44" s="102"/>
      <c r="I44" s="102"/>
      <c r="J44" s="102"/>
      <c r="K44" s="102"/>
      <c r="L44" s="102"/>
      <c r="M44" s="102"/>
      <c r="N44" s="102"/>
      <c r="O44" s="102"/>
      <c r="P44" s="102"/>
      <c r="Q44" s="102"/>
      <c r="R44" s="102">
        <v>0</v>
      </c>
      <c r="S44" s="102">
        <v>5</v>
      </c>
      <c r="T44" s="102">
        <v>1</v>
      </c>
      <c r="U44" s="102">
        <v>0</v>
      </c>
      <c r="V44" s="102">
        <v>2</v>
      </c>
      <c r="W44" s="102">
        <v>0</v>
      </c>
      <c r="X44" s="102">
        <v>0</v>
      </c>
      <c r="Y44" s="102">
        <v>2</v>
      </c>
      <c r="Z44" s="102">
        <v>0</v>
      </c>
      <c r="AA44" s="102">
        <v>0</v>
      </c>
      <c r="AB44" s="107" t="s">
        <v>24</v>
      </c>
      <c r="AC44" s="100" t="s">
        <v>4</v>
      </c>
      <c r="AD44" s="104"/>
      <c r="AE44" s="104"/>
      <c r="AF44" s="104"/>
      <c r="AG44" s="104"/>
      <c r="AH44" s="104"/>
      <c r="AI44" s="104"/>
      <c r="AJ44" s="104"/>
      <c r="AK44" s="104"/>
      <c r="AL44" s="104"/>
      <c r="AM44" s="101">
        <f t="shared" si="1"/>
        <v>0</v>
      </c>
      <c r="AN44" s="102"/>
      <c r="AO44" s="9"/>
      <c r="AQ44" s="49">
        <v>900</v>
      </c>
      <c r="AR44" s="60"/>
      <c r="AS44" s="60"/>
      <c r="AT44" s="60"/>
      <c r="AU44" s="60"/>
      <c r="AV44" s="60"/>
      <c r="AW44" s="60"/>
      <c r="AX44" s="6"/>
    </row>
    <row r="45" spans="1:51" s="7" customFormat="1" ht="31.5" hidden="1" x14ac:dyDescent="0.25">
      <c r="A45" s="102"/>
      <c r="B45" s="102"/>
      <c r="C45" s="102"/>
      <c r="D45" s="102"/>
      <c r="E45" s="102"/>
      <c r="F45" s="102"/>
      <c r="G45" s="102"/>
      <c r="H45" s="102"/>
      <c r="I45" s="102"/>
      <c r="J45" s="102"/>
      <c r="K45" s="102"/>
      <c r="L45" s="102"/>
      <c r="M45" s="102"/>
      <c r="N45" s="102"/>
      <c r="O45" s="102"/>
      <c r="P45" s="102"/>
      <c r="Q45" s="102"/>
      <c r="R45" s="102">
        <v>0</v>
      </c>
      <c r="S45" s="102">
        <v>5</v>
      </c>
      <c r="T45" s="102">
        <v>1</v>
      </c>
      <c r="U45" s="102">
        <v>0</v>
      </c>
      <c r="V45" s="102">
        <v>2</v>
      </c>
      <c r="W45" s="102">
        <v>0</v>
      </c>
      <c r="X45" s="102">
        <v>0</v>
      </c>
      <c r="Y45" s="102">
        <v>2</v>
      </c>
      <c r="Z45" s="102">
        <v>0</v>
      </c>
      <c r="AA45" s="102">
        <v>0</v>
      </c>
      <c r="AB45" s="107" t="s">
        <v>25</v>
      </c>
      <c r="AC45" s="100" t="s">
        <v>4</v>
      </c>
      <c r="AD45" s="104"/>
      <c r="AE45" s="104"/>
      <c r="AF45" s="104"/>
      <c r="AG45" s="104"/>
      <c r="AH45" s="104"/>
      <c r="AI45" s="104"/>
      <c r="AJ45" s="104"/>
      <c r="AK45" s="104"/>
      <c r="AL45" s="104"/>
      <c r="AM45" s="101">
        <f t="shared" si="1"/>
        <v>0</v>
      </c>
      <c r="AN45" s="102"/>
      <c r="AO45" s="9"/>
      <c r="AQ45" s="49"/>
      <c r="AR45" s="60"/>
      <c r="AS45" s="60"/>
      <c r="AT45" s="60"/>
      <c r="AU45" s="60"/>
      <c r="AV45" s="60"/>
      <c r="AW45" s="60"/>
      <c r="AX45" s="6"/>
    </row>
    <row r="46" spans="1:51" s="7" customFormat="1" ht="31.5" x14ac:dyDescent="0.25">
      <c r="A46" s="102"/>
      <c r="B46" s="102"/>
      <c r="C46" s="102"/>
      <c r="D46" s="102"/>
      <c r="E46" s="102"/>
      <c r="F46" s="102"/>
      <c r="G46" s="102"/>
      <c r="H46" s="102"/>
      <c r="I46" s="102"/>
      <c r="J46" s="102"/>
      <c r="K46" s="102"/>
      <c r="L46" s="102"/>
      <c r="M46" s="102"/>
      <c r="N46" s="102"/>
      <c r="O46" s="102"/>
      <c r="P46" s="102"/>
      <c r="Q46" s="102"/>
      <c r="R46" s="102">
        <v>0</v>
      </c>
      <c r="S46" s="102">
        <v>5</v>
      </c>
      <c r="T46" s="102">
        <v>1</v>
      </c>
      <c r="U46" s="102">
        <v>0</v>
      </c>
      <c r="V46" s="102">
        <v>2</v>
      </c>
      <c r="W46" s="102">
        <v>0</v>
      </c>
      <c r="X46" s="102">
        <v>0</v>
      </c>
      <c r="Y46" s="102">
        <v>2</v>
      </c>
      <c r="Z46" s="102">
        <v>0</v>
      </c>
      <c r="AA46" s="102">
        <v>0</v>
      </c>
      <c r="AB46" s="107" t="s">
        <v>26</v>
      </c>
      <c r="AC46" s="100" t="s">
        <v>4</v>
      </c>
      <c r="AD46" s="104">
        <v>0</v>
      </c>
      <c r="AE46" s="104">
        <v>0</v>
      </c>
      <c r="AF46" s="104">
        <v>0</v>
      </c>
      <c r="AG46" s="104">
        <v>900</v>
      </c>
      <c r="AH46" s="104">
        <v>900</v>
      </c>
      <c r="AI46" s="104">
        <v>900</v>
      </c>
      <c r="AJ46" s="104">
        <v>900</v>
      </c>
      <c r="AK46" s="104">
        <v>900</v>
      </c>
      <c r="AL46" s="104">
        <v>900</v>
      </c>
      <c r="AM46" s="101">
        <f t="shared" si="1"/>
        <v>5400</v>
      </c>
      <c r="AN46" s="102"/>
      <c r="AO46" s="9"/>
      <c r="AQ46" s="49"/>
      <c r="AR46" s="60"/>
      <c r="AS46" s="60"/>
      <c r="AT46" s="60"/>
      <c r="AU46" s="60"/>
      <c r="AV46" s="60"/>
      <c r="AW46" s="60"/>
      <c r="AX46" s="6"/>
    </row>
    <row r="47" spans="1:51" s="7" customFormat="1" ht="31.5" hidden="1" x14ac:dyDescent="0.25">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7" t="s">
        <v>27</v>
      </c>
      <c r="AC47" s="100" t="s">
        <v>4</v>
      </c>
      <c r="AD47" s="104"/>
      <c r="AE47" s="104"/>
      <c r="AF47" s="104"/>
      <c r="AG47" s="104"/>
      <c r="AH47" s="104"/>
      <c r="AI47" s="104"/>
      <c r="AJ47" s="104"/>
      <c r="AK47" s="104"/>
      <c r="AL47" s="104"/>
      <c r="AM47" s="101">
        <f t="shared" si="1"/>
        <v>0</v>
      </c>
      <c r="AN47" s="102"/>
      <c r="AO47" s="9"/>
      <c r="AQ47" s="49">
        <f>AQ48+AQ49+AQ50+AQ51</f>
        <v>1200</v>
      </c>
      <c r="AR47" s="60"/>
      <c r="AS47" s="60"/>
      <c r="AT47" s="60"/>
      <c r="AU47" s="60"/>
      <c r="AV47" s="60"/>
      <c r="AW47" s="60"/>
      <c r="AX47" s="6"/>
    </row>
    <row r="48" spans="1:51" s="7" customFormat="1" ht="57.75" customHeight="1" x14ac:dyDescent="0.25">
      <c r="A48" s="102"/>
      <c r="B48" s="102"/>
      <c r="C48" s="102"/>
      <c r="D48" s="102"/>
      <c r="E48" s="102"/>
      <c r="F48" s="102"/>
      <c r="G48" s="102"/>
      <c r="H48" s="102"/>
      <c r="I48" s="102"/>
      <c r="J48" s="102"/>
      <c r="K48" s="102"/>
      <c r="L48" s="102"/>
      <c r="M48" s="102"/>
      <c r="N48" s="102"/>
      <c r="O48" s="102"/>
      <c r="P48" s="102"/>
      <c r="Q48" s="102"/>
      <c r="R48" s="102">
        <v>0</v>
      </c>
      <c r="S48" s="102">
        <v>5</v>
      </c>
      <c r="T48" s="102">
        <v>1</v>
      </c>
      <c r="U48" s="102">
        <v>0</v>
      </c>
      <c r="V48" s="102">
        <v>2</v>
      </c>
      <c r="W48" s="102">
        <v>0</v>
      </c>
      <c r="X48" s="102">
        <v>0</v>
      </c>
      <c r="Y48" s="102">
        <v>2</v>
      </c>
      <c r="Z48" s="102">
        <v>0</v>
      </c>
      <c r="AA48" s="102">
        <v>2</v>
      </c>
      <c r="AB48" s="111" t="s">
        <v>97</v>
      </c>
      <c r="AC48" s="100" t="s">
        <v>28</v>
      </c>
      <c r="AD48" s="104"/>
      <c r="AE48" s="104"/>
      <c r="AF48" s="104"/>
      <c r="AG48" s="104"/>
      <c r="AH48" s="104"/>
      <c r="AI48" s="104"/>
      <c r="AJ48" s="104"/>
      <c r="AK48" s="104"/>
      <c r="AL48" s="104"/>
      <c r="AM48" s="101">
        <f t="shared" si="1"/>
        <v>0</v>
      </c>
      <c r="AN48" s="102"/>
      <c r="AO48" s="9"/>
      <c r="AQ48" s="49"/>
      <c r="AR48" s="60"/>
      <c r="AS48" s="60"/>
      <c r="AT48" s="60"/>
      <c r="AU48" s="60"/>
      <c r="AV48" s="60"/>
      <c r="AW48" s="60"/>
      <c r="AX48" s="6"/>
    </row>
    <row r="49" spans="1:50" s="7" customFormat="1" ht="48" customHeight="1" x14ac:dyDescent="0.25">
      <c r="A49" s="102">
        <v>6</v>
      </c>
      <c r="B49" s="102">
        <v>0</v>
      </c>
      <c r="C49" s="102">
        <v>2</v>
      </c>
      <c r="D49" s="102">
        <v>0</v>
      </c>
      <c r="E49" s="102">
        <v>5</v>
      </c>
      <c r="F49" s="102">
        <v>0</v>
      </c>
      <c r="G49" s="102">
        <v>3</v>
      </c>
      <c r="H49" s="102">
        <v>0</v>
      </c>
      <c r="I49" s="102">
        <v>5</v>
      </c>
      <c r="J49" s="102">
        <v>1</v>
      </c>
      <c r="K49" s="102">
        <v>0</v>
      </c>
      <c r="L49" s="102">
        <v>2</v>
      </c>
      <c r="M49" s="102">
        <v>4</v>
      </c>
      <c r="N49" s="102">
        <v>0</v>
      </c>
      <c r="O49" s="102">
        <v>1</v>
      </c>
      <c r="P49" s="102">
        <v>2</v>
      </c>
      <c r="Q49" s="102" t="s">
        <v>164</v>
      </c>
      <c r="R49" s="102">
        <v>0</v>
      </c>
      <c r="S49" s="102">
        <v>5</v>
      </c>
      <c r="T49" s="102">
        <v>1</v>
      </c>
      <c r="U49" s="102">
        <v>0</v>
      </c>
      <c r="V49" s="102">
        <v>2</v>
      </c>
      <c r="W49" s="102">
        <v>0</v>
      </c>
      <c r="X49" s="102">
        <v>0</v>
      </c>
      <c r="Y49" s="102">
        <v>3</v>
      </c>
      <c r="Z49" s="102">
        <v>0</v>
      </c>
      <c r="AA49" s="102">
        <v>0</v>
      </c>
      <c r="AB49" s="105" t="s">
        <v>98</v>
      </c>
      <c r="AC49" s="100" t="s">
        <v>4</v>
      </c>
      <c r="AD49" s="104">
        <f t="shared" ref="AD49:AL49" si="10">AD50+AD51+AD52+AD53</f>
        <v>0</v>
      </c>
      <c r="AE49" s="104">
        <f t="shared" si="10"/>
        <v>0</v>
      </c>
      <c r="AF49" s="104">
        <f t="shared" si="10"/>
        <v>0</v>
      </c>
      <c r="AG49" s="104">
        <f t="shared" si="10"/>
        <v>1200</v>
      </c>
      <c r="AH49" s="104">
        <f t="shared" si="10"/>
        <v>1200</v>
      </c>
      <c r="AI49" s="104">
        <f t="shared" si="10"/>
        <v>1200</v>
      </c>
      <c r="AJ49" s="104">
        <f t="shared" si="10"/>
        <v>1200</v>
      </c>
      <c r="AK49" s="104">
        <f t="shared" si="10"/>
        <v>1200</v>
      </c>
      <c r="AL49" s="104">
        <f t="shared" si="10"/>
        <v>1200</v>
      </c>
      <c r="AM49" s="101">
        <f t="shared" si="1"/>
        <v>7200</v>
      </c>
      <c r="AN49" s="100" t="s">
        <v>75</v>
      </c>
      <c r="AO49" s="9"/>
      <c r="AQ49" s="49"/>
      <c r="AR49" s="60"/>
      <c r="AS49" s="60"/>
      <c r="AT49" s="60"/>
      <c r="AU49" s="60"/>
      <c r="AV49" s="60"/>
      <c r="AW49" s="60"/>
      <c r="AX49" s="6"/>
    </row>
    <row r="50" spans="1:50" s="7" customFormat="1" ht="31.5" hidden="1" x14ac:dyDescent="0.25">
      <c r="A50" s="102"/>
      <c r="B50" s="102"/>
      <c r="C50" s="102"/>
      <c r="D50" s="102"/>
      <c r="E50" s="102"/>
      <c r="F50" s="102"/>
      <c r="G50" s="102"/>
      <c r="H50" s="102"/>
      <c r="I50" s="102"/>
      <c r="J50" s="102"/>
      <c r="K50" s="102"/>
      <c r="L50" s="102"/>
      <c r="M50" s="102"/>
      <c r="N50" s="102"/>
      <c r="O50" s="102"/>
      <c r="P50" s="102"/>
      <c r="Q50" s="102"/>
      <c r="R50" s="102">
        <v>0</v>
      </c>
      <c r="S50" s="102">
        <v>5</v>
      </c>
      <c r="T50" s="102">
        <v>1</v>
      </c>
      <c r="U50" s="102">
        <v>0</v>
      </c>
      <c r="V50" s="102">
        <v>2</v>
      </c>
      <c r="W50" s="102">
        <v>0</v>
      </c>
      <c r="X50" s="102">
        <v>0</v>
      </c>
      <c r="Y50" s="102">
        <v>3</v>
      </c>
      <c r="Z50" s="102">
        <v>0</v>
      </c>
      <c r="AA50" s="102">
        <v>0</v>
      </c>
      <c r="AB50" s="107" t="s">
        <v>24</v>
      </c>
      <c r="AC50" s="100" t="s">
        <v>4</v>
      </c>
      <c r="AD50" s="104"/>
      <c r="AE50" s="104"/>
      <c r="AF50" s="104"/>
      <c r="AG50" s="104"/>
      <c r="AH50" s="104"/>
      <c r="AI50" s="104"/>
      <c r="AJ50" s="104"/>
      <c r="AK50" s="104"/>
      <c r="AL50" s="104"/>
      <c r="AM50" s="101">
        <f t="shared" si="1"/>
        <v>0</v>
      </c>
      <c r="AN50" s="102"/>
      <c r="AO50" s="9"/>
      <c r="AQ50" s="80">
        <v>1200</v>
      </c>
      <c r="AR50" s="60"/>
      <c r="AS50" s="60"/>
      <c r="AT50" s="60"/>
      <c r="AU50" s="60"/>
      <c r="AV50" s="60"/>
      <c r="AW50" s="60"/>
      <c r="AX50" s="6"/>
    </row>
    <row r="51" spans="1:50" s="7" customFormat="1" ht="3.75" hidden="1" customHeight="1" x14ac:dyDescent="0.25">
      <c r="A51" s="102"/>
      <c r="B51" s="102"/>
      <c r="C51" s="102"/>
      <c r="D51" s="102"/>
      <c r="E51" s="102"/>
      <c r="F51" s="102"/>
      <c r="G51" s="102"/>
      <c r="H51" s="102"/>
      <c r="I51" s="102"/>
      <c r="J51" s="102"/>
      <c r="K51" s="102"/>
      <c r="L51" s="102"/>
      <c r="M51" s="102"/>
      <c r="N51" s="102"/>
      <c r="O51" s="102"/>
      <c r="P51" s="102"/>
      <c r="Q51" s="102"/>
      <c r="R51" s="102">
        <v>0</v>
      </c>
      <c r="S51" s="102">
        <v>5</v>
      </c>
      <c r="T51" s="102">
        <v>1</v>
      </c>
      <c r="U51" s="102">
        <v>0</v>
      </c>
      <c r="V51" s="102">
        <v>2</v>
      </c>
      <c r="W51" s="102">
        <v>0</v>
      </c>
      <c r="X51" s="102">
        <v>0</v>
      </c>
      <c r="Y51" s="102">
        <v>3</v>
      </c>
      <c r="Z51" s="102">
        <v>0</v>
      </c>
      <c r="AA51" s="102">
        <v>0</v>
      </c>
      <c r="AB51" s="107" t="s">
        <v>25</v>
      </c>
      <c r="AC51" s="100" t="s">
        <v>4</v>
      </c>
      <c r="AD51" s="104"/>
      <c r="AE51" s="104"/>
      <c r="AF51" s="104"/>
      <c r="AG51" s="104"/>
      <c r="AH51" s="104"/>
      <c r="AI51" s="104"/>
      <c r="AJ51" s="104"/>
      <c r="AK51" s="104"/>
      <c r="AL51" s="104"/>
      <c r="AM51" s="101">
        <f t="shared" si="1"/>
        <v>0</v>
      </c>
      <c r="AN51" s="102"/>
      <c r="AO51" s="9"/>
      <c r="AQ51" s="49"/>
      <c r="AR51" s="60"/>
      <c r="AS51" s="60"/>
      <c r="AT51" s="60"/>
      <c r="AU51" s="60"/>
      <c r="AV51" s="60"/>
      <c r="AW51" s="60"/>
      <c r="AX51" s="6"/>
    </row>
    <row r="52" spans="1:50" s="7" customFormat="1" ht="31.5" x14ac:dyDescent="0.25">
      <c r="A52" s="102"/>
      <c r="B52" s="102"/>
      <c r="C52" s="102"/>
      <c r="D52" s="102"/>
      <c r="E52" s="102"/>
      <c r="F52" s="102"/>
      <c r="G52" s="102"/>
      <c r="H52" s="102"/>
      <c r="I52" s="102"/>
      <c r="J52" s="102"/>
      <c r="K52" s="102"/>
      <c r="L52" s="102"/>
      <c r="M52" s="102"/>
      <c r="N52" s="102"/>
      <c r="O52" s="102"/>
      <c r="P52" s="102"/>
      <c r="Q52" s="102"/>
      <c r="R52" s="102">
        <v>0</v>
      </c>
      <c r="S52" s="102">
        <v>5</v>
      </c>
      <c r="T52" s="102">
        <v>1</v>
      </c>
      <c r="U52" s="102">
        <v>0</v>
      </c>
      <c r="V52" s="102">
        <v>2</v>
      </c>
      <c r="W52" s="102">
        <v>0</v>
      </c>
      <c r="X52" s="102">
        <v>0</v>
      </c>
      <c r="Y52" s="102">
        <v>3</v>
      </c>
      <c r="Z52" s="102">
        <v>0</v>
      </c>
      <c r="AA52" s="102">
        <v>0</v>
      </c>
      <c r="AB52" s="107" t="s">
        <v>26</v>
      </c>
      <c r="AC52" s="100" t="s">
        <v>4</v>
      </c>
      <c r="AD52" s="104">
        <v>0</v>
      </c>
      <c r="AE52" s="104">
        <v>0</v>
      </c>
      <c r="AF52" s="104">
        <v>0</v>
      </c>
      <c r="AG52" s="104">
        <v>1200</v>
      </c>
      <c r="AH52" s="104">
        <v>1200</v>
      </c>
      <c r="AI52" s="104">
        <v>1200</v>
      </c>
      <c r="AJ52" s="104">
        <v>1200</v>
      </c>
      <c r="AK52" s="104">
        <v>1200</v>
      </c>
      <c r="AL52" s="104">
        <v>1200</v>
      </c>
      <c r="AM52" s="101">
        <f t="shared" si="1"/>
        <v>7200</v>
      </c>
      <c r="AN52" s="102"/>
      <c r="AO52" s="9"/>
      <c r="AQ52" s="49"/>
      <c r="AR52" s="60"/>
      <c r="AS52" s="60"/>
      <c r="AT52" s="60"/>
      <c r="AU52" s="60"/>
      <c r="AV52" s="60"/>
      <c r="AW52" s="60"/>
      <c r="AX52" s="6"/>
    </row>
    <row r="53" spans="1:50" s="7" customFormat="1" ht="31.5" hidden="1" x14ac:dyDescent="0.25">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7" t="s">
        <v>27</v>
      </c>
      <c r="AC53" s="100" t="s">
        <v>4</v>
      </c>
      <c r="AD53" s="104"/>
      <c r="AE53" s="104"/>
      <c r="AF53" s="104"/>
      <c r="AG53" s="104"/>
      <c r="AH53" s="104"/>
      <c r="AI53" s="104"/>
      <c r="AJ53" s="104"/>
      <c r="AK53" s="104"/>
      <c r="AL53" s="104"/>
      <c r="AM53" s="101">
        <f t="shared" si="1"/>
        <v>0</v>
      </c>
      <c r="AN53" s="102"/>
      <c r="AO53" s="9"/>
      <c r="AQ53" s="80" t="e">
        <f>AQ54+#REF!+#REF!+#REF!</f>
        <v>#REF!</v>
      </c>
      <c r="AR53" s="60"/>
      <c r="AS53" s="60"/>
      <c r="AT53" s="60"/>
      <c r="AU53" s="60"/>
      <c r="AV53" s="60"/>
      <c r="AW53" s="60"/>
      <c r="AX53" s="6"/>
    </row>
    <row r="54" spans="1:50" s="7" customFormat="1" ht="53.25" customHeight="1" x14ac:dyDescent="0.25">
      <c r="A54" s="102"/>
      <c r="B54" s="102"/>
      <c r="C54" s="102"/>
      <c r="D54" s="102"/>
      <c r="E54" s="102"/>
      <c r="F54" s="102"/>
      <c r="G54" s="102"/>
      <c r="H54" s="102"/>
      <c r="I54" s="102"/>
      <c r="J54" s="102"/>
      <c r="K54" s="102"/>
      <c r="L54" s="102"/>
      <c r="M54" s="102"/>
      <c r="N54" s="102"/>
      <c r="O54" s="102"/>
      <c r="P54" s="102"/>
      <c r="Q54" s="102"/>
      <c r="R54" s="102">
        <v>0</v>
      </c>
      <c r="S54" s="102">
        <v>5</v>
      </c>
      <c r="T54" s="102">
        <v>1</v>
      </c>
      <c r="U54" s="102">
        <v>0</v>
      </c>
      <c r="V54" s="102">
        <v>2</v>
      </c>
      <c r="W54" s="102">
        <v>0</v>
      </c>
      <c r="X54" s="102">
        <v>0</v>
      </c>
      <c r="Y54" s="102">
        <v>3</v>
      </c>
      <c r="Z54" s="102">
        <v>0</v>
      </c>
      <c r="AA54" s="102">
        <v>3</v>
      </c>
      <c r="AB54" s="111" t="s">
        <v>99</v>
      </c>
      <c r="AC54" s="100" t="s">
        <v>28</v>
      </c>
      <c r="AD54" s="104"/>
      <c r="AE54" s="104"/>
      <c r="AF54" s="104"/>
      <c r="AG54" s="104"/>
      <c r="AH54" s="104"/>
      <c r="AI54" s="104"/>
      <c r="AJ54" s="104"/>
      <c r="AK54" s="104"/>
      <c r="AL54" s="104"/>
      <c r="AM54" s="101">
        <f t="shared" si="1"/>
        <v>0</v>
      </c>
      <c r="AN54" s="102"/>
      <c r="AO54" s="9"/>
      <c r="AQ54" s="49"/>
      <c r="AR54" s="60"/>
      <c r="AS54" s="60"/>
      <c r="AT54" s="60"/>
      <c r="AU54" s="60"/>
      <c r="AV54" s="60"/>
      <c r="AW54" s="60"/>
      <c r="AX54" s="6"/>
    </row>
    <row r="55" spans="1:50" s="7" customFormat="1" ht="54.75" customHeight="1" x14ac:dyDescent="0.25">
      <c r="A55" s="102">
        <v>6</v>
      </c>
      <c r="B55" s="102">
        <v>0</v>
      </c>
      <c r="C55" s="102">
        <v>2</v>
      </c>
      <c r="D55" s="102">
        <v>0</v>
      </c>
      <c r="E55" s="102">
        <v>5</v>
      </c>
      <c r="F55" s="102">
        <v>0</v>
      </c>
      <c r="G55" s="102">
        <v>1</v>
      </c>
      <c r="H55" s="102">
        <v>0</v>
      </c>
      <c r="I55" s="102">
        <v>5</v>
      </c>
      <c r="J55" s="102">
        <v>1</v>
      </c>
      <c r="K55" s="102">
        <v>0</v>
      </c>
      <c r="L55" s="102">
        <v>2</v>
      </c>
      <c r="M55" s="102">
        <v>4</v>
      </c>
      <c r="N55" s="102">
        <v>0</v>
      </c>
      <c r="O55" s="102">
        <v>0</v>
      </c>
      <c r="P55" s="102">
        <v>6</v>
      </c>
      <c r="Q55" s="102" t="s">
        <v>58</v>
      </c>
      <c r="R55" s="102">
        <v>0</v>
      </c>
      <c r="S55" s="102">
        <v>5</v>
      </c>
      <c r="T55" s="102">
        <v>1</v>
      </c>
      <c r="U55" s="102">
        <v>0</v>
      </c>
      <c r="V55" s="102">
        <v>2</v>
      </c>
      <c r="W55" s="102">
        <v>0</v>
      </c>
      <c r="X55" s="102">
        <v>0</v>
      </c>
      <c r="Y55" s="102">
        <v>4</v>
      </c>
      <c r="Z55" s="102">
        <v>0</v>
      </c>
      <c r="AA55" s="102">
        <v>0</v>
      </c>
      <c r="AB55" s="105" t="s">
        <v>100</v>
      </c>
      <c r="AC55" s="100" t="s">
        <v>4</v>
      </c>
      <c r="AD55" s="104" t="e">
        <f>#REF!+#REF!+AD56+AD57</f>
        <v>#REF!</v>
      </c>
      <c r="AE55" s="104" t="e">
        <f>#REF!+#REF!+AE56+AE57</f>
        <v>#REF!</v>
      </c>
      <c r="AF55" s="104" t="e">
        <f>#REF!+#REF!+AF56+AF57</f>
        <v>#REF!</v>
      </c>
      <c r="AG55" s="104">
        <f t="shared" ref="AG55:AL55" si="11">AG56</f>
        <v>1000</v>
      </c>
      <c r="AH55" s="104">
        <f t="shared" si="11"/>
        <v>1000</v>
      </c>
      <c r="AI55" s="104">
        <f t="shared" si="11"/>
        <v>1000</v>
      </c>
      <c r="AJ55" s="104">
        <f t="shared" si="11"/>
        <v>1000</v>
      </c>
      <c r="AK55" s="104">
        <f t="shared" si="11"/>
        <v>1000</v>
      </c>
      <c r="AL55" s="104">
        <f t="shared" si="11"/>
        <v>1000</v>
      </c>
      <c r="AM55" s="101">
        <f t="shared" si="1"/>
        <v>6000</v>
      </c>
      <c r="AN55" s="100" t="s">
        <v>75</v>
      </c>
      <c r="AO55" s="9"/>
      <c r="AQ55" s="49"/>
      <c r="AR55" s="60"/>
      <c r="AS55" s="60"/>
      <c r="AT55" s="60"/>
      <c r="AU55" s="60"/>
      <c r="AV55" s="60"/>
      <c r="AW55" s="60"/>
      <c r="AX55" s="6"/>
    </row>
    <row r="56" spans="1:50" s="7" customFormat="1" ht="31.5" x14ac:dyDescent="0.25">
      <c r="A56" s="102"/>
      <c r="B56" s="102"/>
      <c r="C56" s="102"/>
      <c r="D56" s="102"/>
      <c r="E56" s="102"/>
      <c r="F56" s="102"/>
      <c r="G56" s="102"/>
      <c r="H56" s="102"/>
      <c r="I56" s="102"/>
      <c r="J56" s="102"/>
      <c r="K56" s="102"/>
      <c r="L56" s="102"/>
      <c r="M56" s="102"/>
      <c r="N56" s="102"/>
      <c r="O56" s="102"/>
      <c r="P56" s="102"/>
      <c r="Q56" s="102"/>
      <c r="R56" s="102">
        <v>0</v>
      </c>
      <c r="S56" s="102">
        <v>5</v>
      </c>
      <c r="T56" s="102">
        <v>1</v>
      </c>
      <c r="U56" s="102">
        <v>0</v>
      </c>
      <c r="V56" s="102">
        <v>2</v>
      </c>
      <c r="W56" s="102">
        <v>0</v>
      </c>
      <c r="X56" s="102">
        <v>0</v>
      </c>
      <c r="Y56" s="102">
        <v>4</v>
      </c>
      <c r="Z56" s="102">
        <v>0</v>
      </c>
      <c r="AA56" s="102">
        <v>0</v>
      </c>
      <c r="AB56" s="107" t="s">
        <v>26</v>
      </c>
      <c r="AC56" s="100" t="s">
        <v>4</v>
      </c>
      <c r="AD56" s="104">
        <v>0</v>
      </c>
      <c r="AE56" s="104">
        <v>0</v>
      </c>
      <c r="AF56" s="104">
        <v>0</v>
      </c>
      <c r="AG56" s="104">
        <v>1000</v>
      </c>
      <c r="AH56" s="104">
        <v>1000</v>
      </c>
      <c r="AI56" s="104">
        <v>1000</v>
      </c>
      <c r="AJ56" s="104">
        <v>1000</v>
      </c>
      <c r="AK56" s="104">
        <v>1000</v>
      </c>
      <c r="AL56" s="104">
        <v>1000</v>
      </c>
      <c r="AM56" s="101">
        <f t="shared" si="1"/>
        <v>6000</v>
      </c>
      <c r="AN56" s="102"/>
      <c r="AO56" s="9"/>
      <c r="AQ56" s="49"/>
      <c r="AR56" s="60"/>
      <c r="AS56" s="60"/>
      <c r="AT56" s="60"/>
      <c r="AU56" s="60"/>
      <c r="AV56" s="60"/>
      <c r="AW56" s="60"/>
      <c r="AX56" s="6"/>
    </row>
    <row r="57" spans="1:50" s="7" customFormat="1" ht="31.5" x14ac:dyDescent="0.25">
      <c r="A57" s="102"/>
      <c r="B57" s="102"/>
      <c r="C57" s="102"/>
      <c r="D57" s="102"/>
      <c r="E57" s="102"/>
      <c r="F57" s="102"/>
      <c r="G57" s="102"/>
      <c r="H57" s="102"/>
      <c r="I57" s="102"/>
      <c r="J57" s="102"/>
      <c r="K57" s="102"/>
      <c r="L57" s="102"/>
      <c r="M57" s="102"/>
      <c r="N57" s="102"/>
      <c r="O57" s="102"/>
      <c r="P57" s="102"/>
      <c r="Q57" s="102"/>
      <c r="R57" s="102">
        <v>0</v>
      </c>
      <c r="S57" s="102">
        <v>5</v>
      </c>
      <c r="T57" s="102">
        <v>1</v>
      </c>
      <c r="U57" s="102">
        <v>0</v>
      </c>
      <c r="V57" s="102">
        <v>2</v>
      </c>
      <c r="W57" s="102">
        <v>0</v>
      </c>
      <c r="X57" s="102">
        <v>0</v>
      </c>
      <c r="Y57" s="102">
        <v>4</v>
      </c>
      <c r="Z57" s="102">
        <v>0</v>
      </c>
      <c r="AA57" s="102">
        <v>4</v>
      </c>
      <c r="AB57" s="103" t="s">
        <v>76</v>
      </c>
      <c r="AC57" s="100" t="s">
        <v>31</v>
      </c>
      <c r="AD57" s="104"/>
      <c r="AE57" s="104"/>
      <c r="AF57" s="104"/>
      <c r="AG57" s="104"/>
      <c r="AH57" s="104"/>
      <c r="AI57" s="104"/>
      <c r="AJ57" s="104"/>
      <c r="AK57" s="104"/>
      <c r="AL57" s="104"/>
      <c r="AM57" s="101">
        <f t="shared" si="1"/>
        <v>0</v>
      </c>
      <c r="AN57" s="102"/>
      <c r="AO57" s="9"/>
      <c r="AQ57" s="49"/>
      <c r="AR57" s="60"/>
      <c r="AS57" s="60"/>
      <c r="AT57" s="60"/>
      <c r="AU57" s="60"/>
      <c r="AV57" s="60"/>
      <c r="AW57" s="60"/>
      <c r="AX57" s="6"/>
    </row>
    <row r="58" spans="1:50" s="7" customFormat="1" ht="18.75" hidden="1" customHeight="1" x14ac:dyDescent="0.25">
      <c r="A58" s="102">
        <v>6</v>
      </c>
      <c r="B58" s="102">
        <v>0</v>
      </c>
      <c r="C58" s="102">
        <v>2</v>
      </c>
      <c r="D58" s="102">
        <v>0</v>
      </c>
      <c r="E58" s="102">
        <v>4</v>
      </c>
      <c r="F58" s="102">
        <v>0</v>
      </c>
      <c r="G58" s="102">
        <v>5</v>
      </c>
      <c r="H58" s="102">
        <v>0</v>
      </c>
      <c r="I58" s="102">
        <v>5</v>
      </c>
      <c r="J58" s="102">
        <v>1</v>
      </c>
      <c r="K58" s="102">
        <v>0</v>
      </c>
      <c r="L58" s="102">
        <v>2</v>
      </c>
      <c r="M58" s="102">
        <v>1</v>
      </c>
      <c r="N58" s="102">
        <v>0</v>
      </c>
      <c r="O58" s="102">
        <v>5</v>
      </c>
      <c r="P58" s="102">
        <v>5</v>
      </c>
      <c r="Q58" s="102" t="s">
        <v>59</v>
      </c>
      <c r="R58" s="102">
        <v>0</v>
      </c>
      <c r="S58" s="102">
        <v>5</v>
      </c>
      <c r="T58" s="102">
        <v>1</v>
      </c>
      <c r="U58" s="102">
        <v>0</v>
      </c>
      <c r="V58" s="102">
        <v>2</v>
      </c>
      <c r="W58" s="102">
        <v>0</v>
      </c>
      <c r="X58" s="102">
        <v>0</v>
      </c>
      <c r="Y58" s="102">
        <v>9</v>
      </c>
      <c r="Z58" s="102">
        <v>0</v>
      </c>
      <c r="AA58" s="102">
        <v>0</v>
      </c>
      <c r="AB58" s="105" t="s">
        <v>101</v>
      </c>
      <c r="AC58" s="100" t="s">
        <v>4</v>
      </c>
      <c r="AD58" s="104">
        <f t="shared" ref="AD58:AL58" si="12">AD61</f>
        <v>0</v>
      </c>
      <c r="AE58" s="104">
        <f t="shared" si="12"/>
        <v>0</v>
      </c>
      <c r="AF58" s="104">
        <f t="shared" si="12"/>
        <v>0</v>
      </c>
      <c r="AG58" s="104">
        <f t="shared" si="12"/>
        <v>151.6</v>
      </c>
      <c r="AH58" s="104">
        <f t="shared" si="12"/>
        <v>151.6</v>
      </c>
      <c r="AI58" s="104">
        <f t="shared" si="12"/>
        <v>151.6</v>
      </c>
      <c r="AJ58" s="104">
        <f t="shared" si="12"/>
        <v>151.6</v>
      </c>
      <c r="AK58" s="104">
        <f t="shared" si="12"/>
        <v>151.6</v>
      </c>
      <c r="AL58" s="104">
        <f t="shared" si="12"/>
        <v>151.6</v>
      </c>
      <c r="AM58" s="101">
        <f t="shared" si="1"/>
        <v>909.6</v>
      </c>
      <c r="AN58" s="102" t="s">
        <v>39</v>
      </c>
      <c r="AO58" s="9"/>
      <c r="AQ58" s="49">
        <f>AQ59</f>
        <v>158.9</v>
      </c>
      <c r="AR58" s="60"/>
      <c r="AS58" s="60"/>
      <c r="AT58" s="60"/>
      <c r="AU58" s="60"/>
      <c r="AV58" s="60"/>
      <c r="AW58" s="60"/>
      <c r="AX58" s="6"/>
    </row>
    <row r="59" spans="1:50" s="7" customFormat="1" ht="18.75" hidden="1" customHeight="1" x14ac:dyDescent="0.25">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7" t="s">
        <v>24</v>
      </c>
      <c r="AC59" s="100"/>
      <c r="AD59" s="104"/>
      <c r="AE59" s="104"/>
      <c r="AF59" s="104"/>
      <c r="AG59" s="104"/>
      <c r="AH59" s="104"/>
      <c r="AI59" s="104"/>
      <c r="AJ59" s="104"/>
      <c r="AK59" s="104"/>
      <c r="AL59" s="104"/>
      <c r="AM59" s="101">
        <f t="shared" si="1"/>
        <v>0</v>
      </c>
      <c r="AN59" s="102"/>
      <c r="AO59" s="9"/>
      <c r="AQ59" s="49">
        <v>158.9</v>
      </c>
      <c r="AR59" s="60"/>
      <c r="AS59" s="60"/>
      <c r="AT59" s="60"/>
      <c r="AU59" s="60"/>
      <c r="AV59" s="60"/>
      <c r="AW59" s="60"/>
      <c r="AX59" s="6"/>
    </row>
    <row r="60" spans="1:50" s="7" customFormat="1" ht="85.5" customHeight="1" x14ac:dyDescent="0.25">
      <c r="A60" s="102">
        <v>6</v>
      </c>
      <c r="B60" s="102">
        <v>0</v>
      </c>
      <c r="C60" s="102">
        <v>2</v>
      </c>
      <c r="D60" s="102">
        <v>0</v>
      </c>
      <c r="E60" s="102">
        <v>4</v>
      </c>
      <c r="F60" s="102">
        <v>0</v>
      </c>
      <c r="G60" s="102">
        <v>5</v>
      </c>
      <c r="H60" s="102">
        <v>0</v>
      </c>
      <c r="I60" s="102">
        <v>5</v>
      </c>
      <c r="J60" s="102">
        <v>1</v>
      </c>
      <c r="K60" s="102">
        <v>0</v>
      </c>
      <c r="L60" s="102">
        <v>2</v>
      </c>
      <c r="M60" s="102">
        <v>1</v>
      </c>
      <c r="N60" s="102">
        <v>0</v>
      </c>
      <c r="O60" s="102">
        <v>5</v>
      </c>
      <c r="P60" s="102">
        <v>5</v>
      </c>
      <c r="Q60" s="102" t="s">
        <v>56</v>
      </c>
      <c r="R60" s="102">
        <v>0</v>
      </c>
      <c r="S60" s="102">
        <v>5</v>
      </c>
      <c r="T60" s="102">
        <v>1</v>
      </c>
      <c r="U60" s="102">
        <v>0</v>
      </c>
      <c r="V60" s="102">
        <v>2</v>
      </c>
      <c r="W60" s="102">
        <v>0</v>
      </c>
      <c r="X60" s="102">
        <v>0</v>
      </c>
      <c r="Y60" s="102">
        <v>5</v>
      </c>
      <c r="Z60" s="102">
        <v>0</v>
      </c>
      <c r="AA60" s="102">
        <v>0</v>
      </c>
      <c r="AB60" s="105" t="s">
        <v>158</v>
      </c>
      <c r="AC60" s="100" t="s">
        <v>30</v>
      </c>
      <c r="AD60" s="104">
        <f t="shared" ref="AD60:AL60" si="13">AD61</f>
        <v>0</v>
      </c>
      <c r="AE60" s="104">
        <f t="shared" si="13"/>
        <v>0</v>
      </c>
      <c r="AF60" s="104">
        <f t="shared" si="13"/>
        <v>0</v>
      </c>
      <c r="AG60" s="104">
        <f>AG61</f>
        <v>151.6</v>
      </c>
      <c r="AH60" s="104">
        <f t="shared" si="13"/>
        <v>151.6</v>
      </c>
      <c r="AI60" s="104">
        <f t="shared" si="13"/>
        <v>151.6</v>
      </c>
      <c r="AJ60" s="104">
        <f t="shared" si="13"/>
        <v>151.6</v>
      </c>
      <c r="AK60" s="104">
        <f t="shared" si="13"/>
        <v>151.6</v>
      </c>
      <c r="AL60" s="104">
        <f t="shared" si="13"/>
        <v>151.6</v>
      </c>
      <c r="AM60" s="101">
        <f t="shared" si="1"/>
        <v>909.6</v>
      </c>
      <c r="AN60" s="100" t="s">
        <v>75</v>
      </c>
      <c r="AO60" s="9"/>
      <c r="AQ60" s="49"/>
      <c r="AR60" s="60"/>
      <c r="AS60" s="60"/>
      <c r="AT60" s="60"/>
      <c r="AU60" s="60"/>
      <c r="AV60" s="60"/>
      <c r="AW60" s="60"/>
      <c r="AX60" s="6"/>
    </row>
    <row r="61" spans="1:50" s="7" customFormat="1" ht="36" customHeight="1" x14ac:dyDescent="0.25">
      <c r="A61" s="102"/>
      <c r="B61" s="102"/>
      <c r="C61" s="102"/>
      <c r="D61" s="102"/>
      <c r="E61" s="102"/>
      <c r="F61" s="102"/>
      <c r="G61" s="102"/>
      <c r="H61" s="102"/>
      <c r="I61" s="102"/>
      <c r="J61" s="102"/>
      <c r="K61" s="102"/>
      <c r="L61" s="102"/>
      <c r="M61" s="102"/>
      <c r="N61" s="102"/>
      <c r="O61" s="102"/>
      <c r="P61" s="102"/>
      <c r="Q61" s="102"/>
      <c r="R61" s="102">
        <v>0</v>
      </c>
      <c r="S61" s="102">
        <v>5</v>
      </c>
      <c r="T61" s="102">
        <v>1</v>
      </c>
      <c r="U61" s="102">
        <v>0</v>
      </c>
      <c r="V61" s="102">
        <v>2</v>
      </c>
      <c r="W61" s="102">
        <v>0</v>
      </c>
      <c r="X61" s="102">
        <v>0</v>
      </c>
      <c r="Y61" s="102">
        <v>5</v>
      </c>
      <c r="Z61" s="102">
        <v>0</v>
      </c>
      <c r="AA61" s="102">
        <v>0</v>
      </c>
      <c r="AB61" s="107" t="s">
        <v>25</v>
      </c>
      <c r="AC61" s="100" t="s">
        <v>4</v>
      </c>
      <c r="AD61" s="104"/>
      <c r="AE61" s="104"/>
      <c r="AF61" s="104"/>
      <c r="AG61" s="104">
        <v>151.6</v>
      </c>
      <c r="AH61" s="104">
        <v>151.6</v>
      </c>
      <c r="AI61" s="104">
        <v>151.6</v>
      </c>
      <c r="AJ61" s="104">
        <v>151.6</v>
      </c>
      <c r="AK61" s="104">
        <v>151.6</v>
      </c>
      <c r="AL61" s="104">
        <v>151.6</v>
      </c>
      <c r="AM61" s="101">
        <f t="shared" si="1"/>
        <v>909.6</v>
      </c>
      <c r="AN61" s="102"/>
      <c r="AO61" s="9"/>
      <c r="AQ61" s="80">
        <f>AQ62</f>
        <v>8150</v>
      </c>
      <c r="AR61" s="60"/>
      <c r="AS61" s="60"/>
      <c r="AT61" s="60"/>
      <c r="AU61" s="60"/>
      <c r="AV61" s="60"/>
      <c r="AW61" s="60"/>
      <c r="AX61" s="6"/>
    </row>
    <row r="62" spans="1:50" s="7" customFormat="1" ht="47.25" customHeight="1" x14ac:dyDescent="0.25">
      <c r="A62" s="102"/>
      <c r="B62" s="102"/>
      <c r="C62" s="102"/>
      <c r="D62" s="102"/>
      <c r="E62" s="102"/>
      <c r="F62" s="102"/>
      <c r="G62" s="102"/>
      <c r="H62" s="102"/>
      <c r="I62" s="102"/>
      <c r="J62" s="102"/>
      <c r="K62" s="102"/>
      <c r="L62" s="102"/>
      <c r="M62" s="102"/>
      <c r="N62" s="102"/>
      <c r="O62" s="102"/>
      <c r="P62" s="102"/>
      <c r="Q62" s="102"/>
      <c r="R62" s="102">
        <v>0</v>
      </c>
      <c r="S62" s="102">
        <v>5</v>
      </c>
      <c r="T62" s="102">
        <v>1</v>
      </c>
      <c r="U62" s="102">
        <v>0</v>
      </c>
      <c r="V62" s="102">
        <v>2</v>
      </c>
      <c r="W62" s="102">
        <v>0</v>
      </c>
      <c r="X62" s="102">
        <v>0</v>
      </c>
      <c r="Y62" s="102">
        <v>5</v>
      </c>
      <c r="Z62" s="102">
        <v>0</v>
      </c>
      <c r="AA62" s="102">
        <v>5</v>
      </c>
      <c r="AB62" s="111" t="s">
        <v>102</v>
      </c>
      <c r="AC62" s="100" t="s">
        <v>31</v>
      </c>
      <c r="AD62" s="104"/>
      <c r="AE62" s="104"/>
      <c r="AF62" s="104"/>
      <c r="AG62" s="104"/>
      <c r="AH62" s="104"/>
      <c r="AI62" s="104"/>
      <c r="AJ62" s="104"/>
      <c r="AK62" s="104"/>
      <c r="AL62" s="104"/>
      <c r="AM62" s="101">
        <f t="shared" si="1"/>
        <v>0</v>
      </c>
      <c r="AN62" s="102"/>
      <c r="AO62" s="9"/>
      <c r="AQ62" s="49">
        <v>8150</v>
      </c>
      <c r="AR62" s="60"/>
      <c r="AS62" s="60"/>
      <c r="AT62" s="60"/>
      <c r="AU62" s="60"/>
      <c r="AV62" s="60"/>
      <c r="AW62" s="60"/>
      <c r="AX62" s="6"/>
    </row>
    <row r="63" spans="1:50" s="7" customFormat="1" ht="41.25" customHeight="1" x14ac:dyDescent="0.25">
      <c r="A63" s="112">
        <v>6</v>
      </c>
      <c r="B63" s="112">
        <v>0</v>
      </c>
      <c r="C63" s="112">
        <v>2</v>
      </c>
      <c r="D63" s="112">
        <v>0</v>
      </c>
      <c r="E63" s="112">
        <v>5</v>
      </c>
      <c r="F63" s="112">
        <v>0</v>
      </c>
      <c r="G63" s="112">
        <v>3</v>
      </c>
      <c r="H63" s="112">
        <v>0</v>
      </c>
      <c r="I63" s="112">
        <v>5</v>
      </c>
      <c r="J63" s="112">
        <v>1</v>
      </c>
      <c r="K63" s="112">
        <v>0</v>
      </c>
      <c r="L63" s="112">
        <v>2</v>
      </c>
      <c r="M63" s="112">
        <v>4</v>
      </c>
      <c r="N63" s="112">
        <v>0</v>
      </c>
      <c r="O63" s="112">
        <v>1</v>
      </c>
      <c r="P63" s="112">
        <v>0</v>
      </c>
      <c r="Q63" s="112" t="s">
        <v>164</v>
      </c>
      <c r="R63" s="102">
        <v>0</v>
      </c>
      <c r="S63" s="102">
        <v>5</v>
      </c>
      <c r="T63" s="102">
        <v>1</v>
      </c>
      <c r="U63" s="102">
        <v>0</v>
      </c>
      <c r="V63" s="102">
        <v>2</v>
      </c>
      <c r="W63" s="102">
        <v>0</v>
      </c>
      <c r="X63" s="102">
        <v>0</v>
      </c>
      <c r="Y63" s="112">
        <v>6</v>
      </c>
      <c r="Z63" s="112">
        <v>0</v>
      </c>
      <c r="AA63" s="112">
        <v>0</v>
      </c>
      <c r="AB63" s="111" t="s">
        <v>103</v>
      </c>
      <c r="AC63" s="100" t="s">
        <v>30</v>
      </c>
      <c r="AD63" s="104"/>
      <c r="AE63" s="104"/>
      <c r="AF63" s="104"/>
      <c r="AG63" s="104">
        <f t="shared" ref="AG63:AL63" si="14">AG64</f>
        <v>8000</v>
      </c>
      <c r="AH63" s="104">
        <f t="shared" si="14"/>
        <v>7827.4</v>
      </c>
      <c r="AI63" s="104">
        <f t="shared" si="14"/>
        <v>8058.5</v>
      </c>
      <c r="AJ63" s="104">
        <f t="shared" si="14"/>
        <v>8058.5</v>
      </c>
      <c r="AK63" s="104">
        <f t="shared" si="14"/>
        <v>8058.5</v>
      </c>
      <c r="AL63" s="104">
        <f t="shared" si="14"/>
        <v>8058.5</v>
      </c>
      <c r="AM63" s="101">
        <f t="shared" si="1"/>
        <v>48061.4</v>
      </c>
      <c r="AN63" s="100" t="s">
        <v>75</v>
      </c>
      <c r="AO63" s="9"/>
      <c r="AQ63" s="49"/>
      <c r="AR63" s="60"/>
      <c r="AS63" s="60"/>
      <c r="AT63" s="60"/>
      <c r="AU63" s="60"/>
      <c r="AV63" s="60"/>
      <c r="AW63" s="60"/>
      <c r="AX63" s="6"/>
    </row>
    <row r="64" spans="1:50" s="7" customFormat="1" ht="37.5" customHeight="1" x14ac:dyDescent="0.25">
      <c r="A64" s="112"/>
      <c r="B64" s="112"/>
      <c r="C64" s="112"/>
      <c r="D64" s="112"/>
      <c r="E64" s="112"/>
      <c r="F64" s="112"/>
      <c r="G64" s="112"/>
      <c r="H64" s="112"/>
      <c r="I64" s="112"/>
      <c r="J64" s="112"/>
      <c r="K64" s="112"/>
      <c r="L64" s="112"/>
      <c r="M64" s="112"/>
      <c r="N64" s="112"/>
      <c r="O64" s="112"/>
      <c r="P64" s="112"/>
      <c r="Q64" s="112"/>
      <c r="R64" s="102">
        <v>0</v>
      </c>
      <c r="S64" s="102">
        <v>5</v>
      </c>
      <c r="T64" s="102">
        <v>1</v>
      </c>
      <c r="U64" s="102">
        <v>0</v>
      </c>
      <c r="V64" s="102">
        <v>2</v>
      </c>
      <c r="W64" s="102">
        <v>0</v>
      </c>
      <c r="X64" s="102">
        <v>0</v>
      </c>
      <c r="Y64" s="112">
        <v>6</v>
      </c>
      <c r="Z64" s="112">
        <v>0</v>
      </c>
      <c r="AA64" s="112">
        <v>0</v>
      </c>
      <c r="AB64" s="107" t="s">
        <v>26</v>
      </c>
      <c r="AC64" s="100" t="s">
        <v>4</v>
      </c>
      <c r="AD64" s="104">
        <v>0</v>
      </c>
      <c r="AE64" s="104">
        <v>0</v>
      </c>
      <c r="AF64" s="104">
        <v>0</v>
      </c>
      <c r="AG64" s="104">
        <v>8000</v>
      </c>
      <c r="AH64" s="104">
        <v>7827.4</v>
      </c>
      <c r="AI64" s="104">
        <v>8058.5</v>
      </c>
      <c r="AJ64" s="104">
        <v>8058.5</v>
      </c>
      <c r="AK64" s="104">
        <v>8058.5</v>
      </c>
      <c r="AL64" s="104">
        <v>8058.5</v>
      </c>
      <c r="AM64" s="101">
        <f t="shared" si="1"/>
        <v>48061.4</v>
      </c>
      <c r="AN64" s="102"/>
      <c r="AO64" s="9"/>
      <c r="AQ64" s="80">
        <f>AQ65</f>
        <v>450</v>
      </c>
      <c r="AR64" s="60"/>
      <c r="AS64" s="60"/>
      <c r="AT64" s="60"/>
      <c r="AU64" s="60"/>
      <c r="AV64" s="60"/>
      <c r="AW64" s="60"/>
      <c r="AX64" s="6"/>
    </row>
    <row r="65" spans="1:51" s="7" customFormat="1" ht="57.75" customHeight="1" x14ac:dyDescent="0.25">
      <c r="A65" s="112"/>
      <c r="B65" s="112"/>
      <c r="C65" s="112"/>
      <c r="D65" s="112"/>
      <c r="E65" s="112"/>
      <c r="F65" s="112"/>
      <c r="G65" s="112"/>
      <c r="H65" s="112"/>
      <c r="I65" s="112"/>
      <c r="J65" s="112"/>
      <c r="K65" s="112"/>
      <c r="L65" s="112"/>
      <c r="M65" s="112"/>
      <c r="N65" s="112"/>
      <c r="O65" s="112"/>
      <c r="P65" s="112"/>
      <c r="Q65" s="112"/>
      <c r="R65" s="102">
        <v>0</v>
      </c>
      <c r="S65" s="102">
        <v>5</v>
      </c>
      <c r="T65" s="102">
        <v>1</v>
      </c>
      <c r="U65" s="102">
        <v>0</v>
      </c>
      <c r="V65" s="102">
        <v>2</v>
      </c>
      <c r="W65" s="102">
        <v>0</v>
      </c>
      <c r="X65" s="102">
        <v>0</v>
      </c>
      <c r="Y65" s="112">
        <v>6</v>
      </c>
      <c r="Z65" s="112">
        <v>0</v>
      </c>
      <c r="AA65" s="112">
        <v>6</v>
      </c>
      <c r="AB65" s="111" t="s">
        <v>104</v>
      </c>
      <c r="AC65" s="100" t="s">
        <v>28</v>
      </c>
      <c r="AD65" s="104"/>
      <c r="AE65" s="104"/>
      <c r="AF65" s="104"/>
      <c r="AG65" s="104"/>
      <c r="AH65" s="104"/>
      <c r="AI65" s="104"/>
      <c r="AJ65" s="104"/>
      <c r="AK65" s="104"/>
      <c r="AL65" s="104"/>
      <c r="AM65" s="101">
        <f t="shared" si="1"/>
        <v>0</v>
      </c>
      <c r="AN65" s="102"/>
      <c r="AO65" s="9"/>
      <c r="AQ65" s="49">
        <v>450</v>
      </c>
      <c r="AR65" s="60"/>
      <c r="AS65" s="60"/>
      <c r="AT65" s="60"/>
      <c r="AU65" s="60"/>
      <c r="AV65" s="60"/>
      <c r="AW65" s="60"/>
      <c r="AX65" s="6"/>
    </row>
    <row r="66" spans="1:51" s="7" customFormat="1" ht="75" customHeight="1" x14ac:dyDescent="0.25">
      <c r="A66" s="112">
        <v>6</v>
      </c>
      <c r="B66" s="112">
        <v>0</v>
      </c>
      <c r="C66" s="112">
        <v>2</v>
      </c>
      <c r="D66" s="112">
        <v>0</v>
      </c>
      <c r="E66" s="112">
        <v>5</v>
      </c>
      <c r="F66" s="112">
        <v>0</v>
      </c>
      <c r="G66" s="112">
        <v>1</v>
      </c>
      <c r="H66" s="112">
        <v>0</v>
      </c>
      <c r="I66" s="112">
        <v>5</v>
      </c>
      <c r="J66" s="112">
        <v>1</v>
      </c>
      <c r="K66" s="112">
        <v>0</v>
      </c>
      <c r="L66" s="112">
        <v>2</v>
      </c>
      <c r="M66" s="112">
        <v>4</v>
      </c>
      <c r="N66" s="112">
        <v>0</v>
      </c>
      <c r="O66" s="112">
        <v>1</v>
      </c>
      <c r="P66" s="112">
        <v>1</v>
      </c>
      <c r="Q66" s="112" t="s">
        <v>58</v>
      </c>
      <c r="R66" s="112">
        <v>0</v>
      </c>
      <c r="S66" s="112">
        <v>5</v>
      </c>
      <c r="T66" s="112">
        <v>1</v>
      </c>
      <c r="U66" s="112">
        <v>0</v>
      </c>
      <c r="V66" s="112">
        <v>2</v>
      </c>
      <c r="W66" s="112">
        <v>0</v>
      </c>
      <c r="X66" s="112">
        <v>0</v>
      </c>
      <c r="Y66" s="112">
        <v>7</v>
      </c>
      <c r="Z66" s="112">
        <v>0</v>
      </c>
      <c r="AA66" s="112">
        <v>0</v>
      </c>
      <c r="AB66" s="156" t="s">
        <v>177</v>
      </c>
      <c r="AC66" s="100" t="s">
        <v>30</v>
      </c>
      <c r="AD66" s="104"/>
      <c r="AE66" s="104"/>
      <c r="AF66" s="104"/>
      <c r="AG66" s="104">
        <f t="shared" ref="AG66:AL66" si="15">AG67</f>
        <v>1000</v>
      </c>
      <c r="AH66" s="104">
        <f t="shared" si="15"/>
        <v>1000</v>
      </c>
      <c r="AI66" s="104">
        <f t="shared" si="15"/>
        <v>1000</v>
      </c>
      <c r="AJ66" s="104">
        <f t="shared" si="15"/>
        <v>1000</v>
      </c>
      <c r="AK66" s="104">
        <f t="shared" si="15"/>
        <v>1000</v>
      </c>
      <c r="AL66" s="104">
        <f t="shared" si="15"/>
        <v>1000</v>
      </c>
      <c r="AM66" s="101">
        <f t="shared" si="1"/>
        <v>6000</v>
      </c>
      <c r="AN66" s="100" t="s">
        <v>75</v>
      </c>
      <c r="AO66" s="9"/>
      <c r="AQ66" s="49"/>
      <c r="AR66" s="218"/>
      <c r="AS66" s="218"/>
      <c r="AT66" s="138"/>
      <c r="AU66" s="138"/>
      <c r="AV66" s="138"/>
      <c r="AW66" s="60"/>
      <c r="AX66" s="6"/>
    </row>
    <row r="67" spans="1:51" s="7" customFormat="1" ht="37.5" customHeight="1" x14ac:dyDescent="0.25">
      <c r="A67" s="112"/>
      <c r="B67" s="112"/>
      <c r="C67" s="112"/>
      <c r="D67" s="112"/>
      <c r="E67" s="112"/>
      <c r="F67" s="112"/>
      <c r="G67" s="112"/>
      <c r="H67" s="112"/>
      <c r="I67" s="112"/>
      <c r="J67" s="112"/>
      <c r="K67" s="112"/>
      <c r="L67" s="112"/>
      <c r="M67" s="112"/>
      <c r="N67" s="112"/>
      <c r="O67" s="112"/>
      <c r="P67" s="112"/>
      <c r="Q67" s="112"/>
      <c r="R67" s="112">
        <v>0</v>
      </c>
      <c r="S67" s="112">
        <v>5</v>
      </c>
      <c r="T67" s="112">
        <v>1</v>
      </c>
      <c r="U67" s="112">
        <v>0</v>
      </c>
      <c r="V67" s="112">
        <v>2</v>
      </c>
      <c r="W67" s="112">
        <v>0</v>
      </c>
      <c r="X67" s="112">
        <v>0</v>
      </c>
      <c r="Y67" s="112">
        <v>7</v>
      </c>
      <c r="Z67" s="112">
        <v>0</v>
      </c>
      <c r="AA67" s="112">
        <v>0</v>
      </c>
      <c r="AB67" s="107" t="s">
        <v>26</v>
      </c>
      <c r="AC67" s="100" t="s">
        <v>4</v>
      </c>
      <c r="AD67" s="104">
        <v>0</v>
      </c>
      <c r="AE67" s="104">
        <v>0</v>
      </c>
      <c r="AF67" s="104">
        <v>0</v>
      </c>
      <c r="AG67" s="104">
        <v>1000</v>
      </c>
      <c r="AH67" s="104">
        <v>1000</v>
      </c>
      <c r="AI67" s="104">
        <v>1000</v>
      </c>
      <c r="AJ67" s="104">
        <v>1000</v>
      </c>
      <c r="AK67" s="104">
        <v>1000</v>
      </c>
      <c r="AL67" s="104">
        <v>1000</v>
      </c>
      <c r="AM67" s="101">
        <f t="shared" si="1"/>
        <v>6000</v>
      </c>
      <c r="AN67" s="102"/>
      <c r="AO67" s="9"/>
      <c r="AQ67" s="49">
        <f>AQ68</f>
        <v>0</v>
      </c>
      <c r="AR67" s="218"/>
      <c r="AS67" s="218"/>
      <c r="AT67" s="138"/>
      <c r="AU67" s="138"/>
      <c r="AV67" s="138"/>
      <c r="AW67" s="60"/>
      <c r="AX67" s="6"/>
    </row>
    <row r="68" spans="1:51" s="7" customFormat="1" ht="37.5" customHeight="1" x14ac:dyDescent="0.25">
      <c r="A68" s="112"/>
      <c r="B68" s="112"/>
      <c r="C68" s="112"/>
      <c r="D68" s="112"/>
      <c r="E68" s="112"/>
      <c r="F68" s="112"/>
      <c r="G68" s="112"/>
      <c r="H68" s="112"/>
      <c r="I68" s="112"/>
      <c r="J68" s="112"/>
      <c r="K68" s="112"/>
      <c r="L68" s="112"/>
      <c r="M68" s="112"/>
      <c r="N68" s="112"/>
      <c r="O68" s="112"/>
      <c r="P68" s="112"/>
      <c r="Q68" s="112"/>
      <c r="R68" s="112">
        <v>0</v>
      </c>
      <c r="S68" s="112">
        <v>5</v>
      </c>
      <c r="T68" s="112">
        <v>1</v>
      </c>
      <c r="U68" s="112">
        <v>0</v>
      </c>
      <c r="V68" s="112">
        <v>2</v>
      </c>
      <c r="W68" s="112">
        <v>0</v>
      </c>
      <c r="X68" s="112">
        <v>0</v>
      </c>
      <c r="Y68" s="112">
        <v>7</v>
      </c>
      <c r="Z68" s="112">
        <v>0</v>
      </c>
      <c r="AA68" s="112">
        <v>7</v>
      </c>
      <c r="AB68" s="111" t="s">
        <v>151</v>
      </c>
      <c r="AC68" s="100" t="s">
        <v>31</v>
      </c>
      <c r="AD68" s="104"/>
      <c r="AE68" s="104"/>
      <c r="AF68" s="104"/>
      <c r="AG68" s="104"/>
      <c r="AH68" s="104"/>
      <c r="AI68" s="104"/>
      <c r="AJ68" s="104"/>
      <c r="AK68" s="104"/>
      <c r="AL68" s="104"/>
      <c r="AM68" s="101">
        <f t="shared" si="1"/>
        <v>0</v>
      </c>
      <c r="AN68" s="102"/>
      <c r="AO68" s="9"/>
      <c r="AQ68" s="49">
        <v>0</v>
      </c>
      <c r="AR68" s="218"/>
      <c r="AS68" s="218"/>
      <c r="AT68" s="138"/>
      <c r="AU68" s="138"/>
      <c r="AV68" s="138"/>
      <c r="AW68" s="218"/>
      <c r="AX68" s="168"/>
    </row>
    <row r="69" spans="1:51" s="7" customFormat="1" ht="63" hidden="1" customHeight="1" x14ac:dyDescent="0.25">
      <c r="A69" s="112">
        <v>6</v>
      </c>
      <c r="B69" s="112">
        <v>0</v>
      </c>
      <c r="C69" s="112">
        <v>2</v>
      </c>
      <c r="D69" s="112">
        <v>0</v>
      </c>
      <c r="E69" s="112">
        <v>5</v>
      </c>
      <c r="F69" s="112">
        <v>0</v>
      </c>
      <c r="G69" s="112">
        <v>2</v>
      </c>
      <c r="H69" s="112">
        <v>0</v>
      </c>
      <c r="I69" s="112">
        <v>5</v>
      </c>
      <c r="J69" s="112">
        <v>1</v>
      </c>
      <c r="K69" s="112">
        <v>0</v>
      </c>
      <c r="L69" s="112">
        <v>2</v>
      </c>
      <c r="M69" s="112">
        <v>4</v>
      </c>
      <c r="N69" s="112">
        <v>0</v>
      </c>
      <c r="O69" s="112">
        <v>0</v>
      </c>
      <c r="P69" s="112">
        <v>8</v>
      </c>
      <c r="Q69" s="112" t="s">
        <v>57</v>
      </c>
      <c r="R69" s="112">
        <v>8</v>
      </c>
      <c r="S69" s="112">
        <v>0</v>
      </c>
      <c r="T69" s="112">
        <v>0</v>
      </c>
      <c r="U69" s="112"/>
      <c r="V69" s="112"/>
      <c r="W69" s="112"/>
      <c r="X69" s="112"/>
      <c r="Y69" s="112"/>
      <c r="Z69" s="112"/>
      <c r="AA69" s="112"/>
      <c r="AB69" s="111" t="s">
        <v>152</v>
      </c>
      <c r="AC69" s="100"/>
      <c r="AD69" s="104"/>
      <c r="AE69" s="104"/>
      <c r="AF69" s="104"/>
      <c r="AG69" s="104">
        <f t="shared" ref="AG69:AL69" si="16">AG70</f>
        <v>0</v>
      </c>
      <c r="AH69" s="104">
        <f t="shared" si="16"/>
        <v>0</v>
      </c>
      <c r="AI69" s="104">
        <f t="shared" si="16"/>
        <v>0</v>
      </c>
      <c r="AJ69" s="104">
        <f t="shared" si="16"/>
        <v>0</v>
      </c>
      <c r="AK69" s="104">
        <f t="shared" si="16"/>
        <v>0</v>
      </c>
      <c r="AL69" s="104">
        <f t="shared" si="16"/>
        <v>0</v>
      </c>
      <c r="AM69" s="101">
        <f t="shared" si="1"/>
        <v>0</v>
      </c>
      <c r="AN69" s="102"/>
      <c r="AO69" s="9"/>
      <c r="AQ69" s="49"/>
      <c r="AR69" s="218"/>
      <c r="AS69" s="218"/>
      <c r="AT69" s="138"/>
      <c r="AU69" s="138"/>
      <c r="AV69" s="138"/>
      <c r="AW69" s="218"/>
      <c r="AX69" s="168"/>
      <c r="AY69" s="67"/>
    </row>
    <row r="70" spans="1:51" s="7" customFormat="1" ht="37.5" hidden="1" customHeight="1" x14ac:dyDescent="0.25">
      <c r="A70" s="112"/>
      <c r="B70" s="112"/>
      <c r="C70" s="112"/>
      <c r="D70" s="112"/>
      <c r="E70" s="112"/>
      <c r="F70" s="112"/>
      <c r="G70" s="112"/>
      <c r="H70" s="112"/>
      <c r="I70" s="112"/>
      <c r="J70" s="112"/>
      <c r="K70" s="112"/>
      <c r="L70" s="112"/>
      <c r="M70" s="112"/>
      <c r="N70" s="112"/>
      <c r="O70" s="112"/>
      <c r="P70" s="112"/>
      <c r="Q70" s="112"/>
      <c r="R70" s="112">
        <v>0</v>
      </c>
      <c r="S70" s="112">
        <v>5</v>
      </c>
      <c r="T70" s="112">
        <v>1</v>
      </c>
      <c r="U70" s="112">
        <v>0</v>
      </c>
      <c r="V70" s="112">
        <v>2</v>
      </c>
      <c r="W70" s="112">
        <v>0</v>
      </c>
      <c r="X70" s="112">
        <v>1</v>
      </c>
      <c r="Y70" s="112">
        <v>7</v>
      </c>
      <c r="Z70" s="112">
        <v>0</v>
      </c>
      <c r="AA70" s="112">
        <v>0</v>
      </c>
      <c r="AB70" s="107" t="s">
        <v>26</v>
      </c>
      <c r="AC70" s="100" t="s">
        <v>4</v>
      </c>
      <c r="AD70" s="104">
        <v>0</v>
      </c>
      <c r="AE70" s="104">
        <v>0</v>
      </c>
      <c r="AF70" s="104">
        <v>0</v>
      </c>
      <c r="AG70" s="104">
        <v>0</v>
      </c>
      <c r="AH70" s="104">
        <v>0</v>
      </c>
      <c r="AI70" s="104">
        <v>0</v>
      </c>
      <c r="AJ70" s="104">
        <v>0</v>
      </c>
      <c r="AK70" s="104">
        <v>0</v>
      </c>
      <c r="AL70" s="104">
        <v>0</v>
      </c>
      <c r="AM70" s="101">
        <f t="shared" si="1"/>
        <v>0</v>
      </c>
      <c r="AN70" s="102"/>
      <c r="AO70" s="9"/>
      <c r="AQ70" s="49">
        <f>AQ71</f>
        <v>300</v>
      </c>
      <c r="AR70" s="218"/>
      <c r="AS70" s="218"/>
      <c r="AT70" s="138"/>
      <c r="AU70" s="138"/>
      <c r="AV70" s="138"/>
      <c r="AW70" s="218"/>
      <c r="AX70" s="168"/>
      <c r="AY70" s="67"/>
    </row>
    <row r="71" spans="1:51" s="7" customFormat="1" ht="37.5" hidden="1" customHeight="1" x14ac:dyDescent="0.25">
      <c r="A71" s="112"/>
      <c r="B71" s="112"/>
      <c r="C71" s="112"/>
      <c r="D71" s="112"/>
      <c r="E71" s="112"/>
      <c r="F71" s="112"/>
      <c r="G71" s="112"/>
      <c r="H71" s="112"/>
      <c r="I71" s="112"/>
      <c r="J71" s="112"/>
      <c r="K71" s="112"/>
      <c r="L71" s="112"/>
      <c r="M71" s="112"/>
      <c r="N71" s="112"/>
      <c r="O71" s="112"/>
      <c r="P71" s="112"/>
      <c r="Q71" s="112"/>
      <c r="R71" s="112">
        <v>0</v>
      </c>
      <c r="S71" s="112">
        <v>5</v>
      </c>
      <c r="T71" s="112">
        <v>1</v>
      </c>
      <c r="U71" s="112">
        <v>0</v>
      </c>
      <c r="V71" s="112">
        <v>2</v>
      </c>
      <c r="W71" s="112">
        <v>0</v>
      </c>
      <c r="X71" s="112">
        <v>1</v>
      </c>
      <c r="Y71" s="112">
        <v>7</v>
      </c>
      <c r="Z71" s="112">
        <v>0</v>
      </c>
      <c r="AA71" s="112">
        <v>1</v>
      </c>
      <c r="AB71" s="111" t="s">
        <v>153</v>
      </c>
      <c r="AC71" s="100" t="s">
        <v>29</v>
      </c>
      <c r="AD71" s="104"/>
      <c r="AE71" s="104"/>
      <c r="AF71" s="104"/>
      <c r="AG71" s="104"/>
      <c r="AH71" s="104"/>
      <c r="AI71" s="104"/>
      <c r="AJ71" s="104"/>
      <c r="AK71" s="104"/>
      <c r="AL71" s="104"/>
      <c r="AM71" s="101">
        <f t="shared" si="1"/>
        <v>0</v>
      </c>
      <c r="AN71" s="102"/>
      <c r="AO71" s="9"/>
      <c r="AQ71" s="49">
        <v>300</v>
      </c>
      <c r="AR71" s="218"/>
      <c r="AS71" s="218"/>
      <c r="AT71" s="138"/>
      <c r="AU71" s="138"/>
      <c r="AV71" s="138"/>
      <c r="AW71" s="218"/>
      <c r="AX71" s="168"/>
      <c r="AY71" s="67"/>
    </row>
    <row r="72" spans="1:51" s="7" customFormat="1" ht="56.25" customHeight="1" x14ac:dyDescent="0.25">
      <c r="A72" s="112">
        <v>6</v>
      </c>
      <c r="B72" s="112">
        <v>0</v>
      </c>
      <c r="C72" s="112">
        <v>2</v>
      </c>
      <c r="D72" s="112">
        <v>0</v>
      </c>
      <c r="E72" s="112">
        <v>5</v>
      </c>
      <c r="F72" s="112">
        <v>0</v>
      </c>
      <c r="G72" s="112">
        <v>2</v>
      </c>
      <c r="H72" s="112">
        <v>0</v>
      </c>
      <c r="I72" s="112">
        <v>5</v>
      </c>
      <c r="J72" s="112">
        <v>1</v>
      </c>
      <c r="K72" s="112">
        <v>0</v>
      </c>
      <c r="L72" s="112">
        <v>2</v>
      </c>
      <c r="M72" s="112">
        <v>4</v>
      </c>
      <c r="N72" s="112">
        <v>0</v>
      </c>
      <c r="O72" s="112">
        <v>0</v>
      </c>
      <c r="P72" s="112">
        <v>8</v>
      </c>
      <c r="Q72" s="112" t="s">
        <v>57</v>
      </c>
      <c r="R72" s="112">
        <v>0</v>
      </c>
      <c r="S72" s="112">
        <v>5</v>
      </c>
      <c r="T72" s="112">
        <v>1</v>
      </c>
      <c r="U72" s="112">
        <v>0</v>
      </c>
      <c r="V72" s="112">
        <v>2</v>
      </c>
      <c r="W72" s="112">
        <v>0</v>
      </c>
      <c r="X72" s="112">
        <v>0</v>
      </c>
      <c r="Y72" s="112">
        <v>8</v>
      </c>
      <c r="Z72" s="112">
        <v>0</v>
      </c>
      <c r="AA72" s="112">
        <v>0</v>
      </c>
      <c r="AB72" s="111" t="s">
        <v>152</v>
      </c>
      <c r="AC72" s="100"/>
      <c r="AD72" s="104"/>
      <c r="AE72" s="104"/>
      <c r="AF72" s="104"/>
      <c r="AG72" s="104">
        <f t="shared" ref="AG72:AL72" si="17">AG73</f>
        <v>200</v>
      </c>
      <c r="AH72" s="104">
        <f t="shared" si="17"/>
        <v>200</v>
      </c>
      <c r="AI72" s="104">
        <f t="shared" si="17"/>
        <v>200</v>
      </c>
      <c r="AJ72" s="104">
        <f t="shared" si="17"/>
        <v>200</v>
      </c>
      <c r="AK72" s="104">
        <f t="shared" si="17"/>
        <v>200</v>
      </c>
      <c r="AL72" s="104">
        <f t="shared" si="17"/>
        <v>200</v>
      </c>
      <c r="AM72" s="101">
        <f t="shared" si="1"/>
        <v>1200</v>
      </c>
      <c r="AN72" s="102"/>
      <c r="AO72" s="9"/>
      <c r="AQ72" s="49"/>
      <c r="AR72" s="218"/>
      <c r="AS72" s="218"/>
      <c r="AT72" s="138"/>
      <c r="AU72" s="138"/>
      <c r="AV72" s="138"/>
      <c r="AW72" s="218"/>
      <c r="AX72" s="168"/>
      <c r="AY72" s="67"/>
    </row>
    <row r="73" spans="1:51" s="7" customFormat="1" ht="37.5" customHeight="1" x14ac:dyDescent="0.25">
      <c r="A73" s="112"/>
      <c r="B73" s="112"/>
      <c r="C73" s="112"/>
      <c r="D73" s="112"/>
      <c r="E73" s="112"/>
      <c r="F73" s="112"/>
      <c r="G73" s="112"/>
      <c r="H73" s="112"/>
      <c r="I73" s="112"/>
      <c r="J73" s="112"/>
      <c r="K73" s="112"/>
      <c r="L73" s="112"/>
      <c r="M73" s="112"/>
      <c r="N73" s="112"/>
      <c r="O73" s="112"/>
      <c r="P73" s="112"/>
      <c r="Q73" s="112"/>
      <c r="R73" s="112">
        <v>0</v>
      </c>
      <c r="S73" s="112">
        <v>5</v>
      </c>
      <c r="T73" s="112">
        <v>1</v>
      </c>
      <c r="U73" s="112">
        <v>0</v>
      </c>
      <c r="V73" s="112">
        <v>2</v>
      </c>
      <c r="W73" s="112">
        <v>0</v>
      </c>
      <c r="X73" s="112">
        <v>0</v>
      </c>
      <c r="Y73" s="112">
        <v>8</v>
      </c>
      <c r="Z73" s="112">
        <v>0</v>
      </c>
      <c r="AA73" s="112">
        <v>0</v>
      </c>
      <c r="AB73" s="107" t="s">
        <v>26</v>
      </c>
      <c r="AC73" s="100" t="s">
        <v>4</v>
      </c>
      <c r="AD73" s="104">
        <v>0</v>
      </c>
      <c r="AE73" s="104">
        <v>0</v>
      </c>
      <c r="AF73" s="104">
        <v>0</v>
      </c>
      <c r="AG73" s="104">
        <v>200</v>
      </c>
      <c r="AH73" s="104">
        <v>200</v>
      </c>
      <c r="AI73" s="104">
        <v>200</v>
      </c>
      <c r="AJ73" s="104">
        <v>200</v>
      </c>
      <c r="AK73" s="104">
        <v>200</v>
      </c>
      <c r="AL73" s="104">
        <v>200</v>
      </c>
      <c r="AM73" s="101">
        <f t="shared" si="1"/>
        <v>1200</v>
      </c>
      <c r="AN73" s="102"/>
      <c r="AO73" s="9"/>
      <c r="AQ73" s="50" t="e">
        <f>AQ74+AQ114</f>
        <v>#REF!</v>
      </c>
      <c r="AR73" s="218"/>
      <c r="AS73" s="218"/>
      <c r="AT73" s="138"/>
      <c r="AU73" s="138"/>
      <c r="AV73" s="138"/>
      <c r="AW73" s="218"/>
      <c r="AX73" s="168"/>
      <c r="AY73" s="67"/>
    </row>
    <row r="74" spans="1:51" s="7" customFormat="1" ht="37.5" customHeight="1" thickBot="1" x14ac:dyDescent="0.3">
      <c r="A74" s="112"/>
      <c r="B74" s="112"/>
      <c r="C74" s="112"/>
      <c r="D74" s="112"/>
      <c r="E74" s="112"/>
      <c r="F74" s="112"/>
      <c r="G74" s="112"/>
      <c r="H74" s="112"/>
      <c r="I74" s="112"/>
      <c r="J74" s="112"/>
      <c r="K74" s="112"/>
      <c r="L74" s="112"/>
      <c r="M74" s="112"/>
      <c r="N74" s="112"/>
      <c r="O74" s="112"/>
      <c r="P74" s="112"/>
      <c r="Q74" s="112"/>
      <c r="R74" s="112">
        <v>0</v>
      </c>
      <c r="S74" s="112">
        <v>5</v>
      </c>
      <c r="T74" s="112">
        <v>1</v>
      </c>
      <c r="U74" s="112">
        <v>0</v>
      </c>
      <c r="V74" s="112">
        <v>2</v>
      </c>
      <c r="W74" s="112">
        <v>0</v>
      </c>
      <c r="X74" s="112">
        <v>0</v>
      </c>
      <c r="Y74" s="112">
        <v>8</v>
      </c>
      <c r="Z74" s="112">
        <v>0</v>
      </c>
      <c r="AA74" s="112">
        <v>8</v>
      </c>
      <c r="AB74" s="111" t="s">
        <v>153</v>
      </c>
      <c r="AC74" s="100" t="s">
        <v>29</v>
      </c>
      <c r="AD74" s="104"/>
      <c r="AE74" s="104"/>
      <c r="AF74" s="104"/>
      <c r="AG74" s="104"/>
      <c r="AH74" s="104"/>
      <c r="AI74" s="104"/>
      <c r="AJ74" s="104"/>
      <c r="AK74" s="104"/>
      <c r="AL74" s="104"/>
      <c r="AM74" s="101">
        <f t="shared" si="1"/>
        <v>0</v>
      </c>
      <c r="AN74" s="102"/>
      <c r="AO74" s="9"/>
      <c r="AQ74" s="49" t="e">
        <f>AQ88+AQ94+AQ100+AQ105+#REF!</f>
        <v>#REF!</v>
      </c>
      <c r="AR74" s="219"/>
      <c r="AS74" s="219"/>
      <c r="AT74" s="139"/>
      <c r="AU74" s="139"/>
      <c r="AV74" s="139"/>
      <c r="AW74" s="219"/>
      <c r="AX74" s="168"/>
      <c r="AY74" s="67"/>
    </row>
    <row r="75" spans="1:51" s="7" customFormat="1" ht="50.25" customHeight="1" thickBot="1" x14ac:dyDescent="0.3">
      <c r="A75" s="112">
        <v>6</v>
      </c>
      <c r="B75" s="112">
        <v>0</v>
      </c>
      <c r="C75" s="112">
        <v>2</v>
      </c>
      <c r="D75" s="112">
        <v>0</v>
      </c>
      <c r="E75" s="112">
        <v>1</v>
      </c>
      <c r="F75" s="112">
        <v>1</v>
      </c>
      <c r="G75" s="112">
        <v>3</v>
      </c>
      <c r="H75" s="112">
        <v>0</v>
      </c>
      <c r="I75" s="112">
        <v>5</v>
      </c>
      <c r="J75" s="112">
        <v>1</v>
      </c>
      <c r="K75" s="112">
        <v>0</v>
      </c>
      <c r="L75" s="112">
        <v>2</v>
      </c>
      <c r="M75" s="112">
        <v>4</v>
      </c>
      <c r="N75" s="112">
        <v>0</v>
      </c>
      <c r="O75" s="112">
        <v>0</v>
      </c>
      <c r="P75" s="112">
        <v>1</v>
      </c>
      <c r="Q75" s="112" t="s">
        <v>56</v>
      </c>
      <c r="R75" s="112">
        <v>0</v>
      </c>
      <c r="S75" s="112">
        <v>5</v>
      </c>
      <c r="T75" s="112">
        <v>1</v>
      </c>
      <c r="U75" s="112">
        <v>0</v>
      </c>
      <c r="V75" s="112">
        <v>2</v>
      </c>
      <c r="W75" s="112">
        <v>0</v>
      </c>
      <c r="X75" s="112">
        <v>0</v>
      </c>
      <c r="Y75" s="112">
        <v>9</v>
      </c>
      <c r="Z75" s="112">
        <v>0</v>
      </c>
      <c r="AA75" s="112">
        <v>0</v>
      </c>
      <c r="AB75" s="111" t="s">
        <v>156</v>
      </c>
      <c r="AC75" s="100"/>
      <c r="AD75" s="104"/>
      <c r="AE75" s="104"/>
      <c r="AF75" s="104"/>
      <c r="AG75" s="104">
        <f t="shared" ref="AG75:AL75" si="18">AG76</f>
        <v>300</v>
      </c>
      <c r="AH75" s="104">
        <f t="shared" si="18"/>
        <v>300</v>
      </c>
      <c r="AI75" s="104">
        <f t="shared" si="18"/>
        <v>300</v>
      </c>
      <c r="AJ75" s="104">
        <f t="shared" si="18"/>
        <v>300</v>
      </c>
      <c r="AK75" s="104">
        <f t="shared" si="18"/>
        <v>300</v>
      </c>
      <c r="AL75" s="104">
        <f t="shared" si="18"/>
        <v>300</v>
      </c>
      <c r="AM75" s="101">
        <f t="shared" si="1"/>
        <v>1800</v>
      </c>
      <c r="AN75" s="102"/>
      <c r="AO75" s="9"/>
      <c r="AQ75" s="49"/>
      <c r="AR75" s="139"/>
      <c r="AS75" s="139"/>
      <c r="AT75" s="139"/>
      <c r="AU75" s="139"/>
      <c r="AV75" s="139"/>
      <c r="AW75" s="139"/>
      <c r="AX75" s="168"/>
      <c r="AY75" s="67"/>
    </row>
    <row r="76" spans="1:51" s="7" customFormat="1" ht="37.5" customHeight="1" thickBot="1" x14ac:dyDescent="0.3">
      <c r="A76" s="112"/>
      <c r="B76" s="112"/>
      <c r="C76" s="112"/>
      <c r="D76" s="112"/>
      <c r="E76" s="112"/>
      <c r="F76" s="112"/>
      <c r="G76" s="112"/>
      <c r="H76" s="112"/>
      <c r="I76" s="112"/>
      <c r="J76" s="112"/>
      <c r="K76" s="112"/>
      <c r="L76" s="112"/>
      <c r="M76" s="112"/>
      <c r="N76" s="112"/>
      <c r="O76" s="112"/>
      <c r="P76" s="112"/>
      <c r="Q76" s="112"/>
      <c r="R76" s="112">
        <v>0</v>
      </c>
      <c r="S76" s="112">
        <v>5</v>
      </c>
      <c r="T76" s="112">
        <v>1</v>
      </c>
      <c r="U76" s="112">
        <v>0</v>
      </c>
      <c r="V76" s="112">
        <v>2</v>
      </c>
      <c r="W76" s="112">
        <v>0</v>
      </c>
      <c r="X76" s="112">
        <v>0</v>
      </c>
      <c r="Y76" s="112">
        <v>9</v>
      </c>
      <c r="Z76" s="112">
        <v>0</v>
      </c>
      <c r="AA76" s="112">
        <v>0</v>
      </c>
      <c r="AB76" s="107" t="s">
        <v>26</v>
      </c>
      <c r="AC76" s="100" t="s">
        <v>4</v>
      </c>
      <c r="AD76" s="104">
        <v>0</v>
      </c>
      <c r="AE76" s="104">
        <v>0</v>
      </c>
      <c r="AF76" s="104">
        <v>0</v>
      </c>
      <c r="AG76" s="104">
        <v>300</v>
      </c>
      <c r="AH76" s="104">
        <v>300</v>
      </c>
      <c r="AI76" s="104">
        <v>300</v>
      </c>
      <c r="AJ76" s="104">
        <v>300</v>
      </c>
      <c r="AK76" s="104">
        <v>300</v>
      </c>
      <c r="AL76" s="104">
        <v>300</v>
      </c>
      <c r="AM76" s="101">
        <f t="shared" si="1"/>
        <v>1800</v>
      </c>
      <c r="AN76" s="102"/>
      <c r="AO76" s="9"/>
      <c r="AQ76" s="49"/>
      <c r="AR76" s="139"/>
      <c r="AS76" s="139"/>
      <c r="AT76" s="139"/>
      <c r="AU76" s="139"/>
      <c r="AV76" s="139"/>
      <c r="AW76" s="139"/>
      <c r="AX76" s="168"/>
      <c r="AY76" s="67"/>
    </row>
    <row r="77" spans="1:51" s="7" customFormat="1" ht="50.25" customHeight="1" thickBot="1" x14ac:dyDescent="0.3">
      <c r="A77" s="112"/>
      <c r="B77" s="112"/>
      <c r="C77" s="112"/>
      <c r="D77" s="112"/>
      <c r="E77" s="112"/>
      <c r="F77" s="112"/>
      <c r="G77" s="112"/>
      <c r="H77" s="112"/>
      <c r="I77" s="112"/>
      <c r="J77" s="112"/>
      <c r="K77" s="112"/>
      <c r="L77" s="112"/>
      <c r="M77" s="112"/>
      <c r="N77" s="112"/>
      <c r="O77" s="112"/>
      <c r="P77" s="112"/>
      <c r="Q77" s="112"/>
      <c r="R77" s="112">
        <v>0</v>
      </c>
      <c r="S77" s="112">
        <v>5</v>
      </c>
      <c r="T77" s="112">
        <v>1</v>
      </c>
      <c r="U77" s="112">
        <v>0</v>
      </c>
      <c r="V77" s="112">
        <v>2</v>
      </c>
      <c r="W77" s="112">
        <v>0</v>
      </c>
      <c r="X77" s="112">
        <v>0</v>
      </c>
      <c r="Y77" s="112">
        <v>9</v>
      </c>
      <c r="Z77" s="112">
        <v>0</v>
      </c>
      <c r="AA77" s="112">
        <v>9</v>
      </c>
      <c r="AB77" s="111" t="s">
        <v>159</v>
      </c>
      <c r="AC77" s="100" t="s">
        <v>31</v>
      </c>
      <c r="AD77" s="104"/>
      <c r="AE77" s="104"/>
      <c r="AF77" s="104"/>
      <c r="AG77" s="104"/>
      <c r="AH77" s="104"/>
      <c r="AI77" s="104"/>
      <c r="AJ77" s="104"/>
      <c r="AK77" s="104"/>
      <c r="AL77" s="104"/>
      <c r="AM77" s="101">
        <f t="shared" si="1"/>
        <v>0</v>
      </c>
      <c r="AN77" s="102"/>
      <c r="AO77" s="9"/>
      <c r="AQ77" s="49"/>
      <c r="AR77" s="139"/>
      <c r="AS77" s="139"/>
      <c r="AT77" s="139"/>
      <c r="AU77" s="139"/>
      <c r="AV77" s="139"/>
      <c r="AW77" s="139"/>
      <c r="AX77" s="168"/>
      <c r="AY77" s="67"/>
    </row>
    <row r="78" spans="1:51" s="7" customFormat="1" ht="40.5" customHeight="1" thickBot="1" x14ac:dyDescent="0.3">
      <c r="A78" s="112">
        <v>6</v>
      </c>
      <c r="B78" s="112">
        <v>0</v>
      </c>
      <c r="C78" s="112">
        <v>2</v>
      </c>
      <c r="D78" s="112">
        <v>0</v>
      </c>
      <c r="E78" s="112">
        <v>4</v>
      </c>
      <c r="F78" s="112">
        <v>1</v>
      </c>
      <c r="G78" s="112">
        <v>2</v>
      </c>
      <c r="H78" s="112">
        <v>0</v>
      </c>
      <c r="I78" s="112">
        <v>5</v>
      </c>
      <c r="J78" s="112">
        <v>1</v>
      </c>
      <c r="K78" s="112">
        <v>0</v>
      </c>
      <c r="L78" s="112">
        <v>2</v>
      </c>
      <c r="M78" s="112">
        <v>4</v>
      </c>
      <c r="N78" s="112">
        <v>0</v>
      </c>
      <c r="O78" s="112">
        <v>1</v>
      </c>
      <c r="P78" s="112">
        <v>7</v>
      </c>
      <c r="Q78" s="112" t="s">
        <v>56</v>
      </c>
      <c r="R78" s="112">
        <v>0</v>
      </c>
      <c r="S78" s="112">
        <v>5</v>
      </c>
      <c r="T78" s="112">
        <v>1</v>
      </c>
      <c r="U78" s="112">
        <v>0</v>
      </c>
      <c r="V78" s="112">
        <v>2</v>
      </c>
      <c r="W78" s="112">
        <v>0</v>
      </c>
      <c r="X78" s="112">
        <v>1</v>
      </c>
      <c r="Y78" s="112">
        <v>0</v>
      </c>
      <c r="Z78" s="112">
        <v>0</v>
      </c>
      <c r="AA78" s="112">
        <v>0</v>
      </c>
      <c r="AB78" s="111" t="s">
        <v>160</v>
      </c>
      <c r="AC78" s="100"/>
      <c r="AD78" s="104"/>
      <c r="AE78" s="104"/>
      <c r="AF78" s="104"/>
      <c r="AG78" s="104">
        <f t="shared" ref="AG78:AL78" si="19">AG79</f>
        <v>200</v>
      </c>
      <c r="AH78" s="104">
        <f t="shared" si="19"/>
        <v>200</v>
      </c>
      <c r="AI78" s="104">
        <f t="shared" si="19"/>
        <v>200</v>
      </c>
      <c r="AJ78" s="104">
        <f t="shared" si="19"/>
        <v>200</v>
      </c>
      <c r="AK78" s="104">
        <f t="shared" si="19"/>
        <v>200</v>
      </c>
      <c r="AL78" s="104">
        <f t="shared" si="19"/>
        <v>200</v>
      </c>
      <c r="AM78" s="101">
        <f t="shared" si="1"/>
        <v>1200</v>
      </c>
      <c r="AN78" s="102"/>
      <c r="AO78" s="9"/>
      <c r="AQ78" s="49"/>
      <c r="AR78" s="139"/>
      <c r="AS78" s="139"/>
      <c r="AT78" s="139"/>
      <c r="AU78" s="139"/>
      <c r="AV78" s="139"/>
      <c r="AW78" s="139"/>
      <c r="AX78" s="168"/>
      <c r="AY78" s="67"/>
    </row>
    <row r="79" spans="1:51" s="7" customFormat="1" ht="33.75" customHeight="1" thickBot="1" x14ac:dyDescent="0.3">
      <c r="A79" s="112"/>
      <c r="B79" s="112"/>
      <c r="C79" s="112"/>
      <c r="D79" s="112"/>
      <c r="E79" s="112"/>
      <c r="F79" s="112"/>
      <c r="G79" s="112"/>
      <c r="H79" s="112"/>
      <c r="I79" s="112"/>
      <c r="J79" s="112"/>
      <c r="K79" s="112"/>
      <c r="L79" s="112"/>
      <c r="M79" s="112"/>
      <c r="N79" s="112"/>
      <c r="O79" s="112"/>
      <c r="P79" s="112"/>
      <c r="Q79" s="112"/>
      <c r="R79" s="112">
        <v>0</v>
      </c>
      <c r="S79" s="112">
        <v>5</v>
      </c>
      <c r="T79" s="112">
        <v>1</v>
      </c>
      <c r="U79" s="112">
        <v>0</v>
      </c>
      <c r="V79" s="112">
        <v>2</v>
      </c>
      <c r="W79" s="112">
        <v>0</v>
      </c>
      <c r="X79" s="112">
        <v>1</v>
      </c>
      <c r="Y79" s="112">
        <v>0</v>
      </c>
      <c r="Z79" s="112">
        <v>0</v>
      </c>
      <c r="AA79" s="112">
        <v>0</v>
      </c>
      <c r="AB79" s="107" t="s">
        <v>26</v>
      </c>
      <c r="AC79" s="100" t="s">
        <v>4</v>
      </c>
      <c r="AD79" s="104">
        <v>0</v>
      </c>
      <c r="AE79" s="104">
        <v>0</v>
      </c>
      <c r="AF79" s="104">
        <v>0</v>
      </c>
      <c r="AG79" s="104">
        <v>200</v>
      </c>
      <c r="AH79" s="104">
        <v>200</v>
      </c>
      <c r="AI79" s="104">
        <v>200</v>
      </c>
      <c r="AJ79" s="104">
        <v>200</v>
      </c>
      <c r="AK79" s="104">
        <v>200</v>
      </c>
      <c r="AL79" s="104">
        <v>200</v>
      </c>
      <c r="AM79" s="101">
        <f t="shared" si="1"/>
        <v>1200</v>
      </c>
      <c r="AN79" s="102"/>
      <c r="AO79" s="9"/>
      <c r="AQ79" s="49"/>
      <c r="AR79" s="139"/>
      <c r="AS79" s="139"/>
      <c r="AT79" s="139"/>
      <c r="AU79" s="139"/>
      <c r="AV79" s="139"/>
      <c r="AW79" s="139"/>
      <c r="AX79" s="168"/>
      <c r="AY79" s="67"/>
    </row>
    <row r="80" spans="1:51" s="7" customFormat="1" ht="39" customHeight="1" thickBot="1" x14ac:dyDescent="0.3">
      <c r="A80" s="112"/>
      <c r="B80" s="112"/>
      <c r="C80" s="112"/>
      <c r="D80" s="112"/>
      <c r="E80" s="112"/>
      <c r="F80" s="112"/>
      <c r="G80" s="112"/>
      <c r="H80" s="112"/>
      <c r="I80" s="112"/>
      <c r="J80" s="112"/>
      <c r="K80" s="112"/>
      <c r="L80" s="112"/>
      <c r="M80" s="112"/>
      <c r="N80" s="112"/>
      <c r="O80" s="112"/>
      <c r="P80" s="112"/>
      <c r="Q80" s="112"/>
      <c r="R80" s="112">
        <v>0</v>
      </c>
      <c r="S80" s="112">
        <v>5</v>
      </c>
      <c r="T80" s="112">
        <v>1</v>
      </c>
      <c r="U80" s="112">
        <v>0</v>
      </c>
      <c r="V80" s="112">
        <v>2</v>
      </c>
      <c r="W80" s="112">
        <v>0</v>
      </c>
      <c r="X80" s="112">
        <v>1</v>
      </c>
      <c r="Y80" s="112">
        <v>0</v>
      </c>
      <c r="Z80" s="112">
        <v>1</v>
      </c>
      <c r="AA80" s="112">
        <v>0</v>
      </c>
      <c r="AB80" s="111" t="s">
        <v>161</v>
      </c>
      <c r="AC80" s="100" t="s">
        <v>31</v>
      </c>
      <c r="AD80" s="104"/>
      <c r="AE80" s="104"/>
      <c r="AF80" s="104"/>
      <c r="AG80" s="104"/>
      <c r="AH80" s="104"/>
      <c r="AI80" s="104"/>
      <c r="AJ80" s="104"/>
      <c r="AK80" s="104"/>
      <c r="AL80" s="104"/>
      <c r="AM80" s="101">
        <f t="shared" si="1"/>
        <v>0</v>
      </c>
      <c r="AN80" s="102"/>
      <c r="AO80" s="9"/>
      <c r="AQ80" s="49"/>
      <c r="AR80" s="139"/>
      <c r="AS80" s="139"/>
      <c r="AT80" s="139"/>
      <c r="AU80" s="139"/>
      <c r="AV80" s="139"/>
      <c r="AW80" s="139"/>
      <c r="AX80" s="168"/>
      <c r="AY80" s="67"/>
    </row>
    <row r="81" spans="1:56" s="7" customFormat="1" ht="50.25" customHeight="1" thickBot="1" x14ac:dyDescent="0.3">
      <c r="A81" s="112">
        <v>6</v>
      </c>
      <c r="B81" s="112">
        <v>0</v>
      </c>
      <c r="C81" s="112">
        <v>2</v>
      </c>
      <c r="D81" s="112">
        <v>0</v>
      </c>
      <c r="E81" s="112">
        <v>5</v>
      </c>
      <c r="F81" s="112">
        <v>0</v>
      </c>
      <c r="G81" s="112">
        <v>2</v>
      </c>
      <c r="H81" s="112">
        <v>0</v>
      </c>
      <c r="I81" s="112">
        <v>5</v>
      </c>
      <c r="J81" s="112">
        <v>1</v>
      </c>
      <c r="K81" s="112">
        <v>0</v>
      </c>
      <c r="L81" s="112">
        <v>2</v>
      </c>
      <c r="M81" s="112">
        <v>4</v>
      </c>
      <c r="N81" s="112">
        <v>0</v>
      </c>
      <c r="O81" s="112">
        <v>1</v>
      </c>
      <c r="P81" s="112">
        <v>5</v>
      </c>
      <c r="Q81" s="112" t="s">
        <v>56</v>
      </c>
      <c r="R81" s="112">
        <v>0</v>
      </c>
      <c r="S81" s="112">
        <v>5</v>
      </c>
      <c r="T81" s="112">
        <v>1</v>
      </c>
      <c r="U81" s="112">
        <v>0</v>
      </c>
      <c r="V81" s="112">
        <v>2</v>
      </c>
      <c r="W81" s="112">
        <v>0</v>
      </c>
      <c r="X81" s="112">
        <v>1</v>
      </c>
      <c r="Y81" s="112">
        <v>1</v>
      </c>
      <c r="Z81" s="112">
        <v>0</v>
      </c>
      <c r="AA81" s="112">
        <v>0</v>
      </c>
      <c r="AB81" s="111" t="s">
        <v>162</v>
      </c>
      <c r="AC81" s="100"/>
      <c r="AD81" s="104"/>
      <c r="AE81" s="104"/>
      <c r="AF81" s="104"/>
      <c r="AG81" s="104">
        <f t="shared" ref="AG81:AL81" si="20">AG82</f>
        <v>1000</v>
      </c>
      <c r="AH81" s="104">
        <f t="shared" si="20"/>
        <v>1000</v>
      </c>
      <c r="AI81" s="104">
        <f t="shared" si="20"/>
        <v>1000</v>
      </c>
      <c r="AJ81" s="104">
        <f t="shared" si="20"/>
        <v>1000</v>
      </c>
      <c r="AK81" s="104">
        <f t="shared" si="20"/>
        <v>1000</v>
      </c>
      <c r="AL81" s="104">
        <f t="shared" si="20"/>
        <v>1000</v>
      </c>
      <c r="AM81" s="101">
        <f t="shared" si="1"/>
        <v>6000</v>
      </c>
      <c r="AN81" s="102"/>
      <c r="AO81" s="9"/>
      <c r="AQ81" s="49"/>
      <c r="AR81" s="139"/>
      <c r="AS81" s="139"/>
      <c r="AT81" s="139"/>
      <c r="AU81" s="139"/>
      <c r="AV81" s="139"/>
      <c r="AW81" s="139"/>
      <c r="AX81" s="168"/>
      <c r="AY81" s="67"/>
    </row>
    <row r="82" spans="1:56" s="7" customFormat="1" ht="39" customHeight="1" thickBot="1" x14ac:dyDescent="0.3">
      <c r="A82" s="112"/>
      <c r="B82" s="112"/>
      <c r="C82" s="112"/>
      <c r="D82" s="112"/>
      <c r="E82" s="112"/>
      <c r="F82" s="112"/>
      <c r="G82" s="112"/>
      <c r="H82" s="112"/>
      <c r="I82" s="112"/>
      <c r="J82" s="112"/>
      <c r="K82" s="112"/>
      <c r="L82" s="112"/>
      <c r="M82" s="112"/>
      <c r="N82" s="112"/>
      <c r="O82" s="112"/>
      <c r="P82" s="112"/>
      <c r="Q82" s="112"/>
      <c r="R82" s="112">
        <v>0</v>
      </c>
      <c r="S82" s="112">
        <v>5</v>
      </c>
      <c r="T82" s="112">
        <v>1</v>
      </c>
      <c r="U82" s="112">
        <v>0</v>
      </c>
      <c r="V82" s="112">
        <v>2</v>
      </c>
      <c r="W82" s="112">
        <v>0</v>
      </c>
      <c r="X82" s="112">
        <v>1</v>
      </c>
      <c r="Y82" s="112">
        <v>1</v>
      </c>
      <c r="Z82" s="112">
        <v>0</v>
      </c>
      <c r="AA82" s="112">
        <v>0</v>
      </c>
      <c r="AB82" s="107" t="s">
        <v>26</v>
      </c>
      <c r="AC82" s="100" t="s">
        <v>4</v>
      </c>
      <c r="AD82" s="104">
        <v>0</v>
      </c>
      <c r="AE82" s="104">
        <v>0</v>
      </c>
      <c r="AF82" s="104">
        <v>0</v>
      </c>
      <c r="AG82" s="104">
        <v>1000</v>
      </c>
      <c r="AH82" s="104">
        <v>1000</v>
      </c>
      <c r="AI82" s="104">
        <v>1000</v>
      </c>
      <c r="AJ82" s="104">
        <v>1000</v>
      </c>
      <c r="AK82" s="104">
        <v>1000</v>
      </c>
      <c r="AL82" s="104">
        <v>1000</v>
      </c>
      <c r="AM82" s="101">
        <f t="shared" si="1"/>
        <v>6000</v>
      </c>
      <c r="AN82" s="102"/>
      <c r="AO82" s="9"/>
      <c r="AQ82" s="49"/>
      <c r="AR82" s="139"/>
      <c r="AS82" s="139"/>
      <c r="AT82" s="139"/>
      <c r="AU82" s="139"/>
      <c r="AV82" s="139"/>
      <c r="AW82" s="139"/>
      <c r="AX82" s="168"/>
      <c r="AY82" s="67"/>
    </row>
    <row r="83" spans="1:56" s="7" customFormat="1" ht="39" customHeight="1" thickBot="1" x14ac:dyDescent="0.3">
      <c r="A83" s="112"/>
      <c r="B83" s="112"/>
      <c r="C83" s="112"/>
      <c r="D83" s="112"/>
      <c r="E83" s="112"/>
      <c r="F83" s="112"/>
      <c r="G83" s="112"/>
      <c r="H83" s="112"/>
      <c r="I83" s="112"/>
      <c r="J83" s="112"/>
      <c r="K83" s="112"/>
      <c r="L83" s="112"/>
      <c r="M83" s="112"/>
      <c r="N83" s="112"/>
      <c r="O83" s="112"/>
      <c r="P83" s="112"/>
      <c r="Q83" s="112"/>
      <c r="R83" s="112">
        <v>0</v>
      </c>
      <c r="S83" s="112">
        <v>5</v>
      </c>
      <c r="T83" s="112">
        <v>1</v>
      </c>
      <c r="U83" s="112">
        <v>0</v>
      </c>
      <c r="V83" s="112">
        <v>2</v>
      </c>
      <c r="W83" s="112">
        <v>0</v>
      </c>
      <c r="X83" s="112">
        <v>1</v>
      </c>
      <c r="Y83" s="112">
        <v>1</v>
      </c>
      <c r="Z83" s="112">
        <v>1</v>
      </c>
      <c r="AA83" s="112">
        <v>1</v>
      </c>
      <c r="AB83" s="111" t="s">
        <v>163</v>
      </c>
      <c r="AC83" s="100" t="s">
        <v>29</v>
      </c>
      <c r="AD83" s="104"/>
      <c r="AE83" s="104"/>
      <c r="AF83" s="104"/>
      <c r="AG83" s="104"/>
      <c r="AH83" s="104"/>
      <c r="AI83" s="104"/>
      <c r="AJ83" s="104"/>
      <c r="AK83" s="104"/>
      <c r="AL83" s="104"/>
      <c r="AM83" s="101">
        <f t="shared" si="1"/>
        <v>0</v>
      </c>
      <c r="AN83" s="102"/>
      <c r="AO83" s="9"/>
      <c r="AQ83" s="49"/>
      <c r="AR83" s="139"/>
      <c r="AS83" s="139"/>
      <c r="AT83" s="139"/>
      <c r="AU83" s="139"/>
      <c r="AV83" s="139"/>
      <c r="AW83" s="139"/>
      <c r="AX83" s="168"/>
      <c r="AY83" s="67"/>
    </row>
    <row r="84" spans="1:56" s="7" customFormat="1" ht="39" customHeight="1" thickBot="1" x14ac:dyDescent="0.3">
      <c r="A84" s="112">
        <v>6</v>
      </c>
      <c r="B84" s="112">
        <v>0</v>
      </c>
      <c r="C84" s="112">
        <v>2</v>
      </c>
      <c r="D84" s="112">
        <v>0</v>
      </c>
      <c r="E84" s="112">
        <v>5</v>
      </c>
      <c r="F84" s="112">
        <v>0</v>
      </c>
      <c r="G84" s="112">
        <v>3</v>
      </c>
      <c r="H84" s="112">
        <v>0</v>
      </c>
      <c r="I84" s="112">
        <v>5</v>
      </c>
      <c r="J84" s="112">
        <v>1</v>
      </c>
      <c r="K84" s="112">
        <v>0</v>
      </c>
      <c r="L84" s="112">
        <v>2</v>
      </c>
      <c r="M84" s="112">
        <v>4</v>
      </c>
      <c r="N84" s="112">
        <v>0</v>
      </c>
      <c r="O84" s="112">
        <v>1</v>
      </c>
      <c r="P84" s="112">
        <v>0</v>
      </c>
      <c r="Q84" s="112" t="s">
        <v>57</v>
      </c>
      <c r="R84" s="112">
        <v>0</v>
      </c>
      <c r="S84" s="112">
        <v>5</v>
      </c>
      <c r="T84" s="112">
        <v>1</v>
      </c>
      <c r="U84" s="112">
        <v>0</v>
      </c>
      <c r="V84" s="112">
        <v>2</v>
      </c>
      <c r="W84" s="112">
        <v>0</v>
      </c>
      <c r="X84" s="112">
        <v>1</v>
      </c>
      <c r="Y84" s="112">
        <v>2</v>
      </c>
      <c r="Z84" s="112">
        <v>0</v>
      </c>
      <c r="AA84" s="112">
        <v>0</v>
      </c>
      <c r="AB84" s="111" t="s">
        <v>170</v>
      </c>
      <c r="AC84" s="100" t="s">
        <v>30</v>
      </c>
      <c r="AD84" s="104"/>
      <c r="AE84" s="104"/>
      <c r="AF84" s="104"/>
      <c r="AG84" s="104">
        <f t="shared" ref="AG84:AL84" si="21">AG85</f>
        <v>600</v>
      </c>
      <c r="AH84" s="104">
        <f t="shared" si="21"/>
        <v>600</v>
      </c>
      <c r="AI84" s="104">
        <f t="shared" si="21"/>
        <v>600</v>
      </c>
      <c r="AJ84" s="104">
        <f t="shared" si="21"/>
        <v>600</v>
      </c>
      <c r="AK84" s="104">
        <f t="shared" si="21"/>
        <v>600</v>
      </c>
      <c r="AL84" s="104">
        <f t="shared" si="21"/>
        <v>600</v>
      </c>
      <c r="AM84" s="101">
        <f t="shared" ref="AM84:AM100" si="22">AG84+AH84+AI84+AJ84+AK84+AL84</f>
        <v>3600</v>
      </c>
      <c r="AN84" s="100" t="s">
        <v>75</v>
      </c>
      <c r="AO84" s="9"/>
      <c r="AQ84" s="49"/>
      <c r="AR84" s="139"/>
      <c r="AS84" s="139"/>
      <c r="AT84" s="139"/>
      <c r="AU84" s="139"/>
      <c r="AV84" s="139"/>
      <c r="AW84" s="139"/>
      <c r="AX84" s="168"/>
      <c r="AY84" s="67"/>
    </row>
    <row r="85" spans="1:56" s="7" customFormat="1" ht="39" customHeight="1" thickBot="1" x14ac:dyDescent="0.3">
      <c r="A85" s="112"/>
      <c r="B85" s="112"/>
      <c r="C85" s="112"/>
      <c r="D85" s="112"/>
      <c r="E85" s="112"/>
      <c r="F85" s="112"/>
      <c r="G85" s="112"/>
      <c r="H85" s="112"/>
      <c r="I85" s="112"/>
      <c r="J85" s="112"/>
      <c r="K85" s="112"/>
      <c r="L85" s="112"/>
      <c r="M85" s="112"/>
      <c r="N85" s="112"/>
      <c r="O85" s="112"/>
      <c r="P85" s="112"/>
      <c r="Q85" s="112"/>
      <c r="R85" s="112">
        <v>0</v>
      </c>
      <c r="S85" s="112">
        <v>5</v>
      </c>
      <c r="T85" s="112">
        <v>1</v>
      </c>
      <c r="U85" s="112">
        <v>0</v>
      </c>
      <c r="V85" s="112">
        <v>2</v>
      </c>
      <c r="W85" s="112">
        <v>0</v>
      </c>
      <c r="X85" s="112">
        <v>1</v>
      </c>
      <c r="Y85" s="112">
        <v>2</v>
      </c>
      <c r="Z85" s="112">
        <v>0</v>
      </c>
      <c r="AA85" s="112">
        <v>0</v>
      </c>
      <c r="AB85" s="107" t="s">
        <v>26</v>
      </c>
      <c r="AC85" s="100" t="s">
        <v>4</v>
      </c>
      <c r="AD85" s="104">
        <v>0</v>
      </c>
      <c r="AE85" s="104">
        <v>0</v>
      </c>
      <c r="AF85" s="104">
        <v>0</v>
      </c>
      <c r="AG85" s="104">
        <v>600</v>
      </c>
      <c r="AH85" s="104">
        <v>600</v>
      </c>
      <c r="AI85" s="104">
        <v>600</v>
      </c>
      <c r="AJ85" s="104">
        <v>600</v>
      </c>
      <c r="AK85" s="104">
        <v>600</v>
      </c>
      <c r="AL85" s="104">
        <v>600</v>
      </c>
      <c r="AM85" s="101">
        <f t="shared" si="22"/>
        <v>3600</v>
      </c>
      <c r="AN85" s="102"/>
      <c r="AO85" s="9"/>
      <c r="AQ85" s="49"/>
      <c r="AR85" s="139"/>
      <c r="AS85" s="139"/>
      <c r="AT85" s="139"/>
      <c r="AU85" s="139"/>
      <c r="AV85" s="139"/>
      <c r="AW85" s="139"/>
      <c r="AX85" s="168"/>
      <c r="AY85" s="67"/>
    </row>
    <row r="86" spans="1:56" s="7" customFormat="1" ht="55.5" customHeight="1" thickBot="1" x14ac:dyDescent="0.3">
      <c r="A86" s="112"/>
      <c r="B86" s="112"/>
      <c r="C86" s="112"/>
      <c r="D86" s="112"/>
      <c r="E86" s="112"/>
      <c r="F86" s="112"/>
      <c r="G86" s="112"/>
      <c r="H86" s="112"/>
      <c r="I86" s="112"/>
      <c r="J86" s="112"/>
      <c r="K86" s="112"/>
      <c r="L86" s="112"/>
      <c r="M86" s="112"/>
      <c r="N86" s="112"/>
      <c r="O86" s="112"/>
      <c r="P86" s="112"/>
      <c r="Q86" s="112"/>
      <c r="R86" s="112">
        <v>0</v>
      </c>
      <c r="S86" s="112">
        <v>5</v>
      </c>
      <c r="T86" s="112">
        <v>1</v>
      </c>
      <c r="U86" s="112">
        <v>0</v>
      </c>
      <c r="V86" s="112">
        <v>2</v>
      </c>
      <c r="W86" s="112">
        <v>0</v>
      </c>
      <c r="X86" s="112">
        <v>1</v>
      </c>
      <c r="Y86" s="112">
        <v>2</v>
      </c>
      <c r="Z86" s="112">
        <v>1</v>
      </c>
      <c r="AA86" s="112">
        <v>2</v>
      </c>
      <c r="AB86" s="111" t="s">
        <v>171</v>
      </c>
      <c r="AC86" s="100" t="s">
        <v>28</v>
      </c>
      <c r="AD86" s="104"/>
      <c r="AE86" s="104"/>
      <c r="AF86" s="104"/>
      <c r="AG86" s="104"/>
      <c r="AH86" s="104"/>
      <c r="AI86" s="104"/>
      <c r="AJ86" s="104"/>
      <c r="AK86" s="104"/>
      <c r="AL86" s="104"/>
      <c r="AM86" s="101">
        <f t="shared" si="22"/>
        <v>0</v>
      </c>
      <c r="AN86" s="102"/>
      <c r="AO86" s="9"/>
      <c r="AQ86" s="49"/>
      <c r="AR86" s="139"/>
      <c r="AS86" s="139"/>
      <c r="AT86" s="139"/>
      <c r="AU86" s="139"/>
      <c r="AV86" s="139"/>
      <c r="AW86" s="139"/>
      <c r="AX86" s="168"/>
      <c r="AY86" s="67"/>
    </row>
    <row r="87" spans="1:56" s="7" customFormat="1" ht="40.5" customHeight="1" thickBot="1" x14ac:dyDescent="0.3">
      <c r="A87" s="102"/>
      <c r="B87" s="102"/>
      <c r="C87" s="102"/>
      <c r="D87" s="102"/>
      <c r="E87" s="102"/>
      <c r="F87" s="102"/>
      <c r="G87" s="102"/>
      <c r="H87" s="102"/>
      <c r="I87" s="102"/>
      <c r="J87" s="102"/>
      <c r="K87" s="102"/>
      <c r="L87" s="102"/>
      <c r="M87" s="102"/>
      <c r="N87" s="102"/>
      <c r="O87" s="102"/>
      <c r="P87" s="102"/>
      <c r="Q87" s="102"/>
      <c r="R87" s="102">
        <v>0</v>
      </c>
      <c r="S87" s="102">
        <v>5</v>
      </c>
      <c r="T87" s="102">
        <v>2</v>
      </c>
      <c r="U87" s="102">
        <v>0</v>
      </c>
      <c r="V87" s="102">
        <v>0</v>
      </c>
      <c r="W87" s="102">
        <v>0</v>
      </c>
      <c r="X87" s="102">
        <v>0</v>
      </c>
      <c r="Y87" s="102">
        <v>0</v>
      </c>
      <c r="Z87" s="102">
        <v>0</v>
      </c>
      <c r="AA87" s="102">
        <v>0</v>
      </c>
      <c r="AB87" s="105" t="s">
        <v>105</v>
      </c>
      <c r="AC87" s="100" t="s">
        <v>4</v>
      </c>
      <c r="AD87" s="106" t="e">
        <f>AD88+AD116+#REF!</f>
        <v>#REF!</v>
      </c>
      <c r="AE87" s="106" t="e">
        <f>AE88+AE116+#REF!</f>
        <v>#REF!</v>
      </c>
      <c r="AF87" s="106" t="e">
        <f>AF88+AF116+#REF!</f>
        <v>#REF!</v>
      </c>
      <c r="AG87" s="106">
        <f t="shared" ref="AG87:AL87" si="23">AG88+AG116</f>
        <v>28820.9</v>
      </c>
      <c r="AH87" s="106">
        <f t="shared" si="23"/>
        <v>29238</v>
      </c>
      <c r="AI87" s="106">
        <f t="shared" si="23"/>
        <v>29643.1</v>
      </c>
      <c r="AJ87" s="106">
        <f t="shared" si="23"/>
        <v>29643.1</v>
      </c>
      <c r="AK87" s="106">
        <f t="shared" si="23"/>
        <v>29643.1</v>
      </c>
      <c r="AL87" s="106">
        <f t="shared" si="23"/>
        <v>29643.1</v>
      </c>
      <c r="AM87" s="101">
        <f t="shared" si="22"/>
        <v>176631.30000000002</v>
      </c>
      <c r="AN87" s="100" t="s">
        <v>75</v>
      </c>
      <c r="AO87" s="9"/>
      <c r="AQ87" s="49"/>
      <c r="AR87" s="66">
        <v>0</v>
      </c>
      <c r="AS87" s="66"/>
      <c r="AT87" s="66"/>
      <c r="AU87" s="66"/>
      <c r="AV87" s="66"/>
      <c r="AW87" s="66"/>
      <c r="AX87" s="167"/>
      <c r="AY87" s="7" t="s">
        <v>176</v>
      </c>
    </row>
    <row r="88" spans="1:56" s="7" customFormat="1" ht="50.25" customHeight="1" thickBot="1" x14ac:dyDescent="0.3">
      <c r="A88" s="102"/>
      <c r="B88" s="102"/>
      <c r="C88" s="102"/>
      <c r="D88" s="102"/>
      <c r="E88" s="102"/>
      <c r="F88" s="102"/>
      <c r="G88" s="102"/>
      <c r="H88" s="102"/>
      <c r="I88" s="102"/>
      <c r="J88" s="102"/>
      <c r="K88" s="102"/>
      <c r="L88" s="102"/>
      <c r="M88" s="102"/>
      <c r="N88" s="102"/>
      <c r="O88" s="102"/>
      <c r="P88" s="102"/>
      <c r="Q88" s="102"/>
      <c r="R88" s="102">
        <v>0</v>
      </c>
      <c r="S88" s="102">
        <v>5</v>
      </c>
      <c r="T88" s="102">
        <v>2</v>
      </c>
      <c r="U88" s="102">
        <v>0</v>
      </c>
      <c r="V88" s="102">
        <v>1</v>
      </c>
      <c r="W88" s="102">
        <v>0</v>
      </c>
      <c r="X88" s="102">
        <v>0</v>
      </c>
      <c r="Y88" s="102">
        <v>0</v>
      </c>
      <c r="Z88" s="102">
        <v>0</v>
      </c>
      <c r="AA88" s="102">
        <v>0</v>
      </c>
      <c r="AB88" s="103" t="s">
        <v>106</v>
      </c>
      <c r="AC88" s="100" t="s">
        <v>4</v>
      </c>
      <c r="AD88" s="104" t="e">
        <f>#REF!+AD90+AD96+AD102</f>
        <v>#REF!</v>
      </c>
      <c r="AE88" s="104" t="e">
        <f>#REF!+AE90+AE96+AE102</f>
        <v>#REF!</v>
      </c>
      <c r="AF88" s="104" t="e">
        <f>#REF!+AF90+AF96+AF102</f>
        <v>#REF!</v>
      </c>
      <c r="AG88" s="104">
        <f t="shared" ref="AG88:AL88" si="24">AG90+AG96+AG102+AG107+AG110+AG113</f>
        <v>26120.9</v>
      </c>
      <c r="AH88" s="104">
        <f>AH90+AH96+AH102+AH107+AH110+AH113</f>
        <v>26538</v>
      </c>
      <c r="AI88" s="104">
        <f t="shared" si="24"/>
        <v>26943.1</v>
      </c>
      <c r="AJ88" s="104">
        <f t="shared" si="24"/>
        <v>26943.1</v>
      </c>
      <c r="AK88" s="104">
        <f t="shared" si="24"/>
        <v>26943.1</v>
      </c>
      <c r="AL88" s="104">
        <f t="shared" si="24"/>
        <v>26943.1</v>
      </c>
      <c r="AM88" s="101">
        <f t="shared" si="22"/>
        <v>160431.30000000002</v>
      </c>
      <c r="AN88" s="100"/>
      <c r="AO88" s="9"/>
      <c r="AQ88" s="52">
        <f>AQ89+AQ90+AQ91+AQ92</f>
        <v>7000</v>
      </c>
      <c r="AR88" s="66">
        <f t="shared" ref="AR88:AW88" si="25">AG96</f>
        <v>8021.5</v>
      </c>
      <c r="AS88" s="66">
        <f t="shared" si="25"/>
        <v>8438.6</v>
      </c>
      <c r="AT88" s="66">
        <f t="shared" si="25"/>
        <v>8843.7000000000007</v>
      </c>
      <c r="AU88" s="66">
        <f t="shared" si="25"/>
        <v>8843.7000000000007</v>
      </c>
      <c r="AV88" s="66">
        <f t="shared" si="25"/>
        <v>8843.7000000000007</v>
      </c>
      <c r="AW88" s="66">
        <f t="shared" si="25"/>
        <v>8843.7000000000007</v>
      </c>
      <c r="AX88" s="167">
        <f>AR88+AS88+AT88+AU88+AV88+AW88</f>
        <v>51834.899999999994</v>
      </c>
      <c r="AY88" s="7" t="s">
        <v>64</v>
      </c>
      <c r="AZ88" s="67">
        <f>AQ88+AR88+AW88</f>
        <v>23865.200000000001</v>
      </c>
    </row>
    <row r="89" spans="1:56" s="7" customFormat="1" ht="54.75" customHeight="1" thickBot="1" x14ac:dyDescent="0.3">
      <c r="A89" s="102"/>
      <c r="B89" s="102"/>
      <c r="C89" s="102"/>
      <c r="D89" s="102"/>
      <c r="E89" s="102"/>
      <c r="F89" s="102"/>
      <c r="G89" s="102"/>
      <c r="H89" s="102"/>
      <c r="I89" s="102"/>
      <c r="J89" s="102"/>
      <c r="K89" s="102"/>
      <c r="L89" s="102"/>
      <c r="M89" s="102"/>
      <c r="N89" s="102"/>
      <c r="O89" s="102"/>
      <c r="P89" s="102"/>
      <c r="Q89" s="102"/>
      <c r="R89" s="102">
        <v>0</v>
      </c>
      <c r="S89" s="102">
        <v>5</v>
      </c>
      <c r="T89" s="102">
        <v>2</v>
      </c>
      <c r="U89" s="102">
        <v>0</v>
      </c>
      <c r="V89" s="102">
        <v>1</v>
      </c>
      <c r="W89" s="102">
        <v>0</v>
      </c>
      <c r="X89" s="102">
        <v>0</v>
      </c>
      <c r="Y89" s="102">
        <v>0</v>
      </c>
      <c r="Z89" s="102">
        <v>0</v>
      </c>
      <c r="AA89" s="102">
        <v>1</v>
      </c>
      <c r="AB89" s="103" t="s">
        <v>107</v>
      </c>
      <c r="AC89" s="100" t="s">
        <v>29</v>
      </c>
      <c r="AD89" s="104"/>
      <c r="AE89" s="104"/>
      <c r="AF89" s="104"/>
      <c r="AG89" s="104"/>
      <c r="AH89" s="104"/>
      <c r="AI89" s="104"/>
      <c r="AJ89" s="104"/>
      <c r="AK89" s="104"/>
      <c r="AL89" s="104"/>
      <c r="AM89" s="101">
        <f t="shared" si="22"/>
        <v>0</v>
      </c>
      <c r="AN89" s="100"/>
      <c r="AO89" s="9"/>
      <c r="AQ89" s="52"/>
      <c r="AR89" s="66">
        <f t="shared" ref="AR89:AW89" si="26">AG87-AR88</f>
        <v>20799.400000000001</v>
      </c>
      <c r="AS89" s="66">
        <f t="shared" si="26"/>
        <v>20799.400000000001</v>
      </c>
      <c r="AT89" s="66">
        <f t="shared" si="26"/>
        <v>20799.399999999998</v>
      </c>
      <c r="AU89" s="66">
        <f t="shared" si="26"/>
        <v>20799.399999999998</v>
      </c>
      <c r="AV89" s="66">
        <f t="shared" si="26"/>
        <v>20799.399999999998</v>
      </c>
      <c r="AW89" s="66">
        <f t="shared" si="26"/>
        <v>20799.399999999998</v>
      </c>
      <c r="AX89" s="167">
        <f>AR89+AS89+AT89+AU89+AV89+AW89</f>
        <v>124796.39999999998</v>
      </c>
      <c r="AY89" s="145" t="s">
        <v>63</v>
      </c>
      <c r="AZ89" s="67">
        <f>AQ89+AR89+AW89</f>
        <v>41598.800000000003</v>
      </c>
    </row>
    <row r="90" spans="1:56" s="7" customFormat="1" ht="67.5" customHeight="1" x14ac:dyDescent="0.25">
      <c r="A90" s="112">
        <v>6</v>
      </c>
      <c r="B90" s="112">
        <v>0</v>
      </c>
      <c r="C90" s="112">
        <v>2</v>
      </c>
      <c r="D90" s="112">
        <v>0</v>
      </c>
      <c r="E90" s="112">
        <v>4</v>
      </c>
      <c r="F90" s="112">
        <v>0</v>
      </c>
      <c r="G90" s="112">
        <v>9</v>
      </c>
      <c r="H90" s="112">
        <v>0</v>
      </c>
      <c r="I90" s="112">
        <v>5</v>
      </c>
      <c r="J90" s="112">
        <v>2</v>
      </c>
      <c r="K90" s="112">
        <v>0</v>
      </c>
      <c r="L90" s="112">
        <v>1</v>
      </c>
      <c r="M90" s="112">
        <v>1</v>
      </c>
      <c r="N90" s="112">
        <v>0</v>
      </c>
      <c r="O90" s="112">
        <v>0</v>
      </c>
      <c r="P90" s="112">
        <v>4</v>
      </c>
      <c r="Q90" s="155" t="s">
        <v>164</v>
      </c>
      <c r="R90" s="112">
        <v>0</v>
      </c>
      <c r="S90" s="112">
        <v>5</v>
      </c>
      <c r="T90" s="112">
        <v>2</v>
      </c>
      <c r="U90" s="112">
        <v>0</v>
      </c>
      <c r="V90" s="112">
        <v>1</v>
      </c>
      <c r="W90" s="112">
        <v>0</v>
      </c>
      <c r="X90" s="112">
        <v>0</v>
      </c>
      <c r="Y90" s="112">
        <v>1</v>
      </c>
      <c r="Z90" s="112">
        <v>0</v>
      </c>
      <c r="AA90" s="112">
        <v>0</v>
      </c>
      <c r="AB90" s="113" t="s">
        <v>167</v>
      </c>
      <c r="AC90" s="114" t="s">
        <v>4</v>
      </c>
      <c r="AD90" s="115">
        <f t="shared" ref="AD90:AL90" si="27">AD91+AD92+AD93+AD94</f>
        <v>0</v>
      </c>
      <c r="AE90" s="115">
        <f t="shared" si="27"/>
        <v>0</v>
      </c>
      <c r="AF90" s="115">
        <f t="shared" si="27"/>
        <v>0</v>
      </c>
      <c r="AG90" s="115">
        <f t="shared" si="27"/>
        <v>7000</v>
      </c>
      <c r="AH90" s="115">
        <f t="shared" si="27"/>
        <v>7000</v>
      </c>
      <c r="AI90" s="115">
        <f t="shared" si="27"/>
        <v>7000</v>
      </c>
      <c r="AJ90" s="115">
        <f t="shared" si="27"/>
        <v>7000</v>
      </c>
      <c r="AK90" s="115">
        <f t="shared" si="27"/>
        <v>7000</v>
      </c>
      <c r="AL90" s="115">
        <f t="shared" si="27"/>
        <v>7000</v>
      </c>
      <c r="AM90" s="101">
        <f t="shared" si="22"/>
        <v>42000</v>
      </c>
      <c r="AN90" s="100" t="s">
        <v>75</v>
      </c>
      <c r="AO90" s="9"/>
      <c r="AQ90" s="52"/>
      <c r="AR90" s="63"/>
      <c r="AS90" s="63"/>
      <c r="AT90" s="63"/>
      <c r="AU90" s="63"/>
      <c r="AV90" s="63"/>
      <c r="AW90" s="63"/>
      <c r="AX90" s="169"/>
      <c r="AY90" s="145"/>
    </row>
    <row r="91" spans="1:56" s="7" customFormat="1" ht="18.75" hidden="1" customHeight="1" x14ac:dyDescent="0.25">
      <c r="A91" s="112"/>
      <c r="B91" s="112"/>
      <c r="C91" s="112"/>
      <c r="D91" s="112"/>
      <c r="E91" s="112"/>
      <c r="F91" s="112"/>
      <c r="G91" s="112"/>
      <c r="H91" s="112"/>
      <c r="I91" s="112"/>
      <c r="J91" s="112"/>
      <c r="K91" s="112"/>
      <c r="L91" s="112"/>
      <c r="M91" s="112"/>
      <c r="N91" s="112"/>
      <c r="O91" s="112"/>
      <c r="P91" s="112"/>
      <c r="Q91" s="112"/>
      <c r="R91" s="112">
        <v>0</v>
      </c>
      <c r="S91" s="112">
        <v>5</v>
      </c>
      <c r="T91" s="112">
        <v>2</v>
      </c>
      <c r="U91" s="112">
        <v>0</v>
      </c>
      <c r="V91" s="112">
        <v>1</v>
      </c>
      <c r="W91" s="112">
        <v>0</v>
      </c>
      <c r="X91" s="112">
        <v>0</v>
      </c>
      <c r="Y91" s="112">
        <v>3</v>
      </c>
      <c r="Z91" s="112">
        <v>0</v>
      </c>
      <c r="AA91" s="112">
        <v>0</v>
      </c>
      <c r="AB91" s="116" t="s">
        <v>24</v>
      </c>
      <c r="AC91" s="114" t="s">
        <v>4</v>
      </c>
      <c r="AD91" s="115"/>
      <c r="AE91" s="115"/>
      <c r="AF91" s="115"/>
      <c r="AG91" s="115"/>
      <c r="AH91" s="115"/>
      <c r="AI91" s="115"/>
      <c r="AJ91" s="115"/>
      <c r="AK91" s="115"/>
      <c r="AL91" s="115"/>
      <c r="AM91" s="101">
        <f t="shared" si="22"/>
        <v>0</v>
      </c>
      <c r="AN91" s="114"/>
      <c r="AO91" s="9"/>
      <c r="AQ91" s="52">
        <v>7000</v>
      </c>
      <c r="AR91" s="60"/>
      <c r="AS91" s="60"/>
      <c r="AT91" s="60"/>
      <c r="AU91" s="60"/>
      <c r="AV91" s="60"/>
      <c r="AW91" s="60"/>
      <c r="AX91" s="169"/>
      <c r="AY91" s="145"/>
    </row>
    <row r="92" spans="1:56" s="7" customFormat="1" ht="18.75" hidden="1" customHeight="1" x14ac:dyDescent="0.25">
      <c r="A92" s="112"/>
      <c r="B92" s="112"/>
      <c r="C92" s="112"/>
      <c r="D92" s="112"/>
      <c r="E92" s="112"/>
      <c r="F92" s="112"/>
      <c r="G92" s="112"/>
      <c r="H92" s="112"/>
      <c r="I92" s="112"/>
      <c r="J92" s="112"/>
      <c r="K92" s="112"/>
      <c r="L92" s="112"/>
      <c r="M92" s="112"/>
      <c r="N92" s="112"/>
      <c r="O92" s="112"/>
      <c r="P92" s="112"/>
      <c r="Q92" s="112"/>
      <c r="R92" s="112">
        <v>0</v>
      </c>
      <c r="S92" s="112">
        <v>5</v>
      </c>
      <c r="T92" s="112">
        <v>2</v>
      </c>
      <c r="U92" s="112">
        <v>0</v>
      </c>
      <c r="V92" s="112">
        <v>1</v>
      </c>
      <c r="W92" s="112">
        <v>0</v>
      </c>
      <c r="X92" s="112">
        <v>0</v>
      </c>
      <c r="Y92" s="112">
        <v>3</v>
      </c>
      <c r="Z92" s="112">
        <v>0</v>
      </c>
      <c r="AA92" s="112">
        <v>0</v>
      </c>
      <c r="AB92" s="116" t="s">
        <v>25</v>
      </c>
      <c r="AC92" s="114" t="s">
        <v>4</v>
      </c>
      <c r="AD92" s="115"/>
      <c r="AE92" s="115"/>
      <c r="AF92" s="115"/>
      <c r="AG92" s="115"/>
      <c r="AH92" s="115"/>
      <c r="AI92" s="115"/>
      <c r="AJ92" s="115"/>
      <c r="AK92" s="115"/>
      <c r="AL92" s="115"/>
      <c r="AM92" s="101">
        <f t="shared" si="22"/>
        <v>0</v>
      </c>
      <c r="AN92" s="114"/>
      <c r="AO92" s="9"/>
      <c r="AQ92" s="52"/>
      <c r="AR92" s="60"/>
      <c r="AS92" s="60"/>
      <c r="AT92" s="60"/>
      <c r="AU92" s="60"/>
      <c r="AV92" s="60"/>
      <c r="AW92" s="60"/>
      <c r="AX92" s="169"/>
      <c r="AY92" s="145"/>
    </row>
    <row r="93" spans="1:56" s="7" customFormat="1" ht="37.5" customHeight="1" x14ac:dyDescent="0.25">
      <c r="A93" s="112"/>
      <c r="B93" s="112"/>
      <c r="C93" s="112"/>
      <c r="D93" s="112"/>
      <c r="E93" s="112"/>
      <c r="F93" s="112"/>
      <c r="G93" s="112"/>
      <c r="H93" s="112"/>
      <c r="I93" s="112"/>
      <c r="J93" s="112"/>
      <c r="K93" s="112"/>
      <c r="L93" s="112"/>
      <c r="M93" s="112"/>
      <c r="N93" s="112"/>
      <c r="O93" s="112"/>
      <c r="P93" s="112"/>
      <c r="Q93" s="112"/>
      <c r="R93" s="112">
        <v>0</v>
      </c>
      <c r="S93" s="112">
        <v>5</v>
      </c>
      <c r="T93" s="112">
        <v>2</v>
      </c>
      <c r="U93" s="112">
        <v>0</v>
      </c>
      <c r="V93" s="112">
        <v>1</v>
      </c>
      <c r="W93" s="112">
        <v>0</v>
      </c>
      <c r="X93" s="112">
        <v>0</v>
      </c>
      <c r="Y93" s="112">
        <v>1</v>
      </c>
      <c r="Z93" s="112">
        <v>0</v>
      </c>
      <c r="AA93" s="112">
        <v>0</v>
      </c>
      <c r="AB93" s="116" t="s">
        <v>26</v>
      </c>
      <c r="AC93" s="114" t="s">
        <v>4</v>
      </c>
      <c r="AD93" s="115"/>
      <c r="AE93" s="115"/>
      <c r="AF93" s="115"/>
      <c r="AG93" s="115">
        <v>7000</v>
      </c>
      <c r="AH93" s="115">
        <v>7000</v>
      </c>
      <c r="AI93" s="115">
        <v>7000</v>
      </c>
      <c r="AJ93" s="115">
        <v>7000</v>
      </c>
      <c r="AK93" s="115">
        <v>7000</v>
      </c>
      <c r="AL93" s="115">
        <v>7000</v>
      </c>
      <c r="AM93" s="101">
        <f t="shared" si="22"/>
        <v>42000</v>
      </c>
      <c r="AN93" s="114"/>
      <c r="AO93" s="45"/>
      <c r="AP93" s="46"/>
      <c r="AQ93" s="52"/>
      <c r="AR93" s="65"/>
      <c r="AS93" s="65"/>
      <c r="AT93" s="65"/>
      <c r="AU93" s="65"/>
      <c r="AV93" s="65"/>
      <c r="AW93" s="65"/>
      <c r="AX93" s="170"/>
      <c r="AY93" s="145"/>
      <c r="AZ93" s="46"/>
      <c r="BA93" s="46"/>
      <c r="BB93" s="46"/>
      <c r="BC93" s="46"/>
      <c r="BD93" s="46"/>
    </row>
    <row r="94" spans="1:56" s="7" customFormat="1" ht="31.5" hidden="1" x14ac:dyDescent="0.25">
      <c r="A94" s="112"/>
      <c r="B94" s="112"/>
      <c r="C94" s="112"/>
      <c r="D94" s="112"/>
      <c r="E94" s="112"/>
      <c r="F94" s="112"/>
      <c r="G94" s="112"/>
      <c r="H94" s="112"/>
      <c r="I94" s="112"/>
      <c r="J94" s="112"/>
      <c r="K94" s="112"/>
      <c r="L94" s="112"/>
      <c r="M94" s="112"/>
      <c r="N94" s="112"/>
      <c r="O94" s="112"/>
      <c r="P94" s="112"/>
      <c r="Q94" s="112"/>
      <c r="R94" s="112">
        <v>0</v>
      </c>
      <c r="S94" s="112">
        <v>5</v>
      </c>
      <c r="T94" s="112">
        <v>2</v>
      </c>
      <c r="U94" s="112">
        <v>0</v>
      </c>
      <c r="V94" s="112">
        <v>1</v>
      </c>
      <c r="W94" s="112">
        <v>0</v>
      </c>
      <c r="X94" s="112">
        <v>0</v>
      </c>
      <c r="Y94" s="112">
        <v>2</v>
      </c>
      <c r="Z94" s="112">
        <v>0</v>
      </c>
      <c r="AA94" s="112">
        <v>0</v>
      </c>
      <c r="AB94" s="116" t="s">
        <v>27</v>
      </c>
      <c r="AC94" s="114" t="s">
        <v>4</v>
      </c>
      <c r="AD94" s="115"/>
      <c r="AE94" s="115"/>
      <c r="AF94" s="115"/>
      <c r="AG94" s="115"/>
      <c r="AH94" s="115"/>
      <c r="AI94" s="115"/>
      <c r="AJ94" s="115"/>
      <c r="AK94" s="115"/>
      <c r="AL94" s="115"/>
      <c r="AM94" s="101">
        <f t="shared" si="22"/>
        <v>0</v>
      </c>
      <c r="AN94" s="114"/>
      <c r="AO94" s="45"/>
      <c r="AP94" s="46"/>
      <c r="AQ94" s="52">
        <f>AQ96</f>
        <v>7632.3</v>
      </c>
      <c r="AR94" s="65"/>
      <c r="AS94" s="65"/>
      <c r="AT94" s="65"/>
      <c r="AU94" s="65"/>
      <c r="AV94" s="65"/>
      <c r="AW94" s="65"/>
      <c r="AX94" s="171"/>
      <c r="AY94" s="46"/>
      <c r="AZ94" s="46"/>
      <c r="BA94" s="46"/>
      <c r="BB94" s="46"/>
      <c r="BC94" s="46"/>
      <c r="BD94" s="46"/>
    </row>
    <row r="95" spans="1:56" s="7" customFormat="1" ht="47.25" x14ac:dyDescent="0.25">
      <c r="A95" s="112"/>
      <c r="B95" s="112"/>
      <c r="C95" s="112"/>
      <c r="D95" s="112"/>
      <c r="E95" s="112"/>
      <c r="F95" s="112"/>
      <c r="G95" s="112"/>
      <c r="H95" s="112"/>
      <c r="I95" s="112"/>
      <c r="J95" s="112"/>
      <c r="K95" s="112"/>
      <c r="L95" s="112"/>
      <c r="M95" s="112"/>
      <c r="N95" s="112"/>
      <c r="O95" s="112"/>
      <c r="P95" s="112"/>
      <c r="Q95" s="112"/>
      <c r="R95" s="112">
        <v>0</v>
      </c>
      <c r="S95" s="112">
        <v>5</v>
      </c>
      <c r="T95" s="112">
        <v>2</v>
      </c>
      <c r="U95" s="112">
        <v>0</v>
      </c>
      <c r="V95" s="112">
        <v>1</v>
      </c>
      <c r="W95" s="112">
        <v>0</v>
      </c>
      <c r="X95" s="112">
        <v>0</v>
      </c>
      <c r="Y95" s="112">
        <v>1</v>
      </c>
      <c r="Z95" s="112">
        <v>0</v>
      </c>
      <c r="AA95" s="112">
        <v>1</v>
      </c>
      <c r="AB95" s="117" t="s">
        <v>108</v>
      </c>
      <c r="AC95" s="114" t="s">
        <v>29</v>
      </c>
      <c r="AD95" s="115"/>
      <c r="AE95" s="115"/>
      <c r="AF95" s="115"/>
      <c r="AG95" s="115"/>
      <c r="AH95" s="115"/>
      <c r="AI95" s="115"/>
      <c r="AJ95" s="115"/>
      <c r="AK95" s="115"/>
      <c r="AL95" s="115"/>
      <c r="AM95" s="101">
        <f t="shared" si="22"/>
        <v>0</v>
      </c>
      <c r="AN95" s="114"/>
      <c r="AO95" s="9"/>
      <c r="AQ95" s="52"/>
      <c r="AR95" s="60"/>
      <c r="AS95" s="60"/>
      <c r="AT95" s="60"/>
      <c r="AU95" s="60"/>
      <c r="AV95" s="60"/>
      <c r="AW95" s="60"/>
      <c r="AX95" s="6"/>
    </row>
    <row r="96" spans="1:56" s="7" customFormat="1" ht="111.75" customHeight="1" x14ac:dyDescent="0.25">
      <c r="A96" s="112">
        <v>6</v>
      </c>
      <c r="B96" s="112">
        <v>0</v>
      </c>
      <c r="C96" s="112">
        <v>2</v>
      </c>
      <c r="D96" s="112">
        <v>0</v>
      </c>
      <c r="E96" s="112">
        <v>4</v>
      </c>
      <c r="F96" s="112">
        <v>0</v>
      </c>
      <c r="G96" s="112">
        <v>9</v>
      </c>
      <c r="H96" s="112">
        <v>0</v>
      </c>
      <c r="I96" s="112">
        <v>5</v>
      </c>
      <c r="J96" s="112">
        <v>2</v>
      </c>
      <c r="K96" s="112">
        <v>0</v>
      </c>
      <c r="L96" s="112">
        <v>1</v>
      </c>
      <c r="M96" s="112">
        <v>1</v>
      </c>
      <c r="N96" s="112">
        <v>0</v>
      </c>
      <c r="O96" s="112">
        <v>5</v>
      </c>
      <c r="P96" s="112">
        <v>2</v>
      </c>
      <c r="Q96" s="112" t="s">
        <v>56</v>
      </c>
      <c r="R96" s="112">
        <v>0</v>
      </c>
      <c r="S96" s="112">
        <v>5</v>
      </c>
      <c r="T96" s="112">
        <v>2</v>
      </c>
      <c r="U96" s="112">
        <v>0</v>
      </c>
      <c r="V96" s="112">
        <v>1</v>
      </c>
      <c r="W96" s="112">
        <v>0</v>
      </c>
      <c r="X96" s="112">
        <v>0</v>
      </c>
      <c r="Y96" s="112">
        <v>2</v>
      </c>
      <c r="Z96" s="112">
        <v>0</v>
      </c>
      <c r="AA96" s="112">
        <v>0</v>
      </c>
      <c r="AB96" s="113" t="s">
        <v>109</v>
      </c>
      <c r="AC96" s="114" t="s">
        <v>30</v>
      </c>
      <c r="AD96" s="115"/>
      <c r="AE96" s="115"/>
      <c r="AF96" s="115"/>
      <c r="AG96" s="115">
        <f t="shared" ref="AG96:AL96" si="28">AG98</f>
        <v>8021.5</v>
      </c>
      <c r="AH96" s="115">
        <f t="shared" si="28"/>
        <v>8438.6</v>
      </c>
      <c r="AI96" s="115">
        <f t="shared" si="28"/>
        <v>8843.7000000000007</v>
      </c>
      <c r="AJ96" s="115">
        <f t="shared" si="28"/>
        <v>8843.7000000000007</v>
      </c>
      <c r="AK96" s="115">
        <f t="shared" si="28"/>
        <v>8843.7000000000007</v>
      </c>
      <c r="AL96" s="115">
        <f t="shared" si="28"/>
        <v>8843.7000000000007</v>
      </c>
      <c r="AM96" s="101">
        <f t="shared" si="22"/>
        <v>51834.899999999994</v>
      </c>
      <c r="AN96" s="100" t="s">
        <v>75</v>
      </c>
      <c r="AO96" s="9"/>
      <c r="AQ96" s="52">
        <v>7632.3</v>
      </c>
      <c r="AR96" s="60"/>
      <c r="AS96" s="60"/>
      <c r="AT96" s="60"/>
      <c r="AU96" s="60"/>
      <c r="AV96" s="60"/>
      <c r="AW96" s="60"/>
      <c r="AX96" s="6"/>
    </row>
    <row r="97" spans="1:50" s="7" customFormat="1" ht="31.5" hidden="1" x14ac:dyDescent="0.25">
      <c r="A97" s="112"/>
      <c r="B97" s="112"/>
      <c r="C97" s="112"/>
      <c r="D97" s="112"/>
      <c r="E97" s="112"/>
      <c r="F97" s="112"/>
      <c r="G97" s="112"/>
      <c r="H97" s="112"/>
      <c r="I97" s="112"/>
      <c r="J97" s="112"/>
      <c r="K97" s="112"/>
      <c r="L97" s="112"/>
      <c r="M97" s="112"/>
      <c r="N97" s="112"/>
      <c r="O97" s="112"/>
      <c r="P97" s="112"/>
      <c r="Q97" s="112"/>
      <c r="R97" s="112">
        <v>0</v>
      </c>
      <c r="S97" s="112">
        <v>5</v>
      </c>
      <c r="T97" s="112">
        <v>2</v>
      </c>
      <c r="U97" s="112">
        <v>0</v>
      </c>
      <c r="V97" s="112">
        <v>1</v>
      </c>
      <c r="W97" s="112">
        <v>0</v>
      </c>
      <c r="X97" s="112">
        <v>0</v>
      </c>
      <c r="Y97" s="112">
        <v>3</v>
      </c>
      <c r="Z97" s="112">
        <v>0</v>
      </c>
      <c r="AA97" s="112">
        <v>0</v>
      </c>
      <c r="AB97" s="116" t="s">
        <v>24</v>
      </c>
      <c r="AC97" s="114" t="s">
        <v>4</v>
      </c>
      <c r="AD97" s="115"/>
      <c r="AE97" s="115"/>
      <c r="AF97" s="115"/>
      <c r="AG97" s="115"/>
      <c r="AH97" s="115"/>
      <c r="AI97" s="115"/>
      <c r="AJ97" s="115"/>
      <c r="AK97" s="115"/>
      <c r="AL97" s="115"/>
      <c r="AM97" s="101">
        <f t="shared" si="22"/>
        <v>0</v>
      </c>
      <c r="AN97" s="114"/>
      <c r="AO97" s="9"/>
      <c r="AQ97" s="52"/>
      <c r="AR97" s="60"/>
      <c r="AS97" s="60"/>
      <c r="AT97" s="60"/>
      <c r="AU97" s="60"/>
      <c r="AV97" s="60"/>
      <c r="AW97" s="60"/>
      <c r="AX97" s="6"/>
    </row>
    <row r="98" spans="1:50" s="7" customFormat="1" ht="31.5" x14ac:dyDescent="0.25">
      <c r="A98" s="112"/>
      <c r="B98" s="112"/>
      <c r="C98" s="112"/>
      <c r="D98" s="112"/>
      <c r="E98" s="112"/>
      <c r="F98" s="112"/>
      <c r="G98" s="112"/>
      <c r="H98" s="112"/>
      <c r="I98" s="112"/>
      <c r="J98" s="112"/>
      <c r="K98" s="112"/>
      <c r="L98" s="112"/>
      <c r="M98" s="112"/>
      <c r="N98" s="112"/>
      <c r="O98" s="112"/>
      <c r="P98" s="112"/>
      <c r="Q98" s="112"/>
      <c r="R98" s="112">
        <v>0</v>
      </c>
      <c r="S98" s="112">
        <v>5</v>
      </c>
      <c r="T98" s="112">
        <v>2</v>
      </c>
      <c r="U98" s="112">
        <v>0</v>
      </c>
      <c r="V98" s="112">
        <v>1</v>
      </c>
      <c r="W98" s="112">
        <v>0</v>
      </c>
      <c r="X98" s="112">
        <v>0</v>
      </c>
      <c r="Y98" s="112">
        <v>2</v>
      </c>
      <c r="Z98" s="112">
        <v>0</v>
      </c>
      <c r="AA98" s="112">
        <v>0</v>
      </c>
      <c r="AB98" s="116" t="s">
        <v>25</v>
      </c>
      <c r="AC98" s="114" t="s">
        <v>4</v>
      </c>
      <c r="AD98" s="115"/>
      <c r="AE98" s="115"/>
      <c r="AF98" s="115"/>
      <c r="AG98" s="115">
        <v>8021.5</v>
      </c>
      <c r="AH98" s="115">
        <v>8438.6</v>
      </c>
      <c r="AI98" s="115">
        <v>8843.7000000000007</v>
      </c>
      <c r="AJ98" s="115">
        <v>8843.7000000000007</v>
      </c>
      <c r="AK98" s="115">
        <v>8843.7000000000007</v>
      </c>
      <c r="AL98" s="115">
        <v>8843.7000000000007</v>
      </c>
      <c r="AM98" s="101">
        <f t="shared" si="22"/>
        <v>51834.899999999994</v>
      </c>
      <c r="AN98" s="114"/>
      <c r="AO98" s="9"/>
      <c r="AQ98" s="52"/>
      <c r="AR98" s="60"/>
      <c r="AS98" s="60"/>
      <c r="AT98" s="60"/>
      <c r="AU98" s="60"/>
      <c r="AV98" s="60"/>
      <c r="AW98" s="60"/>
      <c r="AX98" s="6"/>
    </row>
    <row r="99" spans="1:50" s="7" customFormat="1" ht="31.5" hidden="1" x14ac:dyDescent="0.25">
      <c r="A99" s="112"/>
      <c r="B99" s="112"/>
      <c r="C99" s="112"/>
      <c r="D99" s="112"/>
      <c r="E99" s="112"/>
      <c r="F99" s="112"/>
      <c r="G99" s="112"/>
      <c r="H99" s="112"/>
      <c r="I99" s="112"/>
      <c r="J99" s="112"/>
      <c r="K99" s="112"/>
      <c r="L99" s="112"/>
      <c r="M99" s="112"/>
      <c r="N99" s="112"/>
      <c r="O99" s="112"/>
      <c r="P99" s="112"/>
      <c r="Q99" s="112"/>
      <c r="R99" s="112">
        <v>0</v>
      </c>
      <c r="S99" s="112">
        <v>5</v>
      </c>
      <c r="T99" s="112">
        <v>2</v>
      </c>
      <c r="U99" s="112">
        <v>0</v>
      </c>
      <c r="V99" s="112">
        <v>1</v>
      </c>
      <c r="W99" s="112">
        <v>0</v>
      </c>
      <c r="X99" s="112">
        <v>0</v>
      </c>
      <c r="Y99" s="112">
        <v>1</v>
      </c>
      <c r="Z99" s="112">
        <v>0</v>
      </c>
      <c r="AA99" s="112">
        <v>0</v>
      </c>
      <c r="AB99" s="116" t="s">
        <v>26</v>
      </c>
      <c r="AC99" s="114" t="s">
        <v>4</v>
      </c>
      <c r="AD99" s="115"/>
      <c r="AE99" s="115"/>
      <c r="AF99" s="115"/>
      <c r="AG99" s="115"/>
      <c r="AH99" s="115"/>
      <c r="AI99" s="115"/>
      <c r="AJ99" s="115"/>
      <c r="AK99" s="115"/>
      <c r="AL99" s="115"/>
      <c r="AM99" s="101">
        <f t="shared" si="22"/>
        <v>0</v>
      </c>
      <c r="AN99" s="114"/>
      <c r="AO99" s="9"/>
      <c r="AQ99" s="52"/>
      <c r="AR99" s="60"/>
      <c r="AS99" s="60"/>
      <c r="AT99" s="60"/>
      <c r="AU99" s="60"/>
      <c r="AV99" s="60"/>
      <c r="AW99" s="60"/>
      <c r="AX99" s="6"/>
    </row>
    <row r="100" spans="1:50" s="7" customFormat="1" ht="31.5" hidden="1" x14ac:dyDescent="0.25">
      <c r="A100" s="112"/>
      <c r="B100" s="112"/>
      <c r="C100" s="112"/>
      <c r="D100" s="112"/>
      <c r="E100" s="112"/>
      <c r="F100" s="112"/>
      <c r="G100" s="112"/>
      <c r="H100" s="112"/>
      <c r="I100" s="112"/>
      <c r="J100" s="112"/>
      <c r="K100" s="112"/>
      <c r="L100" s="112"/>
      <c r="M100" s="112"/>
      <c r="N100" s="112"/>
      <c r="O100" s="112"/>
      <c r="P100" s="112"/>
      <c r="Q100" s="112"/>
      <c r="R100" s="112">
        <v>0</v>
      </c>
      <c r="S100" s="112">
        <v>5</v>
      </c>
      <c r="T100" s="112">
        <v>2</v>
      </c>
      <c r="U100" s="112">
        <v>0</v>
      </c>
      <c r="V100" s="112">
        <v>1</v>
      </c>
      <c r="W100" s="112">
        <v>0</v>
      </c>
      <c r="X100" s="112">
        <v>0</v>
      </c>
      <c r="Y100" s="112">
        <v>2</v>
      </c>
      <c r="Z100" s="112">
        <v>0</v>
      </c>
      <c r="AA100" s="112">
        <v>0</v>
      </c>
      <c r="AB100" s="116" t="s">
        <v>27</v>
      </c>
      <c r="AC100" s="114" t="s">
        <v>4</v>
      </c>
      <c r="AD100" s="115"/>
      <c r="AE100" s="115"/>
      <c r="AF100" s="115"/>
      <c r="AG100" s="115"/>
      <c r="AH100" s="115"/>
      <c r="AI100" s="115"/>
      <c r="AJ100" s="115"/>
      <c r="AK100" s="115"/>
      <c r="AL100" s="115"/>
      <c r="AM100" s="101">
        <f t="shared" si="22"/>
        <v>0</v>
      </c>
      <c r="AN100" s="114"/>
      <c r="AO100" s="9"/>
      <c r="AQ100" s="82">
        <f>AQ102+AQ103</f>
        <v>1600</v>
      </c>
      <c r="AR100" s="60"/>
      <c r="AS100" s="60"/>
      <c r="AT100" s="60"/>
      <c r="AU100" s="60"/>
      <c r="AV100" s="60"/>
      <c r="AW100" s="60"/>
      <c r="AX100" s="6"/>
    </row>
    <row r="101" spans="1:50" s="7" customFormat="1" ht="72" customHeight="1" x14ac:dyDescent="0.25">
      <c r="A101" s="112"/>
      <c r="B101" s="112"/>
      <c r="C101" s="112"/>
      <c r="D101" s="112"/>
      <c r="E101" s="112"/>
      <c r="F101" s="112"/>
      <c r="G101" s="112"/>
      <c r="H101" s="112"/>
      <c r="I101" s="112"/>
      <c r="J101" s="112"/>
      <c r="K101" s="112"/>
      <c r="L101" s="112"/>
      <c r="M101" s="112"/>
      <c r="N101" s="112"/>
      <c r="O101" s="112"/>
      <c r="P101" s="112"/>
      <c r="Q101" s="112"/>
      <c r="R101" s="112">
        <v>0</v>
      </c>
      <c r="S101" s="112">
        <v>5</v>
      </c>
      <c r="T101" s="112">
        <v>2</v>
      </c>
      <c r="U101" s="112">
        <v>0</v>
      </c>
      <c r="V101" s="112">
        <v>1</v>
      </c>
      <c r="W101" s="112">
        <v>0</v>
      </c>
      <c r="X101" s="112">
        <v>0</v>
      </c>
      <c r="Y101" s="112">
        <v>2</v>
      </c>
      <c r="Z101" s="112">
        <v>0</v>
      </c>
      <c r="AA101" s="112">
        <v>2</v>
      </c>
      <c r="AB101" s="117" t="s">
        <v>154</v>
      </c>
      <c r="AC101" s="114" t="s">
        <v>29</v>
      </c>
      <c r="AD101" s="115"/>
      <c r="AE101" s="115"/>
      <c r="AF101" s="115"/>
      <c r="AG101" s="115">
        <v>167.5</v>
      </c>
      <c r="AH101" s="115">
        <v>167.5</v>
      </c>
      <c r="AI101" s="115">
        <v>167.5</v>
      </c>
      <c r="AJ101" s="115">
        <v>167.5</v>
      </c>
      <c r="AK101" s="115">
        <v>167.5</v>
      </c>
      <c r="AL101" s="115">
        <v>167.5</v>
      </c>
      <c r="AM101" s="101"/>
      <c r="AN101" s="114"/>
      <c r="AO101" s="9"/>
      <c r="AQ101" s="52">
        <v>0</v>
      </c>
      <c r="AR101" s="60"/>
      <c r="AS101" s="60"/>
      <c r="AT101" s="60"/>
      <c r="AU101" s="60"/>
      <c r="AV101" s="60"/>
      <c r="AW101" s="60"/>
      <c r="AX101" s="6"/>
    </row>
    <row r="102" spans="1:50" s="7" customFormat="1" ht="63" x14ac:dyDescent="0.25">
      <c r="A102" s="112">
        <v>6</v>
      </c>
      <c r="B102" s="112">
        <v>0</v>
      </c>
      <c r="C102" s="112">
        <v>2</v>
      </c>
      <c r="D102" s="112">
        <v>0</v>
      </c>
      <c r="E102" s="112">
        <v>4</v>
      </c>
      <c r="F102" s="112">
        <v>0</v>
      </c>
      <c r="G102" s="112">
        <v>9</v>
      </c>
      <c r="H102" s="112">
        <v>0</v>
      </c>
      <c r="I102" s="112">
        <v>5</v>
      </c>
      <c r="J102" s="112">
        <v>2</v>
      </c>
      <c r="K102" s="112">
        <v>0</v>
      </c>
      <c r="L102" s="112">
        <v>1</v>
      </c>
      <c r="M102" s="112">
        <v>4</v>
      </c>
      <c r="N102" s="112">
        <v>0</v>
      </c>
      <c r="O102" s="112">
        <v>0</v>
      </c>
      <c r="P102" s="112">
        <v>2</v>
      </c>
      <c r="Q102" s="112" t="s">
        <v>56</v>
      </c>
      <c r="R102" s="112">
        <v>0</v>
      </c>
      <c r="S102" s="112">
        <v>5</v>
      </c>
      <c r="T102" s="112">
        <v>2</v>
      </c>
      <c r="U102" s="112">
        <v>0</v>
      </c>
      <c r="V102" s="112">
        <v>1</v>
      </c>
      <c r="W102" s="112">
        <v>0</v>
      </c>
      <c r="X102" s="112">
        <v>0</v>
      </c>
      <c r="Y102" s="112">
        <v>3</v>
      </c>
      <c r="Z102" s="112">
        <v>0</v>
      </c>
      <c r="AA102" s="112">
        <v>0</v>
      </c>
      <c r="AB102" s="117" t="s">
        <v>110</v>
      </c>
      <c r="AC102" s="114" t="s">
        <v>4</v>
      </c>
      <c r="AD102" s="115">
        <f t="shared" ref="AD102:AL102" si="29">AD104+AD105</f>
        <v>0</v>
      </c>
      <c r="AE102" s="115">
        <f t="shared" si="29"/>
        <v>0</v>
      </c>
      <c r="AF102" s="115">
        <f t="shared" si="29"/>
        <v>0</v>
      </c>
      <c r="AG102" s="115">
        <f t="shared" si="29"/>
        <v>1600</v>
      </c>
      <c r="AH102" s="115">
        <f t="shared" si="29"/>
        <v>0</v>
      </c>
      <c r="AI102" s="115">
        <f t="shared" si="29"/>
        <v>0</v>
      </c>
      <c r="AJ102" s="115">
        <f t="shared" si="29"/>
        <v>0</v>
      </c>
      <c r="AK102" s="115">
        <f t="shared" si="29"/>
        <v>0</v>
      </c>
      <c r="AL102" s="115">
        <f t="shared" si="29"/>
        <v>0</v>
      </c>
      <c r="AM102" s="101">
        <f t="shared" ref="AM102:AM165" si="30">AG102+AH102+AI102+AJ102+AK102+AL102</f>
        <v>1600</v>
      </c>
      <c r="AN102" s="100" t="s">
        <v>75</v>
      </c>
      <c r="AO102" s="9"/>
      <c r="AQ102" s="52">
        <v>1600</v>
      </c>
      <c r="AR102" s="60"/>
      <c r="AS102" s="60"/>
      <c r="AT102" s="60"/>
      <c r="AU102" s="60"/>
      <c r="AV102" s="60"/>
      <c r="AW102" s="60"/>
      <c r="AX102" s="6"/>
    </row>
    <row r="103" spans="1:50" s="7" customFormat="1" ht="31.5" x14ac:dyDescent="0.25">
      <c r="A103" s="112"/>
      <c r="B103" s="112"/>
      <c r="C103" s="112"/>
      <c r="D103" s="112"/>
      <c r="E103" s="112"/>
      <c r="F103" s="112"/>
      <c r="G103" s="112"/>
      <c r="H103" s="112"/>
      <c r="I103" s="112"/>
      <c r="J103" s="112"/>
      <c r="K103" s="112"/>
      <c r="L103" s="112"/>
      <c r="M103" s="112"/>
      <c r="N103" s="112"/>
      <c r="O103" s="112"/>
      <c r="P103" s="112"/>
      <c r="Q103" s="112"/>
      <c r="R103" s="112">
        <v>0</v>
      </c>
      <c r="S103" s="112">
        <v>5</v>
      </c>
      <c r="T103" s="112">
        <v>2</v>
      </c>
      <c r="U103" s="112">
        <v>0</v>
      </c>
      <c r="V103" s="112">
        <v>1</v>
      </c>
      <c r="W103" s="112">
        <v>0</v>
      </c>
      <c r="X103" s="112">
        <v>0</v>
      </c>
      <c r="Y103" s="112">
        <v>3</v>
      </c>
      <c r="Z103" s="112">
        <v>0</v>
      </c>
      <c r="AA103" s="112">
        <v>0</v>
      </c>
      <c r="AB103" s="116" t="s">
        <v>38</v>
      </c>
      <c r="AC103" s="114" t="s">
        <v>4</v>
      </c>
      <c r="AD103" s="115">
        <v>0</v>
      </c>
      <c r="AE103" s="115">
        <v>0</v>
      </c>
      <c r="AF103" s="115">
        <v>0</v>
      </c>
      <c r="AG103" s="115">
        <v>0</v>
      </c>
      <c r="AH103" s="115">
        <v>0</v>
      </c>
      <c r="AI103" s="115">
        <v>0</v>
      </c>
      <c r="AJ103" s="115">
        <v>0</v>
      </c>
      <c r="AK103" s="115">
        <v>0</v>
      </c>
      <c r="AL103" s="115">
        <v>0</v>
      </c>
      <c r="AM103" s="101">
        <f t="shared" si="30"/>
        <v>0</v>
      </c>
      <c r="AN103" s="114"/>
      <c r="AO103" s="9"/>
      <c r="AQ103" s="52"/>
      <c r="AR103" s="60"/>
      <c r="AS103" s="60"/>
      <c r="AT103" s="60"/>
      <c r="AU103" s="60"/>
      <c r="AV103" s="60"/>
      <c r="AW103" s="60"/>
      <c r="AX103" s="6"/>
    </row>
    <row r="104" spans="1:50" s="7" customFormat="1" ht="31.5" x14ac:dyDescent="0.25">
      <c r="A104" s="112"/>
      <c r="B104" s="112"/>
      <c r="C104" s="112"/>
      <c r="D104" s="112"/>
      <c r="E104" s="112"/>
      <c r="F104" s="112"/>
      <c r="G104" s="112"/>
      <c r="H104" s="112"/>
      <c r="I104" s="112"/>
      <c r="J104" s="112"/>
      <c r="K104" s="112"/>
      <c r="L104" s="112"/>
      <c r="M104" s="112"/>
      <c r="N104" s="112"/>
      <c r="O104" s="112"/>
      <c r="P104" s="112"/>
      <c r="Q104" s="112"/>
      <c r="R104" s="112">
        <v>0</v>
      </c>
      <c r="S104" s="112">
        <v>5</v>
      </c>
      <c r="T104" s="112">
        <v>2</v>
      </c>
      <c r="U104" s="112">
        <v>0</v>
      </c>
      <c r="V104" s="112">
        <v>1</v>
      </c>
      <c r="W104" s="112">
        <v>0</v>
      </c>
      <c r="X104" s="112">
        <v>0</v>
      </c>
      <c r="Y104" s="112">
        <v>3</v>
      </c>
      <c r="Z104" s="112">
        <v>0</v>
      </c>
      <c r="AA104" s="112">
        <v>0</v>
      </c>
      <c r="AB104" s="116" t="s">
        <v>26</v>
      </c>
      <c r="AC104" s="114" t="s">
        <v>4</v>
      </c>
      <c r="AD104" s="115">
        <v>0</v>
      </c>
      <c r="AE104" s="115">
        <v>0</v>
      </c>
      <c r="AF104" s="115">
        <v>0</v>
      </c>
      <c r="AG104" s="115">
        <v>1600</v>
      </c>
      <c r="AH104" s="115">
        <v>0</v>
      </c>
      <c r="AI104" s="115">
        <v>0</v>
      </c>
      <c r="AJ104" s="115">
        <v>0</v>
      </c>
      <c r="AK104" s="115">
        <v>0</v>
      </c>
      <c r="AL104" s="115">
        <v>0</v>
      </c>
      <c r="AM104" s="101">
        <f t="shared" si="30"/>
        <v>1600</v>
      </c>
      <c r="AN104" s="114"/>
      <c r="AO104" s="9"/>
      <c r="AQ104" s="52"/>
      <c r="AR104" s="60"/>
      <c r="AS104" s="60"/>
      <c r="AT104" s="60"/>
      <c r="AU104" s="60"/>
      <c r="AV104" s="60"/>
      <c r="AW104" s="60"/>
      <c r="AX104" s="6"/>
    </row>
    <row r="105" spans="1:50" s="7" customFormat="1" ht="18.75" hidden="1" customHeight="1" x14ac:dyDescent="0.25">
      <c r="A105" s="112"/>
      <c r="B105" s="112"/>
      <c r="C105" s="112"/>
      <c r="D105" s="112"/>
      <c r="E105" s="112"/>
      <c r="F105" s="112"/>
      <c r="G105" s="112"/>
      <c r="H105" s="112"/>
      <c r="I105" s="112"/>
      <c r="J105" s="112"/>
      <c r="K105" s="112"/>
      <c r="L105" s="112"/>
      <c r="M105" s="112"/>
      <c r="N105" s="112"/>
      <c r="O105" s="112"/>
      <c r="P105" s="112"/>
      <c r="Q105" s="112"/>
      <c r="R105" s="112">
        <v>0</v>
      </c>
      <c r="S105" s="112">
        <v>5</v>
      </c>
      <c r="T105" s="112">
        <v>2</v>
      </c>
      <c r="U105" s="112">
        <v>0</v>
      </c>
      <c r="V105" s="112">
        <v>1</v>
      </c>
      <c r="W105" s="112">
        <v>0</v>
      </c>
      <c r="X105" s="112">
        <v>0</v>
      </c>
      <c r="Y105" s="112">
        <v>5</v>
      </c>
      <c r="Z105" s="112">
        <v>0</v>
      </c>
      <c r="AA105" s="112">
        <v>0</v>
      </c>
      <c r="AB105" s="116" t="s">
        <v>27</v>
      </c>
      <c r="AC105" s="114" t="s">
        <v>4</v>
      </c>
      <c r="AD105" s="115"/>
      <c r="AE105" s="115"/>
      <c r="AF105" s="115"/>
      <c r="AG105" s="115"/>
      <c r="AH105" s="115"/>
      <c r="AI105" s="115"/>
      <c r="AJ105" s="115"/>
      <c r="AK105" s="115"/>
      <c r="AL105" s="115"/>
      <c r="AM105" s="101">
        <f t="shared" si="30"/>
        <v>0</v>
      </c>
      <c r="AN105" s="114"/>
      <c r="AO105" s="9"/>
      <c r="AQ105" s="49">
        <f>AQ106</f>
        <v>2334</v>
      </c>
      <c r="AR105" s="60"/>
      <c r="AS105" s="60"/>
      <c r="AT105" s="60"/>
      <c r="AU105" s="60"/>
      <c r="AV105" s="60"/>
      <c r="AW105" s="60"/>
      <c r="AX105" s="6"/>
    </row>
    <row r="106" spans="1:50" s="7" customFormat="1" ht="31.5" x14ac:dyDescent="0.25">
      <c r="A106" s="112"/>
      <c r="B106" s="112"/>
      <c r="C106" s="112"/>
      <c r="D106" s="112"/>
      <c r="E106" s="112"/>
      <c r="F106" s="112"/>
      <c r="G106" s="112"/>
      <c r="H106" s="112"/>
      <c r="I106" s="112"/>
      <c r="J106" s="112"/>
      <c r="K106" s="112"/>
      <c r="L106" s="112"/>
      <c r="M106" s="112"/>
      <c r="N106" s="112"/>
      <c r="O106" s="112"/>
      <c r="P106" s="112"/>
      <c r="Q106" s="112"/>
      <c r="R106" s="112">
        <v>0</v>
      </c>
      <c r="S106" s="112">
        <v>5</v>
      </c>
      <c r="T106" s="112">
        <v>2</v>
      </c>
      <c r="U106" s="112">
        <v>0</v>
      </c>
      <c r="V106" s="112">
        <v>1</v>
      </c>
      <c r="W106" s="112">
        <v>0</v>
      </c>
      <c r="X106" s="112">
        <v>0</v>
      </c>
      <c r="Y106" s="112">
        <v>3</v>
      </c>
      <c r="Z106" s="112">
        <v>0</v>
      </c>
      <c r="AA106" s="112">
        <v>3</v>
      </c>
      <c r="AB106" s="118" t="s">
        <v>111</v>
      </c>
      <c r="AC106" s="114" t="s">
        <v>35</v>
      </c>
      <c r="AD106" s="115"/>
      <c r="AE106" s="115"/>
      <c r="AF106" s="115"/>
      <c r="AG106" s="115"/>
      <c r="AH106" s="115"/>
      <c r="AI106" s="115"/>
      <c r="AJ106" s="115"/>
      <c r="AK106" s="115"/>
      <c r="AL106" s="115"/>
      <c r="AM106" s="101">
        <f t="shared" si="30"/>
        <v>0</v>
      </c>
      <c r="AN106" s="114"/>
      <c r="AO106" s="9"/>
      <c r="AQ106" s="80">
        <v>2334</v>
      </c>
      <c r="AR106" s="60"/>
      <c r="AS106" s="60"/>
      <c r="AT106" s="60"/>
      <c r="AU106" s="60"/>
      <c r="AV106" s="60"/>
      <c r="AW106" s="60"/>
      <c r="AX106" s="6"/>
    </row>
    <row r="107" spans="1:50" s="7" customFormat="1" ht="72" customHeight="1" x14ac:dyDescent="0.25">
      <c r="A107" s="112">
        <v>6</v>
      </c>
      <c r="B107" s="112">
        <v>0</v>
      </c>
      <c r="C107" s="112">
        <v>2</v>
      </c>
      <c r="D107" s="112">
        <v>0</v>
      </c>
      <c r="E107" s="112">
        <v>4</v>
      </c>
      <c r="F107" s="112">
        <v>0</v>
      </c>
      <c r="G107" s="112">
        <v>9</v>
      </c>
      <c r="H107" s="112">
        <v>0</v>
      </c>
      <c r="I107" s="112">
        <v>5</v>
      </c>
      <c r="J107" s="112">
        <v>2</v>
      </c>
      <c r="K107" s="112">
        <v>0</v>
      </c>
      <c r="L107" s="112">
        <v>1</v>
      </c>
      <c r="M107" s="112">
        <v>4</v>
      </c>
      <c r="N107" s="112">
        <v>0</v>
      </c>
      <c r="O107" s="112">
        <v>0</v>
      </c>
      <c r="P107" s="112">
        <v>6</v>
      </c>
      <c r="Q107" s="112" t="s">
        <v>56</v>
      </c>
      <c r="R107" s="112">
        <v>0</v>
      </c>
      <c r="S107" s="112">
        <v>5</v>
      </c>
      <c r="T107" s="112">
        <v>2</v>
      </c>
      <c r="U107" s="112">
        <v>0</v>
      </c>
      <c r="V107" s="112">
        <v>1</v>
      </c>
      <c r="W107" s="112">
        <v>0</v>
      </c>
      <c r="X107" s="112">
        <v>0</v>
      </c>
      <c r="Y107" s="112">
        <v>4</v>
      </c>
      <c r="Z107" s="112">
        <v>0</v>
      </c>
      <c r="AA107" s="112">
        <v>0</v>
      </c>
      <c r="AB107" s="119" t="s">
        <v>168</v>
      </c>
      <c r="AC107" s="100" t="s">
        <v>30</v>
      </c>
      <c r="AD107" s="104"/>
      <c r="AE107" s="104"/>
      <c r="AF107" s="104"/>
      <c r="AG107" s="104">
        <f t="shared" ref="AG107:AL107" si="31">AG108</f>
        <v>2384.9</v>
      </c>
      <c r="AH107" s="104">
        <f t="shared" si="31"/>
        <v>8384.9</v>
      </c>
      <c r="AI107" s="104">
        <f t="shared" si="31"/>
        <v>8384.9</v>
      </c>
      <c r="AJ107" s="104">
        <f t="shared" si="31"/>
        <v>8384.9</v>
      </c>
      <c r="AK107" s="104">
        <f t="shared" si="31"/>
        <v>8384.9</v>
      </c>
      <c r="AL107" s="104">
        <f t="shared" si="31"/>
        <v>8384.9</v>
      </c>
      <c r="AM107" s="101">
        <f t="shared" si="30"/>
        <v>44309.4</v>
      </c>
      <c r="AN107" s="100" t="s">
        <v>75</v>
      </c>
      <c r="AO107" s="9"/>
      <c r="AQ107" s="49"/>
      <c r="AR107" s="60"/>
      <c r="AS107" s="60"/>
      <c r="AT107" s="60"/>
      <c r="AU107" s="60"/>
      <c r="AV107" s="60"/>
      <c r="AW107" s="60"/>
      <c r="AX107" s="6"/>
    </row>
    <row r="108" spans="1:50" s="7" customFormat="1" ht="31.5" x14ac:dyDescent="0.25">
      <c r="A108" s="112"/>
      <c r="B108" s="112"/>
      <c r="C108" s="112"/>
      <c r="D108" s="112"/>
      <c r="E108" s="112"/>
      <c r="F108" s="112"/>
      <c r="G108" s="112"/>
      <c r="H108" s="112"/>
      <c r="I108" s="112"/>
      <c r="J108" s="112"/>
      <c r="K108" s="112"/>
      <c r="L108" s="112"/>
      <c r="M108" s="112"/>
      <c r="N108" s="112"/>
      <c r="O108" s="112"/>
      <c r="P108" s="112"/>
      <c r="Q108" s="112"/>
      <c r="R108" s="112">
        <v>0</v>
      </c>
      <c r="S108" s="112">
        <v>5</v>
      </c>
      <c r="T108" s="112">
        <v>2</v>
      </c>
      <c r="U108" s="112">
        <v>0</v>
      </c>
      <c r="V108" s="112">
        <v>1</v>
      </c>
      <c r="W108" s="112">
        <v>0</v>
      </c>
      <c r="X108" s="112">
        <v>0</v>
      </c>
      <c r="Y108" s="112">
        <v>4</v>
      </c>
      <c r="Z108" s="112">
        <v>0</v>
      </c>
      <c r="AA108" s="112">
        <v>0</v>
      </c>
      <c r="AB108" s="107" t="s">
        <v>42</v>
      </c>
      <c r="AC108" s="100" t="s">
        <v>4</v>
      </c>
      <c r="AD108" s="104"/>
      <c r="AE108" s="104"/>
      <c r="AF108" s="104"/>
      <c r="AG108" s="104">
        <v>2384.9</v>
      </c>
      <c r="AH108" s="104">
        <v>8384.9</v>
      </c>
      <c r="AI108" s="104">
        <v>8384.9</v>
      </c>
      <c r="AJ108" s="104">
        <v>8384.9</v>
      </c>
      <c r="AK108" s="104">
        <v>8384.9</v>
      </c>
      <c r="AL108" s="104">
        <v>8384.9</v>
      </c>
      <c r="AM108" s="101">
        <f t="shared" si="30"/>
        <v>44309.4</v>
      </c>
      <c r="AN108" s="100" t="s">
        <v>69</v>
      </c>
      <c r="AO108" s="9"/>
      <c r="AQ108" s="49">
        <f>AQ109</f>
        <v>0</v>
      </c>
      <c r="AR108" s="60"/>
      <c r="AS108" s="60"/>
      <c r="AT108" s="60"/>
      <c r="AU108" s="60"/>
      <c r="AV108" s="60"/>
      <c r="AW108" s="60"/>
      <c r="AX108" s="6"/>
    </row>
    <row r="109" spans="1:50" s="7" customFormat="1" ht="31.5" x14ac:dyDescent="0.25">
      <c r="A109" s="112"/>
      <c r="B109" s="112"/>
      <c r="C109" s="112"/>
      <c r="D109" s="112"/>
      <c r="E109" s="112"/>
      <c r="F109" s="112"/>
      <c r="G109" s="112"/>
      <c r="H109" s="112"/>
      <c r="I109" s="112"/>
      <c r="J109" s="112"/>
      <c r="K109" s="112"/>
      <c r="L109" s="112"/>
      <c r="M109" s="112"/>
      <c r="N109" s="112"/>
      <c r="O109" s="112"/>
      <c r="P109" s="112"/>
      <c r="Q109" s="112"/>
      <c r="R109" s="112">
        <v>0</v>
      </c>
      <c r="S109" s="112">
        <v>5</v>
      </c>
      <c r="T109" s="112">
        <v>2</v>
      </c>
      <c r="U109" s="112">
        <v>0</v>
      </c>
      <c r="V109" s="112">
        <v>1</v>
      </c>
      <c r="W109" s="112">
        <v>0</v>
      </c>
      <c r="X109" s="112">
        <v>0</v>
      </c>
      <c r="Y109" s="112">
        <v>4</v>
      </c>
      <c r="Z109" s="112">
        <v>0</v>
      </c>
      <c r="AA109" s="112">
        <v>4</v>
      </c>
      <c r="AB109" s="103" t="s">
        <v>77</v>
      </c>
      <c r="AC109" s="100" t="s">
        <v>29</v>
      </c>
      <c r="AD109" s="104"/>
      <c r="AE109" s="104"/>
      <c r="AF109" s="104"/>
      <c r="AG109" s="104"/>
      <c r="AH109" s="104"/>
      <c r="AI109" s="104"/>
      <c r="AJ109" s="104"/>
      <c r="AK109" s="104"/>
      <c r="AL109" s="104"/>
      <c r="AM109" s="101">
        <f t="shared" si="30"/>
        <v>0</v>
      </c>
      <c r="AN109" s="100"/>
      <c r="AO109" s="9"/>
      <c r="AQ109" s="80">
        <v>0</v>
      </c>
      <c r="AR109" s="60"/>
      <c r="AS109" s="60"/>
      <c r="AT109" s="60"/>
      <c r="AU109" s="60"/>
      <c r="AV109" s="60"/>
      <c r="AW109" s="60"/>
      <c r="AX109" s="6"/>
    </row>
    <row r="110" spans="1:50" s="7" customFormat="1" ht="68.25" customHeight="1" x14ac:dyDescent="0.25">
      <c r="A110" s="112">
        <v>6</v>
      </c>
      <c r="B110" s="112">
        <v>0</v>
      </c>
      <c r="C110" s="112">
        <v>2</v>
      </c>
      <c r="D110" s="112">
        <v>0</v>
      </c>
      <c r="E110" s="112">
        <v>4</v>
      </c>
      <c r="F110" s="112">
        <v>0</v>
      </c>
      <c r="G110" s="112">
        <v>9</v>
      </c>
      <c r="H110" s="112">
        <v>0</v>
      </c>
      <c r="I110" s="112">
        <v>5</v>
      </c>
      <c r="J110" s="112">
        <v>2</v>
      </c>
      <c r="K110" s="112">
        <v>0</v>
      </c>
      <c r="L110" s="112">
        <v>1</v>
      </c>
      <c r="M110" s="112">
        <v>4</v>
      </c>
      <c r="N110" s="112">
        <v>0</v>
      </c>
      <c r="O110" s="112">
        <v>0</v>
      </c>
      <c r="P110" s="112">
        <v>5</v>
      </c>
      <c r="Q110" s="112" t="s">
        <v>56</v>
      </c>
      <c r="R110" s="112">
        <v>0</v>
      </c>
      <c r="S110" s="112">
        <v>5</v>
      </c>
      <c r="T110" s="112">
        <v>2</v>
      </c>
      <c r="U110" s="112">
        <v>0</v>
      </c>
      <c r="V110" s="112">
        <v>1</v>
      </c>
      <c r="W110" s="112">
        <v>0</v>
      </c>
      <c r="X110" s="112">
        <v>0</v>
      </c>
      <c r="Y110" s="112">
        <v>5</v>
      </c>
      <c r="Z110" s="112">
        <v>0</v>
      </c>
      <c r="AA110" s="112">
        <v>0</v>
      </c>
      <c r="AB110" s="119" t="s">
        <v>112</v>
      </c>
      <c r="AC110" s="100" t="s">
        <v>30</v>
      </c>
      <c r="AD110" s="104"/>
      <c r="AE110" s="104"/>
      <c r="AF110" s="104"/>
      <c r="AG110" s="104">
        <f t="shared" ref="AG110:AL110" si="32">AG111</f>
        <v>4400</v>
      </c>
      <c r="AH110" s="104">
        <f t="shared" si="32"/>
        <v>0</v>
      </c>
      <c r="AI110" s="104">
        <f t="shared" si="32"/>
        <v>0</v>
      </c>
      <c r="AJ110" s="104">
        <f t="shared" si="32"/>
        <v>0</v>
      </c>
      <c r="AK110" s="104">
        <f t="shared" si="32"/>
        <v>0</v>
      </c>
      <c r="AL110" s="104">
        <f t="shared" si="32"/>
        <v>0</v>
      </c>
      <c r="AM110" s="101">
        <f t="shared" si="30"/>
        <v>4400</v>
      </c>
      <c r="AN110" s="100" t="s">
        <v>75</v>
      </c>
      <c r="AO110" s="9"/>
      <c r="AQ110" s="49"/>
      <c r="AR110" s="60"/>
      <c r="AS110" s="60"/>
      <c r="AT110" s="60"/>
      <c r="AU110" s="60"/>
      <c r="AV110" s="60"/>
      <c r="AW110" s="60"/>
      <c r="AX110" s="6"/>
    </row>
    <row r="111" spans="1:50" s="7" customFormat="1" ht="31.5" x14ac:dyDescent="0.25">
      <c r="A111" s="112"/>
      <c r="B111" s="112"/>
      <c r="C111" s="112"/>
      <c r="D111" s="112"/>
      <c r="E111" s="112"/>
      <c r="F111" s="112"/>
      <c r="G111" s="112"/>
      <c r="H111" s="112"/>
      <c r="I111" s="112"/>
      <c r="J111" s="112"/>
      <c r="K111" s="112"/>
      <c r="L111" s="112"/>
      <c r="M111" s="112"/>
      <c r="N111" s="112"/>
      <c r="O111" s="112"/>
      <c r="P111" s="112"/>
      <c r="Q111" s="112"/>
      <c r="R111" s="112">
        <v>0</v>
      </c>
      <c r="S111" s="112">
        <v>5</v>
      </c>
      <c r="T111" s="112">
        <v>2</v>
      </c>
      <c r="U111" s="112">
        <v>0</v>
      </c>
      <c r="V111" s="112">
        <v>1</v>
      </c>
      <c r="W111" s="112">
        <v>0</v>
      </c>
      <c r="X111" s="112">
        <v>0</v>
      </c>
      <c r="Y111" s="112">
        <v>5</v>
      </c>
      <c r="Z111" s="112">
        <v>0</v>
      </c>
      <c r="AA111" s="112">
        <v>0</v>
      </c>
      <c r="AB111" s="107" t="s">
        <v>42</v>
      </c>
      <c r="AC111" s="100" t="s">
        <v>4</v>
      </c>
      <c r="AD111" s="104"/>
      <c r="AE111" s="104"/>
      <c r="AF111" s="104"/>
      <c r="AG111" s="104">
        <v>4400</v>
      </c>
      <c r="AH111" s="104">
        <v>0</v>
      </c>
      <c r="AI111" s="104">
        <v>0</v>
      </c>
      <c r="AJ111" s="104">
        <v>0</v>
      </c>
      <c r="AK111" s="104">
        <v>0</v>
      </c>
      <c r="AL111" s="104">
        <v>0</v>
      </c>
      <c r="AM111" s="101">
        <f t="shared" si="30"/>
        <v>4400</v>
      </c>
      <c r="AN111" s="100"/>
      <c r="AO111" s="9"/>
      <c r="AQ111" s="49">
        <f>AQ112</f>
        <v>0</v>
      </c>
      <c r="AR111" s="60"/>
      <c r="AS111" s="60"/>
      <c r="AT111" s="60"/>
      <c r="AU111" s="60"/>
      <c r="AV111" s="60"/>
      <c r="AW111" s="60"/>
      <c r="AX111" s="6"/>
    </row>
    <row r="112" spans="1:50" s="7" customFormat="1" ht="31.5" x14ac:dyDescent="0.25">
      <c r="A112" s="112"/>
      <c r="B112" s="112"/>
      <c r="C112" s="112"/>
      <c r="D112" s="112"/>
      <c r="E112" s="112"/>
      <c r="F112" s="112"/>
      <c r="G112" s="112"/>
      <c r="H112" s="112"/>
      <c r="I112" s="112"/>
      <c r="J112" s="112"/>
      <c r="K112" s="112"/>
      <c r="L112" s="112"/>
      <c r="M112" s="112"/>
      <c r="N112" s="112"/>
      <c r="O112" s="112"/>
      <c r="P112" s="112"/>
      <c r="Q112" s="112"/>
      <c r="R112" s="112">
        <v>0</v>
      </c>
      <c r="S112" s="112">
        <v>5</v>
      </c>
      <c r="T112" s="112">
        <v>2</v>
      </c>
      <c r="U112" s="112">
        <v>0</v>
      </c>
      <c r="V112" s="112">
        <v>1</v>
      </c>
      <c r="W112" s="112">
        <v>0</v>
      </c>
      <c r="X112" s="112">
        <v>0</v>
      </c>
      <c r="Y112" s="112">
        <v>5</v>
      </c>
      <c r="Z112" s="112">
        <v>0</v>
      </c>
      <c r="AA112" s="112">
        <v>5</v>
      </c>
      <c r="AB112" s="103" t="s">
        <v>78</v>
      </c>
      <c r="AC112" s="100" t="s">
        <v>29</v>
      </c>
      <c r="AD112" s="104"/>
      <c r="AE112" s="104"/>
      <c r="AF112" s="104"/>
      <c r="AG112" s="104"/>
      <c r="AH112" s="104"/>
      <c r="AI112" s="104"/>
      <c r="AJ112" s="104"/>
      <c r="AK112" s="104"/>
      <c r="AL112" s="104"/>
      <c r="AM112" s="101">
        <f t="shared" si="30"/>
        <v>0</v>
      </c>
      <c r="AN112" s="100"/>
      <c r="AO112" s="9"/>
      <c r="AQ112" s="49">
        <v>0</v>
      </c>
      <c r="AR112" s="60"/>
      <c r="AS112" s="60"/>
      <c r="AT112" s="60"/>
      <c r="AU112" s="60"/>
      <c r="AV112" s="60"/>
      <c r="AW112" s="60"/>
      <c r="AX112" s="6"/>
    </row>
    <row r="113" spans="1:80" s="7" customFormat="1" ht="87" customHeight="1" x14ac:dyDescent="0.25">
      <c r="A113" s="112">
        <v>6</v>
      </c>
      <c r="B113" s="112">
        <v>0</v>
      </c>
      <c r="C113" s="112">
        <v>2</v>
      </c>
      <c r="D113" s="112">
        <v>0</v>
      </c>
      <c r="E113" s="112">
        <v>4</v>
      </c>
      <c r="F113" s="112">
        <v>0</v>
      </c>
      <c r="G113" s="112">
        <v>9</v>
      </c>
      <c r="H113" s="112">
        <v>0</v>
      </c>
      <c r="I113" s="112">
        <v>5</v>
      </c>
      <c r="J113" s="112">
        <v>2</v>
      </c>
      <c r="K113" s="112">
        <v>0</v>
      </c>
      <c r="L113" s="112">
        <v>1</v>
      </c>
      <c r="M113" s="112">
        <v>2</v>
      </c>
      <c r="N113" s="112">
        <v>0</v>
      </c>
      <c r="O113" s="112">
        <v>0</v>
      </c>
      <c r="P113" s="112">
        <v>3</v>
      </c>
      <c r="Q113" s="112" t="s">
        <v>56</v>
      </c>
      <c r="R113" s="112">
        <v>0</v>
      </c>
      <c r="S113" s="112">
        <v>5</v>
      </c>
      <c r="T113" s="112">
        <v>2</v>
      </c>
      <c r="U113" s="112">
        <v>0</v>
      </c>
      <c r="V113" s="112">
        <v>1</v>
      </c>
      <c r="W113" s="112">
        <v>0</v>
      </c>
      <c r="X113" s="112">
        <v>0</v>
      </c>
      <c r="Y113" s="112">
        <v>7</v>
      </c>
      <c r="Z113" s="112">
        <v>0</v>
      </c>
      <c r="AA113" s="112">
        <v>0</v>
      </c>
      <c r="AB113" s="119" t="s">
        <v>157</v>
      </c>
      <c r="AC113" s="100" t="s">
        <v>30</v>
      </c>
      <c r="AD113" s="104"/>
      <c r="AE113" s="104"/>
      <c r="AF113" s="104"/>
      <c r="AG113" s="104">
        <f t="shared" ref="AG113:AL113" si="33">AG114</f>
        <v>2714.5</v>
      </c>
      <c r="AH113" s="104">
        <f t="shared" si="33"/>
        <v>2714.5</v>
      </c>
      <c r="AI113" s="104">
        <f t="shared" si="33"/>
        <v>2714.5</v>
      </c>
      <c r="AJ113" s="104">
        <f t="shared" si="33"/>
        <v>2714.5</v>
      </c>
      <c r="AK113" s="104">
        <f t="shared" si="33"/>
        <v>2714.5</v>
      </c>
      <c r="AL113" s="104">
        <f t="shared" si="33"/>
        <v>2714.5</v>
      </c>
      <c r="AM113" s="101">
        <f t="shared" si="30"/>
        <v>16287</v>
      </c>
      <c r="AN113" s="100" t="s">
        <v>75</v>
      </c>
      <c r="AO113" s="9"/>
      <c r="AQ113" s="49"/>
      <c r="AR113" s="60"/>
      <c r="AS113" s="60"/>
      <c r="AT113" s="60"/>
      <c r="AU113" s="60"/>
      <c r="AV113" s="60"/>
      <c r="AW113" s="60"/>
      <c r="AX113" s="6"/>
    </row>
    <row r="114" spans="1:80" s="7" customFormat="1" ht="31.5" x14ac:dyDescent="0.25">
      <c r="A114" s="112"/>
      <c r="B114" s="112"/>
      <c r="C114" s="112"/>
      <c r="D114" s="112"/>
      <c r="E114" s="112"/>
      <c r="F114" s="112"/>
      <c r="G114" s="112"/>
      <c r="H114" s="112"/>
      <c r="I114" s="112"/>
      <c r="J114" s="112"/>
      <c r="K114" s="112"/>
      <c r="L114" s="112"/>
      <c r="M114" s="112"/>
      <c r="N114" s="112"/>
      <c r="O114" s="112"/>
      <c r="P114" s="112"/>
      <c r="Q114" s="112"/>
      <c r="R114" s="112">
        <v>0</v>
      </c>
      <c r="S114" s="112">
        <v>5</v>
      </c>
      <c r="T114" s="112">
        <v>2</v>
      </c>
      <c r="U114" s="112">
        <v>0</v>
      </c>
      <c r="V114" s="112">
        <v>1</v>
      </c>
      <c r="W114" s="112">
        <v>0</v>
      </c>
      <c r="X114" s="112">
        <v>0</v>
      </c>
      <c r="Y114" s="112">
        <v>7</v>
      </c>
      <c r="Z114" s="112">
        <v>0</v>
      </c>
      <c r="AA114" s="112">
        <v>0</v>
      </c>
      <c r="AB114" s="107" t="s">
        <v>42</v>
      </c>
      <c r="AC114" s="100" t="s">
        <v>4</v>
      </c>
      <c r="AD114" s="104"/>
      <c r="AE114" s="104"/>
      <c r="AF114" s="104"/>
      <c r="AG114" s="104">
        <v>2714.5</v>
      </c>
      <c r="AH114" s="104">
        <v>2714.5</v>
      </c>
      <c r="AI114" s="104">
        <v>2714.5</v>
      </c>
      <c r="AJ114" s="104">
        <v>2714.5</v>
      </c>
      <c r="AK114" s="104">
        <v>2714.5</v>
      </c>
      <c r="AL114" s="104">
        <v>2714.5</v>
      </c>
      <c r="AM114" s="101">
        <f t="shared" si="30"/>
        <v>16287</v>
      </c>
      <c r="AN114" s="100"/>
      <c r="AO114" s="9"/>
      <c r="AQ114" s="52">
        <f>AQ116</f>
        <v>2638.3</v>
      </c>
      <c r="AR114" s="60"/>
      <c r="AS114" s="60"/>
      <c r="AT114" s="60"/>
      <c r="AU114" s="60"/>
      <c r="AV114" s="60"/>
      <c r="AW114" s="60"/>
      <c r="AX114" s="6"/>
    </row>
    <row r="115" spans="1:80" s="7" customFormat="1" ht="31.5" x14ac:dyDescent="0.3">
      <c r="A115" s="112"/>
      <c r="B115" s="112"/>
      <c r="C115" s="112"/>
      <c r="D115" s="112"/>
      <c r="E115" s="112"/>
      <c r="F115" s="112"/>
      <c r="G115" s="112"/>
      <c r="H115" s="112"/>
      <c r="I115" s="112"/>
      <c r="J115" s="112"/>
      <c r="K115" s="112"/>
      <c r="L115" s="112"/>
      <c r="M115" s="112"/>
      <c r="N115" s="112"/>
      <c r="O115" s="112"/>
      <c r="P115" s="112"/>
      <c r="Q115" s="112"/>
      <c r="R115" s="112">
        <v>0</v>
      </c>
      <c r="S115" s="112">
        <v>5</v>
      </c>
      <c r="T115" s="112">
        <v>2</v>
      </c>
      <c r="U115" s="112">
        <v>0</v>
      </c>
      <c r="V115" s="112">
        <v>1</v>
      </c>
      <c r="W115" s="112">
        <v>0</v>
      </c>
      <c r="X115" s="112">
        <v>1</v>
      </c>
      <c r="Y115" s="112">
        <v>7</v>
      </c>
      <c r="Z115" s="112">
        <v>0</v>
      </c>
      <c r="AA115" s="112">
        <v>7</v>
      </c>
      <c r="AB115" s="103" t="s">
        <v>43</v>
      </c>
      <c r="AC115" s="100" t="s">
        <v>29</v>
      </c>
      <c r="AD115" s="104"/>
      <c r="AE115" s="104"/>
      <c r="AF115" s="104"/>
      <c r="AG115" s="104"/>
      <c r="AH115" s="104"/>
      <c r="AI115" s="104"/>
      <c r="AJ115" s="104"/>
      <c r="AK115" s="104"/>
      <c r="AL115" s="104"/>
      <c r="AM115" s="101">
        <f t="shared" si="30"/>
        <v>0</v>
      </c>
      <c r="AN115" s="100"/>
      <c r="AO115" s="9"/>
      <c r="AQ115" s="53"/>
      <c r="AR115" s="60"/>
      <c r="AS115" s="60"/>
      <c r="AT115" s="60"/>
      <c r="AU115" s="60"/>
      <c r="AV115" s="60"/>
      <c r="AW115" s="60"/>
      <c r="AX115" s="6"/>
    </row>
    <row r="116" spans="1:80" s="7" customFormat="1" ht="38.25" customHeight="1" x14ac:dyDescent="0.25">
      <c r="A116" s="112"/>
      <c r="B116" s="112"/>
      <c r="C116" s="112"/>
      <c r="D116" s="112"/>
      <c r="E116" s="112"/>
      <c r="F116" s="112"/>
      <c r="G116" s="112"/>
      <c r="H116" s="112"/>
      <c r="I116" s="112"/>
      <c r="J116" s="112"/>
      <c r="K116" s="112"/>
      <c r="L116" s="112"/>
      <c r="M116" s="112"/>
      <c r="N116" s="112"/>
      <c r="O116" s="112"/>
      <c r="P116" s="112"/>
      <c r="Q116" s="112"/>
      <c r="R116" s="112">
        <v>0</v>
      </c>
      <c r="S116" s="112">
        <v>5</v>
      </c>
      <c r="T116" s="112">
        <v>2</v>
      </c>
      <c r="U116" s="112">
        <v>0</v>
      </c>
      <c r="V116" s="112">
        <v>2</v>
      </c>
      <c r="W116" s="112">
        <v>0</v>
      </c>
      <c r="X116" s="112">
        <v>0</v>
      </c>
      <c r="Y116" s="112">
        <v>0</v>
      </c>
      <c r="Z116" s="112">
        <v>0</v>
      </c>
      <c r="AA116" s="112">
        <v>0</v>
      </c>
      <c r="AB116" s="117" t="s">
        <v>113</v>
      </c>
      <c r="AC116" s="114" t="s">
        <v>4</v>
      </c>
      <c r="AD116" s="115" t="e">
        <f>AD118+#REF!</f>
        <v>#REF!</v>
      </c>
      <c r="AE116" s="115" t="e">
        <f>AE118+#REF!</f>
        <v>#REF!</v>
      </c>
      <c r="AF116" s="115" t="e">
        <f>AF118+#REF!</f>
        <v>#REF!</v>
      </c>
      <c r="AG116" s="115">
        <f t="shared" ref="AG116:AL116" si="34">AG118</f>
        <v>2700</v>
      </c>
      <c r="AH116" s="115">
        <f t="shared" si="34"/>
        <v>2700</v>
      </c>
      <c r="AI116" s="115">
        <f t="shared" si="34"/>
        <v>2700</v>
      </c>
      <c r="AJ116" s="115">
        <f t="shared" si="34"/>
        <v>2700</v>
      </c>
      <c r="AK116" s="115">
        <f t="shared" si="34"/>
        <v>2700</v>
      </c>
      <c r="AL116" s="115">
        <f t="shared" si="34"/>
        <v>2700</v>
      </c>
      <c r="AM116" s="101">
        <f t="shared" si="30"/>
        <v>16200</v>
      </c>
      <c r="AN116" s="100" t="s">
        <v>75</v>
      </c>
      <c r="AO116" s="10"/>
      <c r="AP116" s="6"/>
      <c r="AQ116" s="49">
        <f>AQ119+AQ122</f>
        <v>2638.3</v>
      </c>
      <c r="AR116" s="60"/>
      <c r="AS116" s="60"/>
      <c r="AT116" s="60"/>
      <c r="AU116" s="60"/>
      <c r="AV116" s="60"/>
      <c r="AW116" s="60"/>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row>
    <row r="117" spans="1:80" s="7" customFormat="1" ht="60" customHeight="1" x14ac:dyDescent="0.25">
      <c r="A117" s="112"/>
      <c r="B117" s="112"/>
      <c r="C117" s="112"/>
      <c r="D117" s="112"/>
      <c r="E117" s="112"/>
      <c r="F117" s="112"/>
      <c r="G117" s="112"/>
      <c r="H117" s="112"/>
      <c r="I117" s="112"/>
      <c r="J117" s="112"/>
      <c r="K117" s="112"/>
      <c r="L117" s="112"/>
      <c r="M117" s="112"/>
      <c r="N117" s="112"/>
      <c r="O117" s="112"/>
      <c r="P117" s="112"/>
      <c r="Q117" s="112"/>
      <c r="R117" s="112">
        <v>0</v>
      </c>
      <c r="S117" s="112">
        <v>5</v>
      </c>
      <c r="T117" s="112">
        <v>2</v>
      </c>
      <c r="U117" s="112">
        <v>0</v>
      </c>
      <c r="V117" s="112">
        <v>2</v>
      </c>
      <c r="W117" s="112">
        <v>0</v>
      </c>
      <c r="X117" s="112">
        <v>0</v>
      </c>
      <c r="Y117" s="112">
        <v>0</v>
      </c>
      <c r="Z117" s="112">
        <v>0</v>
      </c>
      <c r="AA117" s="112">
        <v>1</v>
      </c>
      <c r="AB117" s="117" t="s">
        <v>114</v>
      </c>
      <c r="AC117" s="114" t="s">
        <v>28</v>
      </c>
      <c r="AD117" s="120"/>
      <c r="AE117" s="120"/>
      <c r="AF117" s="120"/>
      <c r="AG117" s="120"/>
      <c r="AH117" s="120"/>
      <c r="AI117" s="120"/>
      <c r="AJ117" s="120"/>
      <c r="AK117" s="120"/>
      <c r="AL117" s="120"/>
      <c r="AM117" s="101">
        <f t="shared" si="30"/>
        <v>0</v>
      </c>
      <c r="AN117" s="112"/>
      <c r="AO117" s="10"/>
      <c r="AP117" s="6"/>
      <c r="AQ117" s="49"/>
      <c r="AR117" s="60"/>
      <c r="AS117" s="60"/>
      <c r="AT117" s="60"/>
      <c r="AU117" s="60"/>
      <c r="AV117" s="60"/>
      <c r="AW117" s="60"/>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row>
    <row r="118" spans="1:80" s="28" customFormat="1" ht="108.75" customHeight="1" x14ac:dyDescent="0.25">
      <c r="A118" s="102">
        <v>6</v>
      </c>
      <c r="B118" s="102">
        <v>0</v>
      </c>
      <c r="C118" s="102">
        <v>2</v>
      </c>
      <c r="D118" s="102">
        <v>0</v>
      </c>
      <c r="E118" s="102">
        <v>4</v>
      </c>
      <c r="F118" s="102">
        <v>0</v>
      </c>
      <c r="G118" s="102">
        <v>8</v>
      </c>
      <c r="H118" s="102">
        <v>0</v>
      </c>
      <c r="I118" s="102">
        <v>5</v>
      </c>
      <c r="J118" s="102">
        <v>2</v>
      </c>
      <c r="K118" s="102">
        <v>0</v>
      </c>
      <c r="L118" s="102">
        <v>2</v>
      </c>
      <c r="M118" s="102" t="s">
        <v>60</v>
      </c>
      <c r="N118" s="102">
        <v>0</v>
      </c>
      <c r="O118" s="102">
        <v>3</v>
      </c>
      <c r="P118" s="102">
        <v>0</v>
      </c>
      <c r="Q118" s="102" t="s">
        <v>57</v>
      </c>
      <c r="R118" s="102">
        <v>0</v>
      </c>
      <c r="S118" s="102">
        <v>5</v>
      </c>
      <c r="T118" s="102">
        <v>2</v>
      </c>
      <c r="U118" s="102">
        <v>0</v>
      </c>
      <c r="V118" s="102">
        <v>2</v>
      </c>
      <c r="W118" s="102">
        <v>0</v>
      </c>
      <c r="X118" s="102">
        <v>0</v>
      </c>
      <c r="Y118" s="102">
        <v>1</v>
      </c>
      <c r="Z118" s="102">
        <v>0</v>
      </c>
      <c r="AA118" s="102">
        <v>0</v>
      </c>
      <c r="AB118" s="105" t="s">
        <v>115</v>
      </c>
      <c r="AC118" s="100" t="s">
        <v>4</v>
      </c>
      <c r="AD118" s="104"/>
      <c r="AE118" s="104"/>
      <c r="AF118" s="104"/>
      <c r="AG118" s="104">
        <f>AG121</f>
        <v>2700</v>
      </c>
      <c r="AH118" s="104">
        <f t="shared" ref="AH118:AM118" si="35">AH121</f>
        <v>2700</v>
      </c>
      <c r="AI118" s="104">
        <f t="shared" si="35"/>
        <v>2700</v>
      </c>
      <c r="AJ118" s="104">
        <f t="shared" si="35"/>
        <v>2700</v>
      </c>
      <c r="AK118" s="104">
        <f t="shared" si="35"/>
        <v>2700</v>
      </c>
      <c r="AL118" s="104">
        <f t="shared" si="35"/>
        <v>2700</v>
      </c>
      <c r="AM118" s="104">
        <f t="shared" si="35"/>
        <v>16200</v>
      </c>
      <c r="AN118" s="100" t="s">
        <v>75</v>
      </c>
      <c r="AO118" s="10"/>
      <c r="AP118" s="6"/>
      <c r="AQ118" s="49"/>
      <c r="AR118" s="60"/>
      <c r="AS118" s="60"/>
      <c r="AT118" s="60"/>
      <c r="AU118" s="60"/>
      <c r="AV118" s="60"/>
      <c r="AW118" s="60"/>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27"/>
    </row>
    <row r="119" spans="1:80" s="28" customFormat="1" ht="15.75" hidden="1" customHeight="1" x14ac:dyDescent="0.25">
      <c r="A119" s="102">
        <v>6</v>
      </c>
      <c r="B119" s="102">
        <v>0</v>
      </c>
      <c r="C119" s="102">
        <v>2</v>
      </c>
      <c r="D119" s="102">
        <v>0</v>
      </c>
      <c r="E119" s="102">
        <v>4</v>
      </c>
      <c r="F119" s="102">
        <v>0</v>
      </c>
      <c r="G119" s="102">
        <v>8</v>
      </c>
      <c r="H119" s="102">
        <v>0</v>
      </c>
      <c r="I119" s="102">
        <v>5</v>
      </c>
      <c r="J119" s="102">
        <v>2</v>
      </c>
      <c r="K119" s="102">
        <v>4</v>
      </c>
      <c r="L119" s="102">
        <v>0</v>
      </c>
      <c r="M119" s="102">
        <v>0</v>
      </c>
      <c r="N119" s="102"/>
      <c r="O119" s="102"/>
      <c r="P119" s="102"/>
      <c r="Q119" s="102">
        <v>2</v>
      </c>
      <c r="R119" s="102">
        <v>0</v>
      </c>
      <c r="S119" s="102">
        <v>5</v>
      </c>
      <c r="T119" s="102">
        <v>2</v>
      </c>
      <c r="U119" s="102">
        <v>0</v>
      </c>
      <c r="V119" s="102">
        <v>2</v>
      </c>
      <c r="W119" s="102">
        <v>0</v>
      </c>
      <c r="X119" s="102">
        <v>0</v>
      </c>
      <c r="Y119" s="102">
        <v>1</v>
      </c>
      <c r="Z119" s="102">
        <v>0</v>
      </c>
      <c r="AA119" s="102">
        <v>0</v>
      </c>
      <c r="AB119" s="107" t="s">
        <v>24</v>
      </c>
      <c r="AC119" s="100" t="s">
        <v>4</v>
      </c>
      <c r="AD119" s="104"/>
      <c r="AE119" s="104"/>
      <c r="AF119" s="104"/>
      <c r="AG119" s="104"/>
      <c r="AH119" s="104"/>
      <c r="AI119" s="104"/>
      <c r="AJ119" s="104"/>
      <c r="AK119" s="104"/>
      <c r="AL119" s="104"/>
      <c r="AM119" s="101">
        <f t="shared" si="30"/>
        <v>0</v>
      </c>
      <c r="AN119" s="100"/>
      <c r="AO119" s="10"/>
      <c r="AP119" s="6"/>
      <c r="AQ119" s="49">
        <v>2638.3</v>
      </c>
      <c r="AR119" s="60"/>
      <c r="AS119" s="60"/>
      <c r="AT119" s="60"/>
      <c r="AU119" s="60"/>
      <c r="AV119" s="60"/>
      <c r="AW119" s="60"/>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27"/>
    </row>
    <row r="120" spans="1:80" s="28" customFormat="1" ht="15.75" hidden="1" customHeight="1" x14ac:dyDescent="0.25">
      <c r="A120" s="102">
        <v>6</v>
      </c>
      <c r="B120" s="102">
        <v>0</v>
      </c>
      <c r="C120" s="102">
        <v>2</v>
      </c>
      <c r="D120" s="102">
        <v>0</v>
      </c>
      <c r="E120" s="102">
        <v>4</v>
      </c>
      <c r="F120" s="102">
        <v>0</v>
      </c>
      <c r="G120" s="102">
        <v>8</v>
      </c>
      <c r="H120" s="102">
        <v>0</v>
      </c>
      <c r="I120" s="102">
        <v>5</v>
      </c>
      <c r="J120" s="102">
        <v>2</v>
      </c>
      <c r="K120" s="102">
        <v>4</v>
      </c>
      <c r="L120" s="102">
        <v>0</v>
      </c>
      <c r="M120" s="102">
        <v>0</v>
      </c>
      <c r="N120" s="102"/>
      <c r="O120" s="102"/>
      <c r="P120" s="102"/>
      <c r="Q120" s="102">
        <v>2</v>
      </c>
      <c r="R120" s="102">
        <v>0</v>
      </c>
      <c r="S120" s="102">
        <v>5</v>
      </c>
      <c r="T120" s="102">
        <v>2</v>
      </c>
      <c r="U120" s="102">
        <v>0</v>
      </c>
      <c r="V120" s="102">
        <v>2</v>
      </c>
      <c r="W120" s="102">
        <v>0</v>
      </c>
      <c r="X120" s="102">
        <v>0</v>
      </c>
      <c r="Y120" s="102">
        <v>1</v>
      </c>
      <c r="Z120" s="102">
        <v>0</v>
      </c>
      <c r="AA120" s="102">
        <v>0</v>
      </c>
      <c r="AB120" s="107" t="s">
        <v>25</v>
      </c>
      <c r="AC120" s="100" t="s">
        <v>4</v>
      </c>
      <c r="AD120" s="104"/>
      <c r="AE120" s="104"/>
      <c r="AF120" s="104"/>
      <c r="AG120" s="104"/>
      <c r="AH120" s="104"/>
      <c r="AI120" s="104"/>
      <c r="AJ120" s="104"/>
      <c r="AK120" s="104"/>
      <c r="AL120" s="104"/>
      <c r="AM120" s="101">
        <f t="shared" si="30"/>
        <v>0</v>
      </c>
      <c r="AN120" s="100"/>
      <c r="AO120" s="10"/>
      <c r="AP120" s="6"/>
      <c r="AQ120" s="49"/>
      <c r="AR120" s="60"/>
      <c r="AS120" s="60"/>
      <c r="AT120" s="60"/>
      <c r="AU120" s="60"/>
      <c r="AV120" s="60"/>
      <c r="AW120" s="60"/>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27"/>
    </row>
    <row r="121" spans="1:80" s="28" customFormat="1" ht="17.25" customHeight="1" x14ac:dyDescent="0.25">
      <c r="A121" s="102"/>
      <c r="B121" s="102"/>
      <c r="C121" s="102"/>
      <c r="D121" s="102"/>
      <c r="E121" s="102"/>
      <c r="F121" s="102"/>
      <c r="G121" s="102"/>
      <c r="H121" s="102"/>
      <c r="I121" s="102"/>
      <c r="J121" s="102"/>
      <c r="K121" s="102"/>
      <c r="L121" s="102"/>
      <c r="M121" s="102"/>
      <c r="N121" s="102"/>
      <c r="O121" s="102"/>
      <c r="P121" s="102"/>
      <c r="Q121" s="102"/>
      <c r="R121" s="102">
        <v>0</v>
      </c>
      <c r="S121" s="102">
        <v>5</v>
      </c>
      <c r="T121" s="102">
        <v>2</v>
      </c>
      <c r="U121" s="102">
        <v>0</v>
      </c>
      <c r="V121" s="102">
        <v>2</v>
      </c>
      <c r="W121" s="102">
        <v>0</v>
      </c>
      <c r="X121" s="102">
        <v>0</v>
      </c>
      <c r="Y121" s="102">
        <v>1</v>
      </c>
      <c r="Z121" s="102">
        <v>0</v>
      </c>
      <c r="AA121" s="102">
        <v>0</v>
      </c>
      <c r="AB121" s="107" t="s">
        <v>26</v>
      </c>
      <c r="AC121" s="100" t="s">
        <v>4</v>
      </c>
      <c r="AD121" s="104"/>
      <c r="AE121" s="104"/>
      <c r="AF121" s="104"/>
      <c r="AG121" s="104">
        <v>2700</v>
      </c>
      <c r="AH121" s="104">
        <v>2700</v>
      </c>
      <c r="AI121" s="104">
        <v>2700</v>
      </c>
      <c r="AJ121" s="104">
        <v>2700</v>
      </c>
      <c r="AK121" s="104">
        <v>2700</v>
      </c>
      <c r="AL121" s="104">
        <v>2700</v>
      </c>
      <c r="AM121" s="101">
        <f t="shared" si="30"/>
        <v>16200</v>
      </c>
      <c r="AN121" s="100"/>
      <c r="AO121" s="10"/>
      <c r="AP121" s="6"/>
      <c r="AQ121" s="49">
        <f>AQ122</f>
        <v>0</v>
      </c>
      <c r="AR121" s="60"/>
      <c r="AS121" s="60"/>
      <c r="AT121" s="60"/>
      <c r="AU121" s="60"/>
      <c r="AV121" s="60"/>
      <c r="AW121" s="60"/>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27"/>
    </row>
    <row r="122" spans="1:80" s="26" customFormat="1" ht="32.25" thickBot="1" x14ac:dyDescent="0.3">
      <c r="A122" s="102"/>
      <c r="B122" s="102"/>
      <c r="C122" s="102"/>
      <c r="D122" s="102"/>
      <c r="E122" s="102"/>
      <c r="F122" s="102"/>
      <c r="G122" s="102"/>
      <c r="H122" s="102"/>
      <c r="I122" s="102"/>
      <c r="J122" s="102"/>
      <c r="K122" s="102"/>
      <c r="L122" s="102"/>
      <c r="M122" s="102"/>
      <c r="N122" s="102"/>
      <c r="O122" s="102"/>
      <c r="P122" s="102"/>
      <c r="Q122" s="102"/>
      <c r="R122" s="102">
        <v>0</v>
      </c>
      <c r="S122" s="102">
        <v>5</v>
      </c>
      <c r="T122" s="102">
        <v>2</v>
      </c>
      <c r="U122" s="102">
        <v>0</v>
      </c>
      <c r="V122" s="102">
        <v>2</v>
      </c>
      <c r="W122" s="102">
        <v>0</v>
      </c>
      <c r="X122" s="102">
        <v>0</v>
      </c>
      <c r="Y122" s="102">
        <v>1</v>
      </c>
      <c r="Z122" s="102">
        <v>0</v>
      </c>
      <c r="AA122" s="102">
        <v>1</v>
      </c>
      <c r="AB122" s="103" t="s">
        <v>172</v>
      </c>
      <c r="AC122" s="100"/>
      <c r="AD122" s="104"/>
      <c r="AE122" s="104"/>
      <c r="AF122" s="104"/>
      <c r="AG122" s="104"/>
      <c r="AH122" s="104"/>
      <c r="AI122" s="104"/>
      <c r="AJ122" s="104"/>
      <c r="AK122" s="104"/>
      <c r="AL122" s="104"/>
      <c r="AM122" s="101">
        <f t="shared" si="30"/>
        <v>0</v>
      </c>
      <c r="AN122" s="100"/>
      <c r="AQ122" s="49">
        <v>0</v>
      </c>
      <c r="AR122" s="59"/>
      <c r="AS122" s="59"/>
      <c r="AT122" s="59"/>
      <c r="AU122" s="59"/>
      <c r="AV122" s="59"/>
      <c r="AW122" s="59"/>
      <c r="AX122" s="62"/>
    </row>
    <row r="123" spans="1:80" s="26" customFormat="1" ht="32.25" thickBot="1" x14ac:dyDescent="0.3">
      <c r="A123" s="102"/>
      <c r="B123" s="102"/>
      <c r="C123" s="102"/>
      <c r="D123" s="102"/>
      <c r="E123" s="102"/>
      <c r="F123" s="102"/>
      <c r="G123" s="102"/>
      <c r="H123" s="102"/>
      <c r="I123" s="102"/>
      <c r="J123" s="102"/>
      <c r="K123" s="102"/>
      <c r="L123" s="102"/>
      <c r="M123" s="102"/>
      <c r="N123" s="102"/>
      <c r="O123" s="102"/>
      <c r="P123" s="102"/>
      <c r="Q123" s="102"/>
      <c r="R123" s="102">
        <v>0</v>
      </c>
      <c r="S123" s="102">
        <v>5</v>
      </c>
      <c r="T123" s="102">
        <v>3</v>
      </c>
      <c r="U123" s="102">
        <v>0</v>
      </c>
      <c r="V123" s="102">
        <v>0</v>
      </c>
      <c r="W123" s="102">
        <v>0</v>
      </c>
      <c r="X123" s="102">
        <v>0</v>
      </c>
      <c r="Y123" s="102">
        <v>0</v>
      </c>
      <c r="Z123" s="102">
        <v>0</v>
      </c>
      <c r="AA123" s="102">
        <v>0</v>
      </c>
      <c r="AB123" s="105" t="s">
        <v>116</v>
      </c>
      <c r="AC123" s="100"/>
      <c r="AD123" s="106" t="e">
        <f>AD124+#REF!</f>
        <v>#REF!</v>
      </c>
      <c r="AE123" s="106" t="e">
        <f>AE124+#REF!</f>
        <v>#REF!</v>
      </c>
      <c r="AF123" s="106" t="e">
        <f>AF124+#REF!</f>
        <v>#REF!</v>
      </c>
      <c r="AG123" s="104"/>
      <c r="AH123" s="104"/>
      <c r="AI123" s="104"/>
      <c r="AJ123" s="104"/>
      <c r="AK123" s="104"/>
      <c r="AL123" s="104"/>
      <c r="AM123" s="101">
        <f t="shared" si="30"/>
        <v>0</v>
      </c>
      <c r="AN123" s="100"/>
      <c r="AP123" s="62"/>
      <c r="AQ123" s="140"/>
      <c r="AR123" s="144">
        <f>0</f>
        <v>0</v>
      </c>
      <c r="AS123" s="58"/>
      <c r="AT123" s="58"/>
      <c r="AU123" s="58"/>
      <c r="AV123" s="58"/>
      <c r="AW123" s="58"/>
      <c r="AX123" s="62"/>
      <c r="AY123" s="7" t="s">
        <v>61</v>
      </c>
    </row>
    <row r="124" spans="1:80" s="26" customFormat="1" ht="56.25" customHeight="1" thickBot="1" x14ac:dyDescent="0.3">
      <c r="A124" s="102"/>
      <c r="B124" s="102"/>
      <c r="C124" s="102"/>
      <c r="D124" s="102"/>
      <c r="E124" s="102"/>
      <c r="F124" s="102"/>
      <c r="G124" s="102"/>
      <c r="H124" s="102"/>
      <c r="I124" s="102"/>
      <c r="J124" s="102"/>
      <c r="K124" s="102"/>
      <c r="L124" s="102"/>
      <c r="M124" s="102"/>
      <c r="N124" s="102"/>
      <c r="O124" s="102"/>
      <c r="P124" s="102"/>
      <c r="Q124" s="102"/>
      <c r="R124" s="102">
        <v>0</v>
      </c>
      <c r="S124" s="102">
        <v>5</v>
      </c>
      <c r="T124" s="102">
        <v>3</v>
      </c>
      <c r="U124" s="102">
        <v>0</v>
      </c>
      <c r="V124" s="102">
        <v>1</v>
      </c>
      <c r="W124" s="102">
        <v>0</v>
      </c>
      <c r="X124" s="102">
        <v>0</v>
      </c>
      <c r="Y124" s="102">
        <v>0</v>
      </c>
      <c r="Z124" s="102">
        <v>0</v>
      </c>
      <c r="AA124" s="102">
        <v>0</v>
      </c>
      <c r="AB124" s="103" t="s">
        <v>117</v>
      </c>
      <c r="AC124" s="100"/>
      <c r="AD124" s="104" t="e">
        <f>AD126+AD131+#REF!+AD136</f>
        <v>#REF!</v>
      </c>
      <c r="AE124" s="104" t="e">
        <f>AE126+AE131+#REF!+AE136</f>
        <v>#REF!</v>
      </c>
      <c r="AF124" s="104" t="e">
        <f>AF126+AF131+#REF!+AF136</f>
        <v>#REF!</v>
      </c>
      <c r="AG124" s="104"/>
      <c r="AH124" s="121"/>
      <c r="AI124" s="121"/>
      <c r="AJ124" s="121"/>
      <c r="AK124" s="121"/>
      <c r="AL124" s="121"/>
      <c r="AM124" s="101">
        <f t="shared" si="30"/>
        <v>0</v>
      </c>
      <c r="AN124" s="100" t="s">
        <v>75</v>
      </c>
      <c r="AQ124" s="142">
        <v>1</v>
      </c>
      <c r="AR124" s="69"/>
      <c r="AS124" s="69"/>
      <c r="AT124" s="69"/>
      <c r="AU124" s="69"/>
      <c r="AV124" s="69"/>
      <c r="AW124" s="69"/>
      <c r="AX124" s="62"/>
      <c r="AY124" s="7" t="s">
        <v>64</v>
      </c>
    </row>
    <row r="125" spans="1:80" s="26" customFormat="1" ht="38.25" customHeight="1" thickBot="1" x14ac:dyDescent="0.3">
      <c r="A125" s="102"/>
      <c r="B125" s="102"/>
      <c r="C125" s="102"/>
      <c r="D125" s="102"/>
      <c r="E125" s="102"/>
      <c r="F125" s="102"/>
      <c r="G125" s="102"/>
      <c r="H125" s="102"/>
      <c r="I125" s="102"/>
      <c r="J125" s="102"/>
      <c r="K125" s="102"/>
      <c r="L125" s="102"/>
      <c r="M125" s="102"/>
      <c r="N125" s="102"/>
      <c r="O125" s="102"/>
      <c r="P125" s="102"/>
      <c r="Q125" s="102"/>
      <c r="R125" s="102">
        <v>0</v>
      </c>
      <c r="S125" s="102">
        <v>5</v>
      </c>
      <c r="T125" s="102">
        <v>3</v>
      </c>
      <c r="U125" s="102">
        <v>0</v>
      </c>
      <c r="V125" s="102">
        <v>1</v>
      </c>
      <c r="W125" s="102">
        <v>0</v>
      </c>
      <c r="X125" s="102">
        <v>0</v>
      </c>
      <c r="Y125" s="102">
        <v>0</v>
      </c>
      <c r="Z125" s="102">
        <v>0</v>
      </c>
      <c r="AA125" s="102">
        <v>1</v>
      </c>
      <c r="AB125" s="103" t="s">
        <v>118</v>
      </c>
      <c r="AC125" s="100" t="s">
        <v>28</v>
      </c>
      <c r="AD125" s="104"/>
      <c r="AE125" s="104"/>
      <c r="AF125" s="104"/>
      <c r="AG125" s="104"/>
      <c r="AH125" s="104"/>
      <c r="AI125" s="104"/>
      <c r="AJ125" s="104"/>
      <c r="AK125" s="104"/>
      <c r="AL125" s="104"/>
      <c r="AM125" s="101">
        <f t="shared" si="30"/>
        <v>0</v>
      </c>
      <c r="AN125" s="100"/>
      <c r="AQ125" s="141"/>
      <c r="AR125" s="70">
        <v>0</v>
      </c>
      <c r="AS125" s="70">
        <v>0</v>
      </c>
      <c r="AT125" s="70">
        <v>0</v>
      </c>
      <c r="AU125" s="70">
        <v>0</v>
      </c>
      <c r="AV125" s="70">
        <v>0</v>
      </c>
      <c r="AW125" s="70">
        <v>0</v>
      </c>
      <c r="AX125" s="166"/>
      <c r="AY125" s="7" t="s">
        <v>63</v>
      </c>
    </row>
    <row r="126" spans="1:80" s="26" customFormat="1" ht="72" customHeight="1" x14ac:dyDescent="0.25">
      <c r="A126" s="102"/>
      <c r="B126" s="102"/>
      <c r="C126" s="102"/>
      <c r="D126" s="102"/>
      <c r="E126" s="102"/>
      <c r="F126" s="102"/>
      <c r="G126" s="102"/>
      <c r="H126" s="102"/>
      <c r="I126" s="102"/>
      <c r="J126" s="102"/>
      <c r="K126" s="102"/>
      <c r="L126" s="102"/>
      <c r="M126" s="102"/>
      <c r="N126" s="102"/>
      <c r="O126" s="102"/>
      <c r="P126" s="102"/>
      <c r="Q126" s="102"/>
      <c r="R126" s="102">
        <v>0</v>
      </c>
      <c r="S126" s="102">
        <v>5</v>
      </c>
      <c r="T126" s="102">
        <v>3</v>
      </c>
      <c r="U126" s="102">
        <v>0</v>
      </c>
      <c r="V126" s="102">
        <v>1</v>
      </c>
      <c r="W126" s="102">
        <v>0</v>
      </c>
      <c r="X126" s="102">
        <v>0</v>
      </c>
      <c r="Y126" s="102">
        <v>1</v>
      </c>
      <c r="Z126" s="102">
        <v>0</v>
      </c>
      <c r="AA126" s="102">
        <v>0</v>
      </c>
      <c r="AB126" s="105" t="s">
        <v>119</v>
      </c>
      <c r="AC126" s="100" t="s">
        <v>32</v>
      </c>
      <c r="AD126" s="104" t="e">
        <f>AD128+AD133+#REF!+AD138</f>
        <v>#REF!</v>
      </c>
      <c r="AE126" s="104" t="e">
        <f>AE128+AE133+#REF!+AE138</f>
        <v>#REF!</v>
      </c>
      <c r="AF126" s="104" t="e">
        <f>AF128+AF133+#REF!+AF138</f>
        <v>#REF!</v>
      </c>
      <c r="AG126" s="121">
        <v>1</v>
      </c>
      <c r="AH126" s="121">
        <v>1</v>
      </c>
      <c r="AI126" s="121">
        <v>1</v>
      </c>
      <c r="AJ126" s="121">
        <v>1</v>
      </c>
      <c r="AK126" s="121">
        <v>1</v>
      </c>
      <c r="AL126" s="121">
        <v>1</v>
      </c>
      <c r="AM126" s="101">
        <f t="shared" si="30"/>
        <v>6</v>
      </c>
      <c r="AN126" s="100" t="s">
        <v>75</v>
      </c>
      <c r="AQ126" s="49"/>
      <c r="AR126" s="59"/>
      <c r="AS126" s="59"/>
      <c r="AT126" s="59"/>
      <c r="AU126" s="59"/>
      <c r="AV126" s="59"/>
      <c r="AW126" s="59"/>
      <c r="AX126" s="62"/>
    </row>
    <row r="127" spans="1:80" s="26" customFormat="1" ht="31.5" hidden="1" x14ac:dyDescent="0.25">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7" t="s">
        <v>24</v>
      </c>
      <c r="AC127" s="100" t="s">
        <v>4</v>
      </c>
      <c r="AD127" s="104"/>
      <c r="AE127" s="104"/>
      <c r="AF127" s="104"/>
      <c r="AG127" s="104"/>
      <c r="AH127" s="104"/>
      <c r="AI127" s="104"/>
      <c r="AJ127" s="104"/>
      <c r="AK127" s="104"/>
      <c r="AL127" s="104"/>
      <c r="AM127" s="101">
        <f t="shared" si="30"/>
        <v>0</v>
      </c>
      <c r="AN127" s="100"/>
      <c r="AQ127" s="49"/>
      <c r="AR127" s="59"/>
      <c r="AS127" s="59"/>
      <c r="AT127" s="59"/>
      <c r="AU127" s="59"/>
      <c r="AV127" s="59"/>
      <c r="AW127" s="59"/>
      <c r="AX127" s="62"/>
    </row>
    <row r="128" spans="1:80" s="26" customFormat="1" ht="31.5" hidden="1" x14ac:dyDescent="0.25">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7" t="s">
        <v>25</v>
      </c>
      <c r="AC128" s="100" t="s">
        <v>4</v>
      </c>
      <c r="AD128" s="104"/>
      <c r="AE128" s="104"/>
      <c r="AF128" s="104"/>
      <c r="AG128" s="104"/>
      <c r="AH128" s="104"/>
      <c r="AI128" s="104"/>
      <c r="AJ128" s="104"/>
      <c r="AK128" s="104"/>
      <c r="AL128" s="104"/>
      <c r="AM128" s="101">
        <f t="shared" si="30"/>
        <v>0</v>
      </c>
      <c r="AN128" s="100"/>
      <c r="AQ128" s="49"/>
      <c r="AR128" s="59"/>
      <c r="AS128" s="59"/>
      <c r="AT128" s="59"/>
      <c r="AU128" s="59"/>
      <c r="AV128" s="59"/>
      <c r="AW128" s="59"/>
      <c r="AX128" s="62"/>
    </row>
    <row r="129" spans="1:50" s="26" customFormat="1" ht="31.5" hidden="1" x14ac:dyDescent="0.25">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7" t="s">
        <v>27</v>
      </c>
      <c r="AC129" s="100" t="s">
        <v>4</v>
      </c>
      <c r="AD129" s="104"/>
      <c r="AE129" s="104"/>
      <c r="AF129" s="104"/>
      <c r="AG129" s="104"/>
      <c r="AH129" s="104"/>
      <c r="AI129" s="104"/>
      <c r="AJ129" s="104"/>
      <c r="AK129" s="104"/>
      <c r="AL129" s="104"/>
      <c r="AM129" s="101">
        <f t="shared" si="30"/>
        <v>0</v>
      </c>
      <c r="AN129" s="100"/>
      <c r="AQ129" s="49">
        <f>AQ133</f>
        <v>50</v>
      </c>
      <c r="AR129" s="59"/>
      <c r="AS129" s="59"/>
      <c r="AT129" s="59"/>
      <c r="AU129" s="59"/>
      <c r="AV129" s="59"/>
      <c r="AW129" s="59"/>
      <c r="AX129" s="62"/>
    </row>
    <row r="130" spans="1:50" s="26" customFormat="1" ht="45" customHeight="1" x14ac:dyDescent="0.25">
      <c r="A130" s="102"/>
      <c r="B130" s="102"/>
      <c r="C130" s="102"/>
      <c r="D130" s="102"/>
      <c r="E130" s="102"/>
      <c r="F130" s="102"/>
      <c r="G130" s="102"/>
      <c r="H130" s="102"/>
      <c r="I130" s="102"/>
      <c r="J130" s="102"/>
      <c r="K130" s="102"/>
      <c r="L130" s="102"/>
      <c r="M130" s="102"/>
      <c r="N130" s="102"/>
      <c r="O130" s="102"/>
      <c r="P130" s="102"/>
      <c r="Q130" s="102"/>
      <c r="R130" s="102">
        <v>0</v>
      </c>
      <c r="S130" s="102">
        <v>5</v>
      </c>
      <c r="T130" s="102">
        <v>3</v>
      </c>
      <c r="U130" s="102">
        <v>0</v>
      </c>
      <c r="V130" s="102">
        <v>1</v>
      </c>
      <c r="W130" s="102">
        <v>0</v>
      </c>
      <c r="X130" s="102">
        <v>0</v>
      </c>
      <c r="Y130" s="102">
        <v>1</v>
      </c>
      <c r="Z130" s="102">
        <v>0</v>
      </c>
      <c r="AA130" s="102">
        <v>1</v>
      </c>
      <c r="AB130" s="103" t="s">
        <v>120</v>
      </c>
      <c r="AC130" s="100" t="s">
        <v>31</v>
      </c>
      <c r="AD130" s="104"/>
      <c r="AE130" s="104"/>
      <c r="AF130" s="104"/>
      <c r="AG130" s="104"/>
      <c r="AH130" s="104"/>
      <c r="AI130" s="104"/>
      <c r="AJ130" s="104"/>
      <c r="AK130" s="104"/>
      <c r="AL130" s="104"/>
      <c r="AM130" s="101">
        <f t="shared" si="30"/>
        <v>0</v>
      </c>
      <c r="AN130" s="100"/>
      <c r="AQ130" s="49"/>
      <c r="AR130" s="59"/>
      <c r="AS130" s="59"/>
      <c r="AT130" s="59"/>
      <c r="AU130" s="59"/>
      <c r="AV130" s="59"/>
      <c r="AW130" s="59"/>
      <c r="AX130" s="62"/>
    </row>
    <row r="131" spans="1:50" s="26" customFormat="1" ht="96" customHeight="1" x14ac:dyDescent="0.25">
      <c r="A131" s="102"/>
      <c r="B131" s="102"/>
      <c r="C131" s="102"/>
      <c r="D131" s="102"/>
      <c r="E131" s="102"/>
      <c r="F131" s="102"/>
      <c r="G131" s="102"/>
      <c r="H131" s="102"/>
      <c r="I131" s="102"/>
      <c r="J131" s="102"/>
      <c r="K131" s="102"/>
      <c r="L131" s="102"/>
      <c r="M131" s="102"/>
      <c r="N131" s="102"/>
      <c r="O131" s="102"/>
      <c r="P131" s="102"/>
      <c r="Q131" s="102"/>
      <c r="R131" s="102">
        <v>0</v>
      </c>
      <c r="S131" s="102">
        <v>5</v>
      </c>
      <c r="T131" s="102">
        <v>3</v>
      </c>
      <c r="U131" s="102">
        <v>0</v>
      </c>
      <c r="V131" s="102">
        <v>1</v>
      </c>
      <c r="W131" s="102">
        <v>0</v>
      </c>
      <c r="X131" s="102">
        <v>0</v>
      </c>
      <c r="Y131" s="102">
        <v>2</v>
      </c>
      <c r="Z131" s="102">
        <v>0</v>
      </c>
      <c r="AA131" s="102">
        <v>0</v>
      </c>
      <c r="AB131" s="105" t="s">
        <v>165</v>
      </c>
      <c r="AC131" s="100" t="s">
        <v>32</v>
      </c>
      <c r="AD131" s="121" t="e">
        <f>AD132+AD133+#REF!+AD134</f>
        <v>#REF!</v>
      </c>
      <c r="AE131" s="121" t="e">
        <f>AE132+AE133+#REF!+AE134</f>
        <v>#REF!</v>
      </c>
      <c r="AF131" s="121" t="e">
        <f>AF132+AF133+#REF!+AF134</f>
        <v>#REF!</v>
      </c>
      <c r="AG131" s="121">
        <v>1</v>
      </c>
      <c r="AH131" s="121">
        <v>1</v>
      </c>
      <c r="AI131" s="121">
        <v>1</v>
      </c>
      <c r="AJ131" s="121">
        <v>1</v>
      </c>
      <c r="AK131" s="121">
        <v>1</v>
      </c>
      <c r="AL131" s="121">
        <v>1</v>
      </c>
      <c r="AM131" s="101">
        <f t="shared" si="30"/>
        <v>6</v>
      </c>
      <c r="AN131" s="100" t="s">
        <v>75</v>
      </c>
      <c r="AQ131" s="49"/>
      <c r="AR131" s="59"/>
      <c r="AS131" s="59"/>
      <c r="AT131" s="59"/>
      <c r="AU131" s="59"/>
      <c r="AV131" s="59"/>
      <c r="AW131" s="59"/>
      <c r="AX131" s="62"/>
    </row>
    <row r="132" spans="1:50" s="26" customFormat="1" ht="31.5" hidden="1" x14ac:dyDescent="0.25">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7" t="s">
        <v>24</v>
      </c>
      <c r="AC132" s="100" t="s">
        <v>4</v>
      </c>
      <c r="AD132" s="104"/>
      <c r="AE132" s="104"/>
      <c r="AF132" s="104"/>
      <c r="AG132" s="104"/>
      <c r="AH132" s="104"/>
      <c r="AI132" s="104"/>
      <c r="AJ132" s="104"/>
      <c r="AK132" s="104"/>
      <c r="AL132" s="104"/>
      <c r="AM132" s="101">
        <f t="shared" si="30"/>
        <v>0</v>
      </c>
      <c r="AN132" s="100"/>
      <c r="AQ132" s="49"/>
      <c r="AR132" s="59"/>
      <c r="AS132" s="59"/>
      <c r="AT132" s="59"/>
      <c r="AU132" s="59"/>
      <c r="AV132" s="59"/>
      <c r="AW132" s="59"/>
      <c r="AX132" s="62"/>
    </row>
    <row r="133" spans="1:50" s="26" customFormat="1" ht="31.5" hidden="1" x14ac:dyDescent="0.25">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7" t="s">
        <v>25</v>
      </c>
      <c r="AC133" s="100" t="s">
        <v>4</v>
      </c>
      <c r="AD133" s="104"/>
      <c r="AE133" s="104"/>
      <c r="AF133" s="104"/>
      <c r="AG133" s="104"/>
      <c r="AH133" s="104"/>
      <c r="AI133" s="104"/>
      <c r="AJ133" s="104"/>
      <c r="AK133" s="104"/>
      <c r="AL133" s="104"/>
      <c r="AM133" s="101">
        <f t="shared" si="30"/>
        <v>0</v>
      </c>
      <c r="AN133" s="100"/>
      <c r="AQ133" s="49">
        <v>50</v>
      </c>
      <c r="AR133" s="59"/>
      <c r="AS133" s="59"/>
      <c r="AT133" s="59"/>
      <c r="AU133" s="59"/>
      <c r="AV133" s="59"/>
      <c r="AW133" s="59"/>
      <c r="AX133" s="62"/>
    </row>
    <row r="134" spans="1:50" s="26" customFormat="1" ht="31.5" hidden="1" x14ac:dyDescent="0.25">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7" t="s">
        <v>27</v>
      </c>
      <c r="AC134" s="100" t="s">
        <v>4</v>
      </c>
      <c r="AD134" s="104"/>
      <c r="AE134" s="104"/>
      <c r="AF134" s="104"/>
      <c r="AG134" s="104"/>
      <c r="AH134" s="104"/>
      <c r="AI134" s="104"/>
      <c r="AJ134" s="104"/>
      <c r="AK134" s="104"/>
      <c r="AL134" s="104"/>
      <c r="AM134" s="101">
        <f t="shared" si="30"/>
        <v>0</v>
      </c>
      <c r="AN134" s="100"/>
      <c r="AQ134" s="49"/>
      <c r="AR134" s="59"/>
      <c r="AS134" s="59"/>
      <c r="AT134" s="59"/>
      <c r="AU134" s="59"/>
      <c r="AV134" s="59"/>
      <c r="AW134" s="59"/>
      <c r="AX134" s="62"/>
    </row>
    <row r="135" spans="1:50" s="26" customFormat="1" ht="31.5" x14ac:dyDescent="0.25">
      <c r="A135" s="102"/>
      <c r="B135" s="102"/>
      <c r="C135" s="102"/>
      <c r="D135" s="102"/>
      <c r="E135" s="102"/>
      <c r="F135" s="102"/>
      <c r="G135" s="102"/>
      <c r="H135" s="102"/>
      <c r="I135" s="102"/>
      <c r="J135" s="102"/>
      <c r="K135" s="102"/>
      <c r="L135" s="102"/>
      <c r="M135" s="102"/>
      <c r="N135" s="102"/>
      <c r="O135" s="102"/>
      <c r="P135" s="102"/>
      <c r="Q135" s="102"/>
      <c r="R135" s="102">
        <v>0</v>
      </c>
      <c r="S135" s="102">
        <v>5</v>
      </c>
      <c r="T135" s="102">
        <v>3</v>
      </c>
      <c r="U135" s="102">
        <v>0</v>
      </c>
      <c r="V135" s="102">
        <v>1</v>
      </c>
      <c r="W135" s="102">
        <v>0</v>
      </c>
      <c r="X135" s="102">
        <v>0</v>
      </c>
      <c r="Y135" s="102">
        <v>2</v>
      </c>
      <c r="Z135" s="102">
        <v>0</v>
      </c>
      <c r="AA135" s="102">
        <v>2</v>
      </c>
      <c r="AB135" s="103" t="s">
        <v>166</v>
      </c>
      <c r="AC135" s="100" t="s">
        <v>31</v>
      </c>
      <c r="AD135" s="104"/>
      <c r="AE135" s="104"/>
      <c r="AF135" s="104"/>
      <c r="AG135" s="104"/>
      <c r="AH135" s="104"/>
      <c r="AI135" s="104"/>
      <c r="AJ135" s="104"/>
      <c r="AK135" s="104"/>
      <c r="AL135" s="104"/>
      <c r="AM135" s="101">
        <f t="shared" si="30"/>
        <v>0</v>
      </c>
      <c r="AN135" s="100"/>
      <c r="AQ135" s="49"/>
      <c r="AR135" s="59"/>
      <c r="AS135" s="59"/>
      <c r="AT135" s="59"/>
      <c r="AU135" s="59"/>
      <c r="AV135" s="59"/>
      <c r="AW135" s="59"/>
      <c r="AX135" s="62"/>
    </row>
    <row r="136" spans="1:50" s="26" customFormat="1" ht="59.25" customHeight="1" x14ac:dyDescent="0.25">
      <c r="A136" s="102"/>
      <c r="B136" s="102"/>
      <c r="C136" s="102"/>
      <c r="D136" s="102"/>
      <c r="E136" s="102"/>
      <c r="F136" s="102"/>
      <c r="G136" s="102"/>
      <c r="H136" s="102"/>
      <c r="I136" s="102"/>
      <c r="J136" s="102"/>
      <c r="K136" s="102"/>
      <c r="L136" s="102"/>
      <c r="M136" s="102"/>
      <c r="N136" s="102"/>
      <c r="O136" s="102"/>
      <c r="P136" s="102"/>
      <c r="Q136" s="102"/>
      <c r="R136" s="102">
        <v>0</v>
      </c>
      <c r="S136" s="102">
        <v>5</v>
      </c>
      <c r="T136" s="102">
        <v>3</v>
      </c>
      <c r="U136" s="102">
        <v>0</v>
      </c>
      <c r="V136" s="102">
        <v>1</v>
      </c>
      <c r="W136" s="102">
        <v>0</v>
      </c>
      <c r="X136" s="102">
        <v>0</v>
      </c>
      <c r="Y136" s="102">
        <v>3</v>
      </c>
      <c r="Z136" s="102">
        <v>0</v>
      </c>
      <c r="AA136" s="102">
        <v>0</v>
      </c>
      <c r="AB136" s="105" t="s">
        <v>121</v>
      </c>
      <c r="AC136" s="100" t="s">
        <v>32</v>
      </c>
      <c r="AD136" s="121" t="e">
        <f>AD137+AD138+#REF!+AD139</f>
        <v>#REF!</v>
      </c>
      <c r="AE136" s="121" t="e">
        <f>AE137+AE138+#REF!+AE139</f>
        <v>#REF!</v>
      </c>
      <c r="AF136" s="121" t="e">
        <f>AF137+AF138+#REF!+AF139</f>
        <v>#REF!</v>
      </c>
      <c r="AG136" s="154">
        <v>1</v>
      </c>
      <c r="AH136" s="154">
        <v>1</v>
      </c>
      <c r="AI136" s="154">
        <v>1</v>
      </c>
      <c r="AJ136" s="154">
        <v>1</v>
      </c>
      <c r="AK136" s="154">
        <v>1</v>
      </c>
      <c r="AL136" s="154">
        <v>1</v>
      </c>
      <c r="AM136" s="101">
        <f t="shared" si="30"/>
        <v>6</v>
      </c>
      <c r="AN136" s="100" t="s">
        <v>75</v>
      </c>
      <c r="AQ136" s="49"/>
      <c r="AR136" s="59"/>
      <c r="AS136" s="59"/>
      <c r="AT136" s="59"/>
      <c r="AU136" s="59"/>
      <c r="AV136" s="59"/>
      <c r="AW136" s="59"/>
      <c r="AX136" s="62"/>
    </row>
    <row r="137" spans="1:50" s="26" customFormat="1" ht="31.5" hidden="1" x14ac:dyDescent="0.25">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7" t="s">
        <v>24</v>
      </c>
      <c r="AC137" s="100" t="s">
        <v>4</v>
      </c>
      <c r="AD137" s="104"/>
      <c r="AE137" s="104"/>
      <c r="AF137" s="104"/>
      <c r="AG137" s="104"/>
      <c r="AH137" s="104"/>
      <c r="AI137" s="104"/>
      <c r="AJ137" s="104"/>
      <c r="AK137" s="104"/>
      <c r="AL137" s="104"/>
      <c r="AM137" s="101">
        <f t="shared" si="30"/>
        <v>0</v>
      </c>
      <c r="AN137" s="100"/>
      <c r="AQ137" s="49"/>
      <c r="AR137" s="59"/>
      <c r="AS137" s="59"/>
      <c r="AT137" s="59"/>
      <c r="AU137" s="59"/>
      <c r="AV137" s="59"/>
      <c r="AW137" s="59"/>
      <c r="AX137" s="62"/>
    </row>
    <row r="138" spans="1:50" s="26" customFormat="1" ht="31.5" hidden="1" x14ac:dyDescent="0.25">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7" t="s">
        <v>25</v>
      </c>
      <c r="AC138" s="100" t="s">
        <v>4</v>
      </c>
      <c r="AD138" s="104"/>
      <c r="AE138" s="104"/>
      <c r="AF138" s="104"/>
      <c r="AG138" s="104"/>
      <c r="AH138" s="104"/>
      <c r="AI138" s="104"/>
      <c r="AJ138" s="104"/>
      <c r="AK138" s="104"/>
      <c r="AL138" s="104"/>
      <c r="AM138" s="101">
        <f t="shared" si="30"/>
        <v>0</v>
      </c>
      <c r="AN138" s="100"/>
      <c r="AQ138" s="49"/>
      <c r="AR138" s="59"/>
      <c r="AS138" s="59"/>
      <c r="AT138" s="59"/>
      <c r="AU138" s="59"/>
      <c r="AV138" s="59"/>
      <c r="AW138" s="59"/>
      <c r="AX138" s="62"/>
    </row>
    <row r="139" spans="1:50" s="26" customFormat="1" ht="31.5" hidden="1" x14ac:dyDescent="0.25">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7" t="s">
        <v>27</v>
      </c>
      <c r="AC139" s="100" t="s">
        <v>4</v>
      </c>
      <c r="AD139" s="104"/>
      <c r="AE139" s="104"/>
      <c r="AF139" s="104"/>
      <c r="AG139" s="104"/>
      <c r="AH139" s="104"/>
      <c r="AI139" s="104"/>
      <c r="AJ139" s="104"/>
      <c r="AK139" s="104"/>
      <c r="AL139" s="104"/>
      <c r="AM139" s="101">
        <f t="shared" si="30"/>
        <v>0</v>
      </c>
      <c r="AN139" s="100"/>
      <c r="AQ139" s="49"/>
      <c r="AR139" s="59"/>
      <c r="AS139" s="59"/>
      <c r="AT139" s="59"/>
      <c r="AU139" s="59"/>
      <c r="AV139" s="59"/>
      <c r="AW139" s="59"/>
      <c r="AX139" s="62"/>
    </row>
    <row r="140" spans="1:50" s="26" customFormat="1" ht="47.25" x14ac:dyDescent="0.25">
      <c r="A140" s="102"/>
      <c r="B140" s="102"/>
      <c r="C140" s="102"/>
      <c r="D140" s="102"/>
      <c r="E140" s="102"/>
      <c r="F140" s="102"/>
      <c r="G140" s="102"/>
      <c r="H140" s="102"/>
      <c r="I140" s="102"/>
      <c r="J140" s="102"/>
      <c r="K140" s="102"/>
      <c r="L140" s="102"/>
      <c r="M140" s="102"/>
      <c r="N140" s="102"/>
      <c r="O140" s="102"/>
      <c r="P140" s="102"/>
      <c r="Q140" s="102"/>
      <c r="R140" s="102">
        <v>0</v>
      </c>
      <c r="S140" s="102">
        <v>5</v>
      </c>
      <c r="T140" s="102">
        <v>3</v>
      </c>
      <c r="U140" s="102">
        <v>0</v>
      </c>
      <c r="V140" s="102">
        <v>1</v>
      </c>
      <c r="W140" s="102">
        <v>0</v>
      </c>
      <c r="X140" s="102">
        <v>0</v>
      </c>
      <c r="Y140" s="102">
        <v>3</v>
      </c>
      <c r="Z140" s="102">
        <v>0</v>
      </c>
      <c r="AA140" s="102">
        <v>3</v>
      </c>
      <c r="AB140" s="103" t="s">
        <v>122</v>
      </c>
      <c r="AC140" s="100" t="s">
        <v>31</v>
      </c>
      <c r="AD140" s="104"/>
      <c r="AE140" s="104"/>
      <c r="AF140" s="104"/>
      <c r="AG140" s="104"/>
      <c r="AH140" s="104"/>
      <c r="AI140" s="104"/>
      <c r="AJ140" s="104"/>
      <c r="AK140" s="104"/>
      <c r="AL140" s="104"/>
      <c r="AM140" s="101">
        <f t="shared" si="30"/>
        <v>0</v>
      </c>
      <c r="AN140" s="100"/>
      <c r="AQ140" s="49"/>
      <c r="AR140" s="59"/>
      <c r="AS140" s="59"/>
      <c r="AT140" s="59"/>
      <c r="AU140" s="59"/>
      <c r="AV140" s="59"/>
      <c r="AW140" s="59"/>
      <c r="AX140" s="62"/>
    </row>
    <row r="141" spans="1:50" s="26" customFormat="1" ht="69" customHeight="1" x14ac:dyDescent="0.25">
      <c r="A141" s="102"/>
      <c r="B141" s="102"/>
      <c r="C141" s="102"/>
      <c r="D141" s="102"/>
      <c r="E141" s="102"/>
      <c r="F141" s="102"/>
      <c r="G141" s="102"/>
      <c r="H141" s="102"/>
      <c r="I141" s="102"/>
      <c r="J141" s="102"/>
      <c r="K141" s="102"/>
      <c r="L141" s="102"/>
      <c r="M141" s="102"/>
      <c r="N141" s="102"/>
      <c r="O141" s="102"/>
      <c r="P141" s="102"/>
      <c r="Q141" s="102"/>
      <c r="R141" s="102">
        <v>0</v>
      </c>
      <c r="S141" s="102">
        <v>5</v>
      </c>
      <c r="T141" s="102">
        <v>3</v>
      </c>
      <c r="U141" s="102">
        <v>0</v>
      </c>
      <c r="V141" s="102">
        <v>2</v>
      </c>
      <c r="W141" s="102">
        <v>0</v>
      </c>
      <c r="X141" s="102">
        <v>0</v>
      </c>
      <c r="Y141" s="102">
        <v>0</v>
      </c>
      <c r="Z141" s="102">
        <v>0</v>
      </c>
      <c r="AA141" s="102">
        <v>0</v>
      </c>
      <c r="AB141" s="103" t="s">
        <v>123</v>
      </c>
      <c r="AC141" s="100"/>
      <c r="AD141" s="104"/>
      <c r="AE141" s="104"/>
      <c r="AF141" s="104"/>
      <c r="AG141" s="104"/>
      <c r="AH141" s="104"/>
      <c r="AI141" s="104"/>
      <c r="AJ141" s="104"/>
      <c r="AK141" s="104"/>
      <c r="AL141" s="104"/>
      <c r="AM141" s="101">
        <f t="shared" si="30"/>
        <v>0</v>
      </c>
      <c r="AN141" s="100"/>
      <c r="AQ141" s="77">
        <v>1</v>
      </c>
      <c r="AR141" s="59"/>
      <c r="AS141" s="59"/>
      <c r="AT141" s="59"/>
      <c r="AU141" s="59"/>
      <c r="AV141" s="59"/>
      <c r="AW141" s="59"/>
      <c r="AX141" s="62"/>
    </row>
    <row r="142" spans="1:50" s="26" customFormat="1" ht="57.75" customHeight="1" x14ac:dyDescent="0.25">
      <c r="A142" s="102"/>
      <c r="B142" s="102"/>
      <c r="C142" s="102"/>
      <c r="D142" s="102"/>
      <c r="E142" s="102"/>
      <c r="F142" s="102"/>
      <c r="G142" s="102"/>
      <c r="H142" s="102"/>
      <c r="I142" s="102"/>
      <c r="J142" s="102"/>
      <c r="K142" s="102"/>
      <c r="L142" s="102"/>
      <c r="M142" s="102"/>
      <c r="N142" s="102"/>
      <c r="O142" s="102"/>
      <c r="P142" s="102"/>
      <c r="Q142" s="102"/>
      <c r="R142" s="102">
        <v>0</v>
      </c>
      <c r="S142" s="102">
        <v>5</v>
      </c>
      <c r="T142" s="102">
        <v>3</v>
      </c>
      <c r="U142" s="102">
        <v>0</v>
      </c>
      <c r="V142" s="102">
        <v>2</v>
      </c>
      <c r="W142" s="102">
        <v>0</v>
      </c>
      <c r="X142" s="102">
        <v>0</v>
      </c>
      <c r="Y142" s="102">
        <v>0</v>
      </c>
      <c r="Z142" s="102">
        <v>0</v>
      </c>
      <c r="AA142" s="102">
        <v>1</v>
      </c>
      <c r="AB142" s="103" t="s">
        <v>124</v>
      </c>
      <c r="AC142" s="100" t="s">
        <v>28</v>
      </c>
      <c r="AD142" s="104"/>
      <c r="AE142" s="104"/>
      <c r="AF142" s="104"/>
      <c r="AG142" s="104"/>
      <c r="AH142" s="104"/>
      <c r="AI142" s="104"/>
      <c r="AJ142" s="104"/>
      <c r="AK142" s="104"/>
      <c r="AL142" s="104"/>
      <c r="AM142" s="101">
        <f t="shared" si="30"/>
        <v>0</v>
      </c>
      <c r="AN142" s="100"/>
      <c r="AQ142" s="49"/>
      <c r="AR142" s="59"/>
      <c r="AS142" s="59"/>
      <c r="AT142" s="59"/>
      <c r="AU142" s="59"/>
      <c r="AV142" s="59"/>
      <c r="AW142" s="59"/>
      <c r="AX142" s="62"/>
    </row>
    <row r="143" spans="1:50" s="26" customFormat="1" ht="90" customHeight="1" x14ac:dyDescent="0.25">
      <c r="A143" s="122"/>
      <c r="B143" s="122"/>
      <c r="C143" s="122"/>
      <c r="D143" s="122"/>
      <c r="E143" s="122"/>
      <c r="F143" s="122"/>
      <c r="G143" s="122"/>
      <c r="H143" s="122"/>
      <c r="I143" s="122"/>
      <c r="J143" s="122"/>
      <c r="K143" s="122"/>
      <c r="L143" s="122"/>
      <c r="M143" s="122"/>
      <c r="N143" s="122"/>
      <c r="O143" s="122"/>
      <c r="P143" s="122"/>
      <c r="Q143" s="122"/>
      <c r="R143" s="122">
        <v>0</v>
      </c>
      <c r="S143" s="122">
        <v>5</v>
      </c>
      <c r="T143" s="122">
        <v>3</v>
      </c>
      <c r="U143" s="122">
        <v>0</v>
      </c>
      <c r="V143" s="122">
        <v>2</v>
      </c>
      <c r="W143" s="122">
        <v>0</v>
      </c>
      <c r="X143" s="122">
        <v>0</v>
      </c>
      <c r="Y143" s="122">
        <v>1</v>
      </c>
      <c r="Z143" s="122">
        <v>0</v>
      </c>
      <c r="AA143" s="122">
        <v>0</v>
      </c>
      <c r="AB143" s="105" t="s">
        <v>125</v>
      </c>
      <c r="AC143" s="100" t="s">
        <v>32</v>
      </c>
      <c r="AD143" s="121" t="e">
        <f>AD144+#REF!+#REF!+#REF!</f>
        <v>#REF!</v>
      </c>
      <c r="AE143" s="121" t="e">
        <f>AE144+#REF!+#REF!+#REF!</f>
        <v>#REF!</v>
      </c>
      <c r="AF143" s="121" t="e">
        <f>AF144+#REF!+#REF!+#REF!</f>
        <v>#REF!</v>
      </c>
      <c r="AG143" s="121">
        <v>1</v>
      </c>
      <c r="AH143" s="121">
        <v>1</v>
      </c>
      <c r="AI143" s="121">
        <v>1</v>
      </c>
      <c r="AJ143" s="121">
        <v>1</v>
      </c>
      <c r="AK143" s="121">
        <v>1</v>
      </c>
      <c r="AL143" s="121">
        <v>1</v>
      </c>
      <c r="AM143" s="101">
        <f t="shared" si="30"/>
        <v>6</v>
      </c>
      <c r="AN143" s="100" t="s">
        <v>75</v>
      </c>
      <c r="AQ143" s="50">
        <f>AQ150</f>
        <v>1200</v>
      </c>
      <c r="AR143" s="59"/>
      <c r="AS143" s="59"/>
      <c r="AT143" s="59"/>
      <c r="AU143" s="59"/>
      <c r="AV143" s="59"/>
      <c r="AW143" s="59"/>
      <c r="AX143" s="62"/>
    </row>
    <row r="144" spans="1:50" s="26" customFormat="1" ht="32.25" thickBot="1" x14ac:dyDescent="0.3">
      <c r="A144" s="122"/>
      <c r="B144" s="122"/>
      <c r="C144" s="122"/>
      <c r="D144" s="122"/>
      <c r="E144" s="122"/>
      <c r="F144" s="122"/>
      <c r="G144" s="122"/>
      <c r="H144" s="122"/>
      <c r="I144" s="122"/>
      <c r="J144" s="122"/>
      <c r="K144" s="122"/>
      <c r="L144" s="122"/>
      <c r="M144" s="122"/>
      <c r="N144" s="122"/>
      <c r="O144" s="122"/>
      <c r="P144" s="122"/>
      <c r="Q144" s="122"/>
      <c r="R144" s="122">
        <v>0</v>
      </c>
      <c r="S144" s="122">
        <v>5</v>
      </c>
      <c r="T144" s="122">
        <v>3</v>
      </c>
      <c r="U144" s="122">
        <v>0</v>
      </c>
      <c r="V144" s="122">
        <v>2</v>
      </c>
      <c r="W144" s="122">
        <v>0</v>
      </c>
      <c r="X144" s="122">
        <v>0</v>
      </c>
      <c r="Y144" s="122">
        <v>1</v>
      </c>
      <c r="Z144" s="122">
        <v>0</v>
      </c>
      <c r="AA144" s="122">
        <v>1</v>
      </c>
      <c r="AB144" s="103" t="s">
        <v>126</v>
      </c>
      <c r="AC144" s="100" t="s">
        <v>31</v>
      </c>
      <c r="AD144" s="104"/>
      <c r="AE144" s="104"/>
      <c r="AF144" s="104"/>
      <c r="AG144" s="104"/>
      <c r="AH144" s="104"/>
      <c r="AI144" s="104"/>
      <c r="AJ144" s="104"/>
      <c r="AK144" s="104"/>
      <c r="AL144" s="104"/>
      <c r="AM144" s="101">
        <f t="shared" si="30"/>
        <v>0</v>
      </c>
      <c r="AN144" s="100"/>
      <c r="AQ144" s="49">
        <v>0</v>
      </c>
      <c r="AR144" s="61"/>
      <c r="AS144" s="61"/>
      <c r="AT144" s="61"/>
      <c r="AU144" s="61"/>
      <c r="AV144" s="61"/>
      <c r="AW144" s="61"/>
      <c r="AX144" s="62"/>
    </row>
    <row r="145" spans="1:51" s="26" customFormat="1" ht="32.25" thickBot="1" x14ac:dyDescent="0.3">
      <c r="A145" s="102"/>
      <c r="B145" s="102"/>
      <c r="C145" s="102"/>
      <c r="D145" s="102"/>
      <c r="E145" s="102"/>
      <c r="F145" s="102"/>
      <c r="G145" s="102"/>
      <c r="H145" s="102"/>
      <c r="I145" s="102"/>
      <c r="J145" s="102"/>
      <c r="K145" s="102"/>
      <c r="L145" s="102"/>
      <c r="M145" s="102"/>
      <c r="N145" s="102"/>
      <c r="O145" s="102"/>
      <c r="P145" s="102"/>
      <c r="Q145" s="102"/>
      <c r="R145" s="102">
        <v>0</v>
      </c>
      <c r="S145" s="102">
        <v>5</v>
      </c>
      <c r="T145" s="102">
        <v>4</v>
      </c>
      <c r="U145" s="102">
        <v>0</v>
      </c>
      <c r="V145" s="102">
        <v>0</v>
      </c>
      <c r="W145" s="102">
        <v>0</v>
      </c>
      <c r="X145" s="102">
        <v>0</v>
      </c>
      <c r="Y145" s="102">
        <v>0</v>
      </c>
      <c r="Z145" s="102">
        <v>0</v>
      </c>
      <c r="AA145" s="102">
        <v>0</v>
      </c>
      <c r="AB145" s="108" t="s">
        <v>127</v>
      </c>
      <c r="AC145" s="100" t="s">
        <v>4</v>
      </c>
      <c r="AD145" s="106">
        <f t="shared" ref="AD145:AL145" si="36">AD152</f>
        <v>1420</v>
      </c>
      <c r="AE145" s="106">
        <f t="shared" si="36"/>
        <v>1420</v>
      </c>
      <c r="AF145" s="106">
        <f t="shared" si="36"/>
        <v>1420</v>
      </c>
      <c r="AG145" s="106">
        <f>AG152</f>
        <v>1610</v>
      </c>
      <c r="AH145" s="106">
        <f t="shared" si="36"/>
        <v>1610</v>
      </c>
      <c r="AI145" s="106">
        <f t="shared" si="36"/>
        <v>1610</v>
      </c>
      <c r="AJ145" s="106">
        <f t="shared" si="36"/>
        <v>1610</v>
      </c>
      <c r="AK145" s="106">
        <f t="shared" si="36"/>
        <v>1610</v>
      </c>
      <c r="AL145" s="106">
        <f t="shared" si="36"/>
        <v>1610</v>
      </c>
      <c r="AM145" s="101">
        <f t="shared" si="30"/>
        <v>9660</v>
      </c>
      <c r="AN145" s="100" t="s">
        <v>75</v>
      </c>
      <c r="AQ145" s="49"/>
      <c r="AR145" s="69"/>
      <c r="AS145" s="69"/>
      <c r="AT145" s="69"/>
      <c r="AU145" s="69"/>
      <c r="AV145" s="69"/>
      <c r="AW145" s="69"/>
      <c r="AX145" s="62"/>
      <c r="AY145" s="7" t="s">
        <v>65</v>
      </c>
    </row>
    <row r="146" spans="1:51" s="26" customFormat="1" ht="99.75" customHeight="1" thickBot="1" x14ac:dyDescent="0.3">
      <c r="A146" s="102"/>
      <c r="B146" s="102"/>
      <c r="C146" s="102"/>
      <c r="D146" s="102"/>
      <c r="E146" s="102"/>
      <c r="F146" s="102"/>
      <c r="G146" s="102"/>
      <c r="H146" s="102"/>
      <c r="I146" s="102"/>
      <c r="J146" s="102"/>
      <c r="K146" s="102"/>
      <c r="L146" s="102"/>
      <c r="M146" s="102"/>
      <c r="N146" s="102"/>
      <c r="O146" s="102"/>
      <c r="P146" s="102"/>
      <c r="Q146" s="102"/>
      <c r="R146" s="102">
        <v>0</v>
      </c>
      <c r="S146" s="102">
        <v>5</v>
      </c>
      <c r="T146" s="102">
        <v>4</v>
      </c>
      <c r="U146" s="102">
        <v>0</v>
      </c>
      <c r="V146" s="102">
        <v>1</v>
      </c>
      <c r="W146" s="102">
        <v>0</v>
      </c>
      <c r="X146" s="102">
        <v>0</v>
      </c>
      <c r="Y146" s="102">
        <v>0</v>
      </c>
      <c r="Z146" s="102">
        <v>0</v>
      </c>
      <c r="AA146" s="102">
        <v>0</v>
      </c>
      <c r="AB146" s="103" t="s">
        <v>128</v>
      </c>
      <c r="AC146" s="100" t="s">
        <v>4</v>
      </c>
      <c r="AD146" s="104">
        <v>0</v>
      </c>
      <c r="AE146" s="104">
        <v>0</v>
      </c>
      <c r="AF146" s="104">
        <v>0</v>
      </c>
      <c r="AG146" s="104">
        <v>0</v>
      </c>
      <c r="AH146" s="104">
        <v>0</v>
      </c>
      <c r="AI146" s="104">
        <v>0</v>
      </c>
      <c r="AJ146" s="104">
        <v>0</v>
      </c>
      <c r="AK146" s="104">
        <v>0</v>
      </c>
      <c r="AL146" s="104">
        <v>0</v>
      </c>
      <c r="AM146" s="101">
        <f t="shared" si="30"/>
        <v>0</v>
      </c>
      <c r="AN146" s="100"/>
      <c r="AQ146" s="77">
        <v>1</v>
      </c>
      <c r="AR146" s="69"/>
      <c r="AS146" s="69"/>
      <c r="AT146" s="69"/>
      <c r="AU146" s="69"/>
      <c r="AV146" s="69"/>
      <c r="AW146" s="69"/>
      <c r="AX146" s="62"/>
      <c r="AY146" s="7" t="s">
        <v>66</v>
      </c>
    </row>
    <row r="147" spans="1:51" s="26" customFormat="1" ht="63.75" customHeight="1" thickBot="1" x14ac:dyDescent="0.3">
      <c r="A147" s="102"/>
      <c r="B147" s="102"/>
      <c r="C147" s="102"/>
      <c r="D147" s="102"/>
      <c r="E147" s="102"/>
      <c r="F147" s="102"/>
      <c r="G147" s="102"/>
      <c r="H147" s="102"/>
      <c r="I147" s="102"/>
      <c r="J147" s="102"/>
      <c r="K147" s="102"/>
      <c r="L147" s="102"/>
      <c r="M147" s="102"/>
      <c r="N147" s="102"/>
      <c r="O147" s="102"/>
      <c r="P147" s="102"/>
      <c r="Q147" s="102"/>
      <c r="R147" s="102">
        <v>0</v>
      </c>
      <c r="S147" s="102">
        <v>5</v>
      </c>
      <c r="T147" s="102">
        <v>4</v>
      </c>
      <c r="U147" s="102">
        <v>0</v>
      </c>
      <c r="V147" s="102">
        <v>1</v>
      </c>
      <c r="W147" s="102">
        <v>0</v>
      </c>
      <c r="X147" s="102">
        <v>0</v>
      </c>
      <c r="Y147" s="102">
        <v>0</v>
      </c>
      <c r="Z147" s="102">
        <v>0</v>
      </c>
      <c r="AA147" s="102">
        <v>1</v>
      </c>
      <c r="AB147" s="103" t="s">
        <v>129</v>
      </c>
      <c r="AC147" s="100" t="s">
        <v>31</v>
      </c>
      <c r="AD147" s="104"/>
      <c r="AE147" s="104"/>
      <c r="AF147" s="104"/>
      <c r="AG147" s="104"/>
      <c r="AH147" s="104"/>
      <c r="AI147" s="104"/>
      <c r="AJ147" s="104"/>
      <c r="AK147" s="104"/>
      <c r="AL147" s="104"/>
      <c r="AM147" s="101">
        <f t="shared" si="30"/>
        <v>0</v>
      </c>
      <c r="AN147" s="100"/>
      <c r="AQ147" s="49"/>
      <c r="AR147" s="70">
        <f t="shared" ref="AR147:AW147" si="37">AG145</f>
        <v>1610</v>
      </c>
      <c r="AS147" s="70">
        <f t="shared" si="37"/>
        <v>1610</v>
      </c>
      <c r="AT147" s="70">
        <f t="shared" si="37"/>
        <v>1610</v>
      </c>
      <c r="AU147" s="70">
        <f t="shared" si="37"/>
        <v>1610</v>
      </c>
      <c r="AV147" s="70">
        <f t="shared" si="37"/>
        <v>1610</v>
      </c>
      <c r="AW147" s="70">
        <f t="shared" si="37"/>
        <v>1610</v>
      </c>
      <c r="AX147" s="166">
        <f>AR147+AS147+AT147+AU147+AV147+AW147</f>
        <v>9660</v>
      </c>
      <c r="AY147" s="7" t="s">
        <v>67</v>
      </c>
    </row>
    <row r="148" spans="1:51" s="26" customFormat="1" ht="31.5" x14ac:dyDescent="0.25">
      <c r="A148" s="102"/>
      <c r="B148" s="102"/>
      <c r="C148" s="102"/>
      <c r="D148" s="102"/>
      <c r="E148" s="102"/>
      <c r="F148" s="102"/>
      <c r="G148" s="102"/>
      <c r="H148" s="102"/>
      <c r="I148" s="102"/>
      <c r="J148" s="102"/>
      <c r="K148" s="102"/>
      <c r="L148" s="102"/>
      <c r="M148" s="102"/>
      <c r="N148" s="102"/>
      <c r="O148" s="102"/>
      <c r="P148" s="102"/>
      <c r="Q148" s="102"/>
      <c r="R148" s="102">
        <v>0</v>
      </c>
      <c r="S148" s="102">
        <v>5</v>
      </c>
      <c r="T148" s="102">
        <v>4</v>
      </c>
      <c r="U148" s="102">
        <v>0</v>
      </c>
      <c r="V148" s="102">
        <v>1</v>
      </c>
      <c r="W148" s="102">
        <v>0</v>
      </c>
      <c r="X148" s="102">
        <v>0</v>
      </c>
      <c r="Y148" s="102">
        <v>1</v>
      </c>
      <c r="Z148" s="102">
        <v>0</v>
      </c>
      <c r="AA148" s="102">
        <v>0</v>
      </c>
      <c r="AB148" s="103" t="s">
        <v>130</v>
      </c>
      <c r="AC148" s="100" t="s">
        <v>32</v>
      </c>
      <c r="AD148" s="121" t="s">
        <v>33</v>
      </c>
      <c r="AE148" s="121" t="s">
        <v>33</v>
      </c>
      <c r="AF148" s="121" t="s">
        <v>33</v>
      </c>
      <c r="AG148" s="121">
        <v>1</v>
      </c>
      <c r="AH148" s="121">
        <v>1</v>
      </c>
      <c r="AI148" s="121">
        <v>1</v>
      </c>
      <c r="AJ148" s="121">
        <v>1</v>
      </c>
      <c r="AK148" s="121">
        <v>1</v>
      </c>
      <c r="AL148" s="121">
        <v>1</v>
      </c>
      <c r="AM148" s="101">
        <f t="shared" si="30"/>
        <v>6</v>
      </c>
      <c r="AN148" s="100" t="s">
        <v>75</v>
      </c>
      <c r="AQ148" s="77">
        <v>1</v>
      </c>
      <c r="AR148" s="59"/>
      <c r="AS148" s="59"/>
      <c r="AT148" s="59"/>
      <c r="AU148" s="59"/>
      <c r="AV148" s="59"/>
      <c r="AW148" s="59"/>
      <c r="AX148" s="62"/>
    </row>
    <row r="149" spans="1:51" s="26" customFormat="1" ht="31.5" x14ac:dyDescent="0.25">
      <c r="A149" s="102"/>
      <c r="B149" s="102"/>
      <c r="C149" s="102"/>
      <c r="D149" s="102"/>
      <c r="E149" s="102"/>
      <c r="F149" s="102"/>
      <c r="G149" s="102"/>
      <c r="H149" s="102"/>
      <c r="I149" s="102"/>
      <c r="J149" s="102"/>
      <c r="K149" s="102"/>
      <c r="L149" s="102"/>
      <c r="M149" s="102"/>
      <c r="N149" s="102"/>
      <c r="O149" s="102"/>
      <c r="P149" s="102"/>
      <c r="Q149" s="102"/>
      <c r="R149" s="102">
        <v>0</v>
      </c>
      <c r="S149" s="102">
        <v>5</v>
      </c>
      <c r="T149" s="102">
        <v>4</v>
      </c>
      <c r="U149" s="102">
        <v>0</v>
      </c>
      <c r="V149" s="102">
        <v>1</v>
      </c>
      <c r="W149" s="102">
        <v>0</v>
      </c>
      <c r="X149" s="102">
        <v>0</v>
      </c>
      <c r="Y149" s="102">
        <v>1</v>
      </c>
      <c r="Z149" s="102">
        <v>0</v>
      </c>
      <c r="AA149" s="102">
        <v>1</v>
      </c>
      <c r="AB149" s="103" t="s">
        <v>131</v>
      </c>
      <c r="AC149" s="100" t="s">
        <v>31</v>
      </c>
      <c r="AD149" s="104"/>
      <c r="AE149" s="104"/>
      <c r="AF149" s="104"/>
      <c r="AG149" s="104"/>
      <c r="AH149" s="104"/>
      <c r="AI149" s="104"/>
      <c r="AJ149" s="104"/>
      <c r="AK149" s="104"/>
      <c r="AL149" s="104"/>
      <c r="AM149" s="101">
        <f t="shared" si="30"/>
        <v>0</v>
      </c>
      <c r="AN149" s="100"/>
      <c r="AQ149" s="49"/>
      <c r="AR149" s="59"/>
      <c r="AS149" s="59"/>
      <c r="AT149" s="59"/>
      <c r="AU149" s="59"/>
      <c r="AV149" s="59"/>
      <c r="AW149" s="59"/>
      <c r="AX149" s="62"/>
    </row>
    <row r="150" spans="1:51" s="26" customFormat="1" ht="59.25" customHeight="1" x14ac:dyDescent="0.25">
      <c r="A150" s="102"/>
      <c r="B150" s="102"/>
      <c r="C150" s="102"/>
      <c r="D150" s="102"/>
      <c r="E150" s="102"/>
      <c r="F150" s="102"/>
      <c r="G150" s="102"/>
      <c r="H150" s="102"/>
      <c r="I150" s="102"/>
      <c r="J150" s="102"/>
      <c r="K150" s="102"/>
      <c r="L150" s="102"/>
      <c r="M150" s="102"/>
      <c r="N150" s="102"/>
      <c r="O150" s="102"/>
      <c r="P150" s="102"/>
      <c r="Q150" s="102"/>
      <c r="R150" s="102">
        <v>0</v>
      </c>
      <c r="S150" s="102">
        <v>5</v>
      </c>
      <c r="T150" s="102">
        <v>4</v>
      </c>
      <c r="U150" s="102">
        <v>0</v>
      </c>
      <c r="V150" s="102">
        <v>1</v>
      </c>
      <c r="W150" s="102">
        <v>0</v>
      </c>
      <c r="X150" s="102">
        <v>0</v>
      </c>
      <c r="Y150" s="102">
        <v>2</v>
      </c>
      <c r="Z150" s="102">
        <v>0</v>
      </c>
      <c r="AA150" s="102">
        <v>0</v>
      </c>
      <c r="AB150" s="103" t="s">
        <v>132</v>
      </c>
      <c r="AC150" s="100" t="s">
        <v>11</v>
      </c>
      <c r="AD150" s="121" t="s">
        <v>33</v>
      </c>
      <c r="AE150" s="121" t="s">
        <v>33</v>
      </c>
      <c r="AF150" s="121" t="s">
        <v>33</v>
      </c>
      <c r="AG150" s="121">
        <v>1</v>
      </c>
      <c r="AH150" s="121">
        <v>1</v>
      </c>
      <c r="AI150" s="121">
        <v>1</v>
      </c>
      <c r="AJ150" s="121">
        <v>1</v>
      </c>
      <c r="AK150" s="121">
        <v>1</v>
      </c>
      <c r="AL150" s="121">
        <v>1</v>
      </c>
      <c r="AM150" s="101">
        <f t="shared" si="30"/>
        <v>6</v>
      </c>
      <c r="AN150" s="100" t="s">
        <v>75</v>
      </c>
      <c r="AQ150" s="49">
        <f>AQ152+AQ164+AQ158+AQ170</f>
        <v>1200</v>
      </c>
      <c r="AR150" s="59"/>
      <c r="AS150" s="59"/>
      <c r="AT150" s="59"/>
      <c r="AU150" s="59"/>
      <c r="AV150" s="59"/>
      <c r="AW150" s="59"/>
      <c r="AX150" s="62"/>
    </row>
    <row r="151" spans="1:51" s="26" customFormat="1" ht="47.25" x14ac:dyDescent="0.25">
      <c r="A151" s="102"/>
      <c r="B151" s="102"/>
      <c r="C151" s="102"/>
      <c r="D151" s="102"/>
      <c r="E151" s="102"/>
      <c r="F151" s="102"/>
      <c r="G151" s="102"/>
      <c r="H151" s="102"/>
      <c r="I151" s="102"/>
      <c r="J151" s="102"/>
      <c r="K151" s="102"/>
      <c r="L151" s="102"/>
      <c r="M151" s="102"/>
      <c r="N151" s="102"/>
      <c r="O151" s="102"/>
      <c r="P151" s="102"/>
      <c r="Q151" s="102"/>
      <c r="R151" s="102">
        <v>0</v>
      </c>
      <c r="S151" s="102">
        <v>5</v>
      </c>
      <c r="T151" s="102">
        <v>4</v>
      </c>
      <c r="U151" s="102">
        <v>0</v>
      </c>
      <c r="V151" s="102">
        <v>1</v>
      </c>
      <c r="W151" s="102">
        <v>0</v>
      </c>
      <c r="X151" s="102">
        <v>0</v>
      </c>
      <c r="Y151" s="102">
        <v>2</v>
      </c>
      <c r="Z151" s="102">
        <v>0</v>
      </c>
      <c r="AA151" s="102">
        <v>2</v>
      </c>
      <c r="AB151" s="103" t="s">
        <v>133</v>
      </c>
      <c r="AC151" s="100" t="s">
        <v>31</v>
      </c>
      <c r="AD151" s="104"/>
      <c r="AE151" s="104"/>
      <c r="AF151" s="104"/>
      <c r="AG151" s="104"/>
      <c r="AH151" s="104"/>
      <c r="AI151" s="104"/>
      <c r="AJ151" s="104"/>
      <c r="AK151" s="104"/>
      <c r="AL151" s="104"/>
      <c r="AM151" s="101">
        <f t="shared" si="30"/>
        <v>0</v>
      </c>
      <c r="AN151" s="100"/>
      <c r="AQ151" s="49"/>
      <c r="AR151" s="59"/>
      <c r="AS151" s="59"/>
      <c r="AT151" s="59"/>
      <c r="AU151" s="59"/>
      <c r="AV151" s="59"/>
      <c r="AW151" s="59"/>
      <c r="AX151" s="62"/>
    </row>
    <row r="152" spans="1:51" s="26" customFormat="1" ht="47.25" x14ac:dyDescent="0.25">
      <c r="A152" s="102"/>
      <c r="B152" s="102"/>
      <c r="C152" s="102"/>
      <c r="D152" s="102"/>
      <c r="E152" s="102"/>
      <c r="F152" s="102"/>
      <c r="G152" s="102"/>
      <c r="H152" s="102"/>
      <c r="I152" s="102"/>
      <c r="J152" s="102"/>
      <c r="K152" s="102"/>
      <c r="L152" s="102"/>
      <c r="M152" s="102"/>
      <c r="N152" s="102"/>
      <c r="O152" s="102"/>
      <c r="P152" s="102"/>
      <c r="Q152" s="102"/>
      <c r="R152" s="102">
        <v>0</v>
      </c>
      <c r="S152" s="102">
        <v>5</v>
      </c>
      <c r="T152" s="102">
        <v>4</v>
      </c>
      <c r="U152" s="102">
        <v>0</v>
      </c>
      <c r="V152" s="102">
        <v>2</v>
      </c>
      <c r="W152" s="102">
        <v>0</v>
      </c>
      <c r="X152" s="102">
        <v>0</v>
      </c>
      <c r="Y152" s="102">
        <v>0</v>
      </c>
      <c r="Z152" s="102">
        <v>0</v>
      </c>
      <c r="AA152" s="102">
        <v>0</v>
      </c>
      <c r="AB152" s="103" t="s">
        <v>134</v>
      </c>
      <c r="AC152" s="100" t="s">
        <v>4</v>
      </c>
      <c r="AD152" s="104">
        <f t="shared" ref="AD152:AL152" si="38">AD154+AD166+AD160+AD172</f>
        <v>1420</v>
      </c>
      <c r="AE152" s="104">
        <f t="shared" si="38"/>
        <v>1420</v>
      </c>
      <c r="AF152" s="104">
        <f t="shared" si="38"/>
        <v>1420</v>
      </c>
      <c r="AG152" s="104">
        <f>AG154+AG166+AG160+AG172</f>
        <v>1610</v>
      </c>
      <c r="AH152" s="104">
        <f t="shared" si="38"/>
        <v>1610</v>
      </c>
      <c r="AI152" s="104">
        <f t="shared" si="38"/>
        <v>1610</v>
      </c>
      <c r="AJ152" s="104">
        <f t="shared" si="38"/>
        <v>1610</v>
      </c>
      <c r="AK152" s="104">
        <f t="shared" si="38"/>
        <v>1610</v>
      </c>
      <c r="AL152" s="104">
        <f t="shared" si="38"/>
        <v>1610</v>
      </c>
      <c r="AM152" s="101">
        <f t="shared" si="30"/>
        <v>9660</v>
      </c>
      <c r="AN152" s="100" t="s">
        <v>75</v>
      </c>
      <c r="AQ152" s="49">
        <f>AQ153+AQ154+AQ155+AQ156</f>
        <v>100</v>
      </c>
      <c r="AR152" s="59"/>
      <c r="AS152" s="59"/>
      <c r="AT152" s="59"/>
      <c r="AU152" s="59"/>
      <c r="AV152" s="59"/>
      <c r="AW152" s="59"/>
      <c r="AX152" s="62"/>
    </row>
    <row r="153" spans="1:51" s="26" customFormat="1" ht="54" customHeight="1" x14ac:dyDescent="0.25">
      <c r="A153" s="102"/>
      <c r="B153" s="102"/>
      <c r="C153" s="102"/>
      <c r="D153" s="102"/>
      <c r="E153" s="102"/>
      <c r="F153" s="102"/>
      <c r="G153" s="102"/>
      <c r="H153" s="102"/>
      <c r="I153" s="102"/>
      <c r="J153" s="102"/>
      <c r="K153" s="102"/>
      <c r="L153" s="102"/>
      <c r="M153" s="102"/>
      <c r="N153" s="102"/>
      <c r="O153" s="102"/>
      <c r="P153" s="102"/>
      <c r="Q153" s="102"/>
      <c r="R153" s="102">
        <v>0</v>
      </c>
      <c r="S153" s="102">
        <v>5</v>
      </c>
      <c r="T153" s="102">
        <v>4</v>
      </c>
      <c r="U153" s="102">
        <v>0</v>
      </c>
      <c r="V153" s="102">
        <v>2</v>
      </c>
      <c r="W153" s="102">
        <v>0</v>
      </c>
      <c r="X153" s="102">
        <v>0</v>
      </c>
      <c r="Y153" s="102">
        <v>0</v>
      </c>
      <c r="Z153" s="102">
        <v>0</v>
      </c>
      <c r="AA153" s="102">
        <v>1</v>
      </c>
      <c r="AB153" s="103" t="s">
        <v>135</v>
      </c>
      <c r="AC153" s="100" t="s">
        <v>4</v>
      </c>
      <c r="AD153" s="104"/>
      <c r="AE153" s="104"/>
      <c r="AF153" s="104"/>
      <c r="AG153" s="104"/>
      <c r="AH153" s="104"/>
      <c r="AI153" s="104"/>
      <c r="AJ153" s="104"/>
      <c r="AK153" s="104"/>
      <c r="AL153" s="104"/>
      <c r="AM153" s="101">
        <f t="shared" si="30"/>
        <v>0</v>
      </c>
      <c r="AN153" s="100"/>
      <c r="AQ153" s="49"/>
      <c r="AR153" s="59"/>
      <c r="AS153" s="59"/>
      <c r="AT153" s="59"/>
      <c r="AU153" s="59"/>
      <c r="AV153" s="59"/>
      <c r="AW153" s="59"/>
      <c r="AX153" s="62"/>
    </row>
    <row r="154" spans="1:51" s="26" customFormat="1" ht="45" customHeight="1" x14ac:dyDescent="0.25">
      <c r="A154" s="102">
        <v>6</v>
      </c>
      <c r="B154" s="102">
        <v>0</v>
      </c>
      <c r="C154" s="102">
        <v>2</v>
      </c>
      <c r="D154" s="102">
        <v>0</v>
      </c>
      <c r="E154" s="102">
        <v>1</v>
      </c>
      <c r="F154" s="102">
        <v>1</v>
      </c>
      <c r="G154" s="102">
        <v>3</v>
      </c>
      <c r="H154" s="102">
        <v>0</v>
      </c>
      <c r="I154" s="102">
        <v>5</v>
      </c>
      <c r="J154" s="102">
        <v>4</v>
      </c>
      <c r="K154" s="102">
        <v>0</v>
      </c>
      <c r="L154" s="102">
        <v>2</v>
      </c>
      <c r="M154" s="102">
        <v>2</v>
      </c>
      <c r="N154" s="102">
        <v>0</v>
      </c>
      <c r="O154" s="102">
        <v>0</v>
      </c>
      <c r="P154" s="102">
        <v>1</v>
      </c>
      <c r="Q154" s="102" t="s">
        <v>56</v>
      </c>
      <c r="R154" s="102">
        <v>0</v>
      </c>
      <c r="S154" s="102">
        <v>5</v>
      </c>
      <c r="T154" s="102">
        <v>4</v>
      </c>
      <c r="U154" s="102">
        <v>0</v>
      </c>
      <c r="V154" s="102">
        <v>2</v>
      </c>
      <c r="W154" s="102">
        <v>0</v>
      </c>
      <c r="X154" s="102">
        <v>0</v>
      </c>
      <c r="Y154" s="102">
        <v>1</v>
      </c>
      <c r="Z154" s="102">
        <v>0</v>
      </c>
      <c r="AA154" s="102">
        <v>0</v>
      </c>
      <c r="AB154" s="103" t="s">
        <v>136</v>
      </c>
      <c r="AC154" s="100" t="s">
        <v>34</v>
      </c>
      <c r="AD154" s="104">
        <f t="shared" ref="AD154:AL154" si="39">AD155+AD156+AD157+AD158</f>
        <v>100</v>
      </c>
      <c r="AE154" s="104">
        <f t="shared" si="39"/>
        <v>100</v>
      </c>
      <c r="AF154" s="104">
        <f t="shared" si="39"/>
        <v>100</v>
      </c>
      <c r="AG154" s="104">
        <f t="shared" si="39"/>
        <v>100</v>
      </c>
      <c r="AH154" s="104">
        <f t="shared" si="39"/>
        <v>100</v>
      </c>
      <c r="AI154" s="104">
        <f t="shared" si="39"/>
        <v>100</v>
      </c>
      <c r="AJ154" s="104">
        <f t="shared" si="39"/>
        <v>100</v>
      </c>
      <c r="AK154" s="104">
        <f t="shared" si="39"/>
        <v>100</v>
      </c>
      <c r="AL154" s="104">
        <f t="shared" si="39"/>
        <v>100</v>
      </c>
      <c r="AM154" s="101">
        <f t="shared" si="30"/>
        <v>600</v>
      </c>
      <c r="AN154" s="100" t="s">
        <v>75</v>
      </c>
      <c r="AQ154" s="49"/>
      <c r="AR154" s="59"/>
      <c r="AS154" s="59"/>
      <c r="AT154" s="59"/>
      <c r="AU154" s="59"/>
      <c r="AV154" s="59"/>
      <c r="AW154" s="59"/>
      <c r="AX154" s="62"/>
    </row>
    <row r="155" spans="1:51" s="26" customFormat="1" ht="18" hidden="1" customHeight="1" x14ac:dyDescent="0.25">
      <c r="A155" s="102"/>
      <c r="B155" s="102"/>
      <c r="C155" s="102"/>
      <c r="D155" s="102"/>
      <c r="E155" s="102"/>
      <c r="F155" s="102"/>
      <c r="G155" s="102"/>
      <c r="H155" s="102"/>
      <c r="I155" s="102"/>
      <c r="J155" s="102"/>
      <c r="K155" s="102"/>
      <c r="L155" s="102"/>
      <c r="M155" s="102"/>
      <c r="N155" s="102"/>
      <c r="O155" s="102"/>
      <c r="P155" s="102"/>
      <c r="Q155" s="102"/>
      <c r="R155" s="102">
        <v>0</v>
      </c>
      <c r="S155" s="102">
        <v>5</v>
      </c>
      <c r="T155" s="102">
        <v>4</v>
      </c>
      <c r="U155" s="102">
        <v>0</v>
      </c>
      <c r="V155" s="102">
        <v>2</v>
      </c>
      <c r="W155" s="102">
        <v>0</v>
      </c>
      <c r="X155" s="102">
        <v>0</v>
      </c>
      <c r="Y155" s="102">
        <v>1</v>
      </c>
      <c r="Z155" s="102">
        <v>0</v>
      </c>
      <c r="AA155" s="102">
        <v>0</v>
      </c>
      <c r="AB155" s="107" t="s">
        <v>24</v>
      </c>
      <c r="AC155" s="100" t="s">
        <v>4</v>
      </c>
      <c r="AD155" s="104"/>
      <c r="AE155" s="104"/>
      <c r="AF155" s="104"/>
      <c r="AG155" s="104"/>
      <c r="AH155" s="104"/>
      <c r="AI155" s="104"/>
      <c r="AJ155" s="104"/>
      <c r="AK155" s="104"/>
      <c r="AL155" s="104"/>
      <c r="AM155" s="101">
        <f t="shared" si="30"/>
        <v>0</v>
      </c>
      <c r="AN155" s="100"/>
      <c r="AQ155" s="49">
        <v>100</v>
      </c>
      <c r="AR155" s="59"/>
      <c r="AS155" s="59"/>
      <c r="AT155" s="59"/>
      <c r="AU155" s="59"/>
      <c r="AV155" s="59"/>
      <c r="AW155" s="59"/>
      <c r="AX155" s="62"/>
    </row>
    <row r="156" spans="1:51" s="26" customFormat="1" ht="24.75" hidden="1" customHeight="1" x14ac:dyDescent="0.25">
      <c r="A156" s="102"/>
      <c r="B156" s="102"/>
      <c r="C156" s="102"/>
      <c r="D156" s="102"/>
      <c r="E156" s="102"/>
      <c r="F156" s="102"/>
      <c r="G156" s="102"/>
      <c r="H156" s="102"/>
      <c r="I156" s="102"/>
      <c r="J156" s="102"/>
      <c r="K156" s="102"/>
      <c r="L156" s="102"/>
      <c r="M156" s="102"/>
      <c r="N156" s="102"/>
      <c r="O156" s="102"/>
      <c r="P156" s="102"/>
      <c r="Q156" s="102"/>
      <c r="R156" s="102">
        <v>0</v>
      </c>
      <c r="S156" s="102">
        <v>5</v>
      </c>
      <c r="T156" s="102">
        <v>4</v>
      </c>
      <c r="U156" s="102">
        <v>0</v>
      </c>
      <c r="V156" s="102">
        <v>2</v>
      </c>
      <c r="W156" s="102">
        <v>0</v>
      </c>
      <c r="X156" s="102">
        <v>0</v>
      </c>
      <c r="Y156" s="102">
        <v>1</v>
      </c>
      <c r="Z156" s="102">
        <v>0</v>
      </c>
      <c r="AA156" s="102">
        <v>0</v>
      </c>
      <c r="AB156" s="107" t="s">
        <v>25</v>
      </c>
      <c r="AC156" s="100" t="s">
        <v>4</v>
      </c>
      <c r="AD156" s="104"/>
      <c r="AE156" s="104"/>
      <c r="AF156" s="104"/>
      <c r="AG156" s="104"/>
      <c r="AH156" s="104"/>
      <c r="AI156" s="104"/>
      <c r="AJ156" s="104"/>
      <c r="AK156" s="104"/>
      <c r="AL156" s="104"/>
      <c r="AM156" s="101">
        <f t="shared" si="30"/>
        <v>0</v>
      </c>
      <c r="AN156" s="100"/>
      <c r="AQ156" s="49"/>
      <c r="AR156" s="59"/>
      <c r="AS156" s="59"/>
      <c r="AT156" s="59"/>
      <c r="AU156" s="59"/>
      <c r="AV156" s="59"/>
      <c r="AW156" s="59"/>
      <c r="AX156" s="62"/>
    </row>
    <row r="157" spans="1:51" s="26" customFormat="1" ht="24.75" customHeight="1" x14ac:dyDescent="0.25">
      <c r="A157" s="102"/>
      <c r="B157" s="102"/>
      <c r="C157" s="102"/>
      <c r="D157" s="102"/>
      <c r="E157" s="102"/>
      <c r="F157" s="102"/>
      <c r="G157" s="102"/>
      <c r="H157" s="102"/>
      <c r="I157" s="102"/>
      <c r="J157" s="102"/>
      <c r="K157" s="102"/>
      <c r="L157" s="102"/>
      <c r="M157" s="102"/>
      <c r="N157" s="102"/>
      <c r="O157" s="102"/>
      <c r="P157" s="102"/>
      <c r="Q157" s="102"/>
      <c r="R157" s="102">
        <v>0</v>
      </c>
      <c r="S157" s="102">
        <v>5</v>
      </c>
      <c r="T157" s="102">
        <v>4</v>
      </c>
      <c r="U157" s="102">
        <v>0</v>
      </c>
      <c r="V157" s="102">
        <v>2</v>
      </c>
      <c r="W157" s="102">
        <v>0</v>
      </c>
      <c r="X157" s="102">
        <v>0</v>
      </c>
      <c r="Y157" s="102">
        <v>1</v>
      </c>
      <c r="Z157" s="102">
        <v>0</v>
      </c>
      <c r="AA157" s="102">
        <v>0</v>
      </c>
      <c r="AB157" s="107" t="s">
        <v>26</v>
      </c>
      <c r="AC157" s="100" t="s">
        <v>4</v>
      </c>
      <c r="AD157" s="104">
        <v>100</v>
      </c>
      <c r="AE157" s="104">
        <v>100</v>
      </c>
      <c r="AF157" s="104">
        <v>100</v>
      </c>
      <c r="AG157" s="104">
        <v>100</v>
      </c>
      <c r="AH157" s="104">
        <v>100</v>
      </c>
      <c r="AI157" s="104">
        <v>100</v>
      </c>
      <c r="AJ157" s="104">
        <v>100</v>
      </c>
      <c r="AK157" s="104">
        <v>100</v>
      </c>
      <c r="AL157" s="104">
        <v>100</v>
      </c>
      <c r="AM157" s="101">
        <f t="shared" si="30"/>
        <v>600</v>
      </c>
      <c r="AN157" s="100"/>
      <c r="AQ157" s="49"/>
      <c r="AR157" s="59"/>
      <c r="AS157" s="59"/>
      <c r="AT157" s="59"/>
      <c r="AU157" s="59"/>
      <c r="AV157" s="59"/>
      <c r="AW157" s="59"/>
      <c r="AX157" s="62"/>
    </row>
    <row r="158" spans="1:51" s="26" customFormat="1" ht="19.5" hidden="1" customHeight="1" x14ac:dyDescent="0.25">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7" t="s">
        <v>27</v>
      </c>
      <c r="AC158" s="100" t="s">
        <v>4</v>
      </c>
      <c r="AD158" s="104"/>
      <c r="AE158" s="104"/>
      <c r="AF158" s="104"/>
      <c r="AG158" s="104"/>
      <c r="AH158" s="104"/>
      <c r="AI158" s="104"/>
      <c r="AJ158" s="104"/>
      <c r="AK158" s="104"/>
      <c r="AL158" s="104"/>
      <c r="AM158" s="101">
        <f t="shared" si="30"/>
        <v>0</v>
      </c>
      <c r="AN158" s="100"/>
      <c r="AQ158" s="49">
        <f>AQ159+AQ160+AQ161+AQ162</f>
        <v>100</v>
      </c>
      <c r="AR158" s="59"/>
      <c r="AS158" s="59"/>
      <c r="AT158" s="59"/>
      <c r="AU158" s="59"/>
      <c r="AV158" s="59"/>
      <c r="AW158" s="59"/>
      <c r="AX158" s="62"/>
    </row>
    <row r="159" spans="1:51" s="26" customFormat="1" ht="42.75" customHeight="1" x14ac:dyDescent="0.25">
      <c r="A159" s="102"/>
      <c r="B159" s="102"/>
      <c r="C159" s="102"/>
      <c r="D159" s="102"/>
      <c r="E159" s="102"/>
      <c r="F159" s="102"/>
      <c r="G159" s="102"/>
      <c r="H159" s="102"/>
      <c r="I159" s="102"/>
      <c r="J159" s="102"/>
      <c r="K159" s="102"/>
      <c r="L159" s="102"/>
      <c r="M159" s="102"/>
      <c r="N159" s="102"/>
      <c r="O159" s="102"/>
      <c r="P159" s="102"/>
      <c r="Q159" s="102"/>
      <c r="R159" s="102">
        <v>0</v>
      </c>
      <c r="S159" s="102">
        <v>5</v>
      </c>
      <c r="T159" s="102">
        <v>4</v>
      </c>
      <c r="U159" s="102">
        <v>0</v>
      </c>
      <c r="V159" s="102">
        <v>2</v>
      </c>
      <c r="W159" s="102">
        <v>0</v>
      </c>
      <c r="X159" s="102">
        <v>0</v>
      </c>
      <c r="Y159" s="102">
        <v>1</v>
      </c>
      <c r="Z159" s="102">
        <v>0</v>
      </c>
      <c r="AA159" s="102">
        <v>1</v>
      </c>
      <c r="AB159" s="103" t="s">
        <v>137</v>
      </c>
      <c r="AC159" s="100" t="s">
        <v>31</v>
      </c>
      <c r="AD159" s="104"/>
      <c r="AE159" s="104"/>
      <c r="AF159" s="104"/>
      <c r="AG159" s="104"/>
      <c r="AH159" s="104"/>
      <c r="AI159" s="104"/>
      <c r="AJ159" s="104"/>
      <c r="AK159" s="104"/>
      <c r="AL159" s="104"/>
      <c r="AM159" s="101">
        <f t="shared" si="30"/>
        <v>0</v>
      </c>
      <c r="AN159" s="100"/>
      <c r="AQ159" s="49"/>
      <c r="AR159" s="59"/>
      <c r="AS159" s="59"/>
      <c r="AT159" s="59"/>
      <c r="AU159" s="59"/>
      <c r="AV159" s="59"/>
      <c r="AW159" s="59"/>
      <c r="AX159" s="62"/>
    </row>
    <row r="160" spans="1:51" s="26" customFormat="1" ht="38.25" customHeight="1" x14ac:dyDescent="0.25">
      <c r="A160" s="123">
        <v>6</v>
      </c>
      <c r="B160" s="123">
        <v>0</v>
      </c>
      <c r="C160" s="123">
        <v>2</v>
      </c>
      <c r="D160" s="123">
        <v>0</v>
      </c>
      <c r="E160" s="123">
        <v>4</v>
      </c>
      <c r="F160" s="123">
        <v>1</v>
      </c>
      <c r="G160" s="123">
        <v>2</v>
      </c>
      <c r="H160" s="123">
        <v>0</v>
      </c>
      <c r="I160" s="123">
        <v>5</v>
      </c>
      <c r="J160" s="123">
        <v>4</v>
      </c>
      <c r="K160" s="123">
        <v>0</v>
      </c>
      <c r="L160" s="123">
        <v>2</v>
      </c>
      <c r="M160" s="123">
        <v>2</v>
      </c>
      <c r="N160" s="123">
        <v>0</v>
      </c>
      <c r="O160" s="123">
        <v>0</v>
      </c>
      <c r="P160" s="123">
        <v>2</v>
      </c>
      <c r="Q160" s="123" t="s">
        <v>56</v>
      </c>
      <c r="R160" s="102">
        <v>0</v>
      </c>
      <c r="S160" s="102">
        <v>5</v>
      </c>
      <c r="T160" s="102">
        <v>4</v>
      </c>
      <c r="U160" s="102">
        <v>0</v>
      </c>
      <c r="V160" s="102">
        <v>2</v>
      </c>
      <c r="W160" s="102">
        <v>0</v>
      </c>
      <c r="X160" s="102">
        <v>0</v>
      </c>
      <c r="Y160" s="102">
        <v>2</v>
      </c>
      <c r="Z160" s="102">
        <v>0</v>
      </c>
      <c r="AA160" s="102">
        <v>0</v>
      </c>
      <c r="AB160" s="103" t="s">
        <v>138</v>
      </c>
      <c r="AC160" s="100" t="s">
        <v>34</v>
      </c>
      <c r="AD160" s="104">
        <f t="shared" ref="AD160:AL160" si="40">AD161+AD162+AD163+AD164</f>
        <v>200</v>
      </c>
      <c r="AE160" s="104">
        <f t="shared" si="40"/>
        <v>200</v>
      </c>
      <c r="AF160" s="104">
        <f t="shared" si="40"/>
        <v>200</v>
      </c>
      <c r="AG160" s="104">
        <f t="shared" si="40"/>
        <v>200</v>
      </c>
      <c r="AH160" s="104">
        <f t="shared" si="40"/>
        <v>200</v>
      </c>
      <c r="AI160" s="104">
        <f t="shared" si="40"/>
        <v>200</v>
      </c>
      <c r="AJ160" s="104">
        <f t="shared" si="40"/>
        <v>200</v>
      </c>
      <c r="AK160" s="104">
        <f t="shared" si="40"/>
        <v>200</v>
      </c>
      <c r="AL160" s="104">
        <f t="shared" si="40"/>
        <v>200</v>
      </c>
      <c r="AM160" s="101">
        <f t="shared" si="30"/>
        <v>1200</v>
      </c>
      <c r="AN160" s="100" t="s">
        <v>75</v>
      </c>
      <c r="AQ160" s="49"/>
      <c r="AR160" s="59"/>
      <c r="AS160" s="59"/>
      <c r="AT160" s="59"/>
      <c r="AU160" s="59"/>
      <c r="AV160" s="59"/>
      <c r="AW160" s="59"/>
      <c r="AX160" s="62"/>
    </row>
    <row r="161" spans="1:57" s="26" customFormat="1" ht="19.5" hidden="1" customHeight="1" x14ac:dyDescent="0.25">
      <c r="A161" s="102"/>
      <c r="B161" s="102"/>
      <c r="C161" s="102"/>
      <c r="D161" s="102"/>
      <c r="E161" s="102"/>
      <c r="F161" s="102"/>
      <c r="G161" s="102"/>
      <c r="H161" s="102"/>
      <c r="I161" s="102"/>
      <c r="J161" s="102"/>
      <c r="K161" s="102"/>
      <c r="L161" s="102"/>
      <c r="M161" s="102"/>
      <c r="N161" s="102"/>
      <c r="O161" s="102"/>
      <c r="P161" s="102"/>
      <c r="Q161" s="102"/>
      <c r="R161" s="102">
        <v>0</v>
      </c>
      <c r="S161" s="102">
        <v>5</v>
      </c>
      <c r="T161" s="102">
        <v>4</v>
      </c>
      <c r="U161" s="102">
        <v>0</v>
      </c>
      <c r="V161" s="102">
        <v>2</v>
      </c>
      <c r="W161" s="102">
        <v>0</v>
      </c>
      <c r="X161" s="102">
        <v>0</v>
      </c>
      <c r="Y161" s="102">
        <v>2</v>
      </c>
      <c r="Z161" s="102">
        <v>0</v>
      </c>
      <c r="AA161" s="102">
        <v>0</v>
      </c>
      <c r="AB161" s="107" t="s">
        <v>24</v>
      </c>
      <c r="AC161" s="100" t="s">
        <v>4</v>
      </c>
      <c r="AD161" s="104"/>
      <c r="AE161" s="104"/>
      <c r="AF161" s="104"/>
      <c r="AG161" s="104"/>
      <c r="AH161" s="104"/>
      <c r="AI161" s="104"/>
      <c r="AJ161" s="104"/>
      <c r="AK161" s="104"/>
      <c r="AL161" s="104"/>
      <c r="AM161" s="101">
        <f t="shared" si="30"/>
        <v>0</v>
      </c>
      <c r="AN161" s="100"/>
      <c r="AQ161" s="49">
        <v>100</v>
      </c>
      <c r="AR161" s="59"/>
      <c r="AS161" s="59"/>
      <c r="AT161" s="59"/>
      <c r="AU161" s="59"/>
      <c r="AV161" s="59"/>
      <c r="AW161" s="59"/>
      <c r="AX161" s="62"/>
    </row>
    <row r="162" spans="1:57" s="26" customFormat="1" ht="19.5" hidden="1" customHeight="1" x14ac:dyDescent="0.25">
      <c r="A162" s="102"/>
      <c r="B162" s="102"/>
      <c r="C162" s="102"/>
      <c r="D162" s="102"/>
      <c r="E162" s="102"/>
      <c r="F162" s="102"/>
      <c r="G162" s="102"/>
      <c r="H162" s="102"/>
      <c r="I162" s="102"/>
      <c r="J162" s="102"/>
      <c r="K162" s="102"/>
      <c r="L162" s="102"/>
      <c r="M162" s="102"/>
      <c r="N162" s="102"/>
      <c r="O162" s="102"/>
      <c r="P162" s="102"/>
      <c r="Q162" s="102"/>
      <c r="R162" s="102">
        <v>0</v>
      </c>
      <c r="S162" s="102">
        <v>5</v>
      </c>
      <c r="T162" s="102">
        <v>4</v>
      </c>
      <c r="U162" s="102">
        <v>0</v>
      </c>
      <c r="V162" s="102">
        <v>2</v>
      </c>
      <c r="W162" s="102">
        <v>0</v>
      </c>
      <c r="X162" s="102">
        <v>0</v>
      </c>
      <c r="Y162" s="102">
        <v>2</v>
      </c>
      <c r="Z162" s="102">
        <v>0</v>
      </c>
      <c r="AA162" s="102">
        <v>0</v>
      </c>
      <c r="AB162" s="107" t="s">
        <v>25</v>
      </c>
      <c r="AC162" s="100" t="s">
        <v>4</v>
      </c>
      <c r="AD162" s="104"/>
      <c r="AE162" s="104"/>
      <c r="AF162" s="104"/>
      <c r="AG162" s="104"/>
      <c r="AH162" s="104"/>
      <c r="AI162" s="104"/>
      <c r="AJ162" s="104"/>
      <c r="AK162" s="104"/>
      <c r="AL162" s="104"/>
      <c r="AM162" s="101">
        <f t="shared" si="30"/>
        <v>0</v>
      </c>
      <c r="AN162" s="100"/>
      <c r="AQ162" s="49"/>
      <c r="AR162" s="59"/>
      <c r="AS162" s="59"/>
      <c r="AT162" s="59"/>
      <c r="AU162" s="59"/>
      <c r="AV162" s="59"/>
      <c r="AW162" s="59"/>
      <c r="AX162" s="62"/>
    </row>
    <row r="163" spans="1:57" s="26" customFormat="1" ht="19.5" customHeight="1" x14ac:dyDescent="0.25">
      <c r="A163" s="102"/>
      <c r="B163" s="102"/>
      <c r="C163" s="102"/>
      <c r="D163" s="102"/>
      <c r="E163" s="102"/>
      <c r="F163" s="102"/>
      <c r="G163" s="102"/>
      <c r="H163" s="102"/>
      <c r="I163" s="102"/>
      <c r="J163" s="102"/>
      <c r="K163" s="102"/>
      <c r="L163" s="102"/>
      <c r="M163" s="102"/>
      <c r="N163" s="102"/>
      <c r="O163" s="102"/>
      <c r="P163" s="102"/>
      <c r="Q163" s="102"/>
      <c r="R163" s="102">
        <v>0</v>
      </c>
      <c r="S163" s="102">
        <v>5</v>
      </c>
      <c r="T163" s="102">
        <v>4</v>
      </c>
      <c r="U163" s="102">
        <v>0</v>
      </c>
      <c r="V163" s="102">
        <v>2</v>
      </c>
      <c r="W163" s="102">
        <v>0</v>
      </c>
      <c r="X163" s="102">
        <v>0</v>
      </c>
      <c r="Y163" s="102">
        <v>2</v>
      </c>
      <c r="Z163" s="102">
        <v>0</v>
      </c>
      <c r="AA163" s="102">
        <v>0</v>
      </c>
      <c r="AB163" s="107" t="s">
        <v>26</v>
      </c>
      <c r="AC163" s="100" t="s">
        <v>4</v>
      </c>
      <c r="AD163" s="104">
        <v>200</v>
      </c>
      <c r="AE163" s="104">
        <v>200</v>
      </c>
      <c r="AF163" s="104">
        <v>200</v>
      </c>
      <c r="AG163" s="104">
        <v>200</v>
      </c>
      <c r="AH163" s="104">
        <v>200</v>
      </c>
      <c r="AI163" s="104">
        <v>200</v>
      </c>
      <c r="AJ163" s="104">
        <v>200</v>
      </c>
      <c r="AK163" s="104">
        <v>200</v>
      </c>
      <c r="AL163" s="104">
        <v>200</v>
      </c>
      <c r="AM163" s="101">
        <f t="shared" si="30"/>
        <v>1200</v>
      </c>
      <c r="AN163" s="100"/>
      <c r="AQ163" s="49"/>
      <c r="AR163" s="59"/>
      <c r="AS163" s="59"/>
      <c r="AT163" s="59"/>
      <c r="AU163" s="59"/>
      <c r="AV163" s="59"/>
      <c r="AW163" s="59"/>
      <c r="AX163" s="62"/>
    </row>
    <row r="164" spans="1:57" s="26" customFormat="1" ht="19.5" hidden="1" customHeight="1" x14ac:dyDescent="0.25">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7" t="s">
        <v>27</v>
      </c>
      <c r="AC164" s="100" t="s">
        <v>4</v>
      </c>
      <c r="AD164" s="104"/>
      <c r="AE164" s="104"/>
      <c r="AF164" s="104"/>
      <c r="AG164" s="104"/>
      <c r="AH164" s="104"/>
      <c r="AI164" s="104"/>
      <c r="AJ164" s="104"/>
      <c r="AK164" s="104"/>
      <c r="AL164" s="104"/>
      <c r="AM164" s="101">
        <f t="shared" si="30"/>
        <v>0</v>
      </c>
      <c r="AN164" s="100"/>
      <c r="AQ164" s="49">
        <f>AQ165+AQ166+AQ167+AQ168</f>
        <v>900</v>
      </c>
      <c r="AR164" s="59"/>
      <c r="AS164" s="59"/>
      <c r="AT164" s="59"/>
      <c r="AU164" s="59"/>
      <c r="AV164" s="59"/>
      <c r="AW164" s="59"/>
      <c r="AX164" s="62"/>
    </row>
    <row r="165" spans="1:57" s="26" customFormat="1" ht="38.25" customHeight="1" x14ac:dyDescent="0.25">
      <c r="A165" s="102"/>
      <c r="B165" s="102"/>
      <c r="C165" s="102"/>
      <c r="D165" s="102"/>
      <c r="E165" s="102"/>
      <c r="F165" s="102"/>
      <c r="G165" s="102"/>
      <c r="H165" s="102"/>
      <c r="I165" s="102"/>
      <c r="J165" s="102"/>
      <c r="K165" s="102"/>
      <c r="L165" s="102"/>
      <c r="M165" s="102"/>
      <c r="N165" s="102"/>
      <c r="O165" s="102"/>
      <c r="P165" s="102"/>
      <c r="Q165" s="102"/>
      <c r="R165" s="102">
        <v>0</v>
      </c>
      <c r="S165" s="102">
        <v>5</v>
      </c>
      <c r="T165" s="102">
        <v>4</v>
      </c>
      <c r="U165" s="102">
        <v>0</v>
      </c>
      <c r="V165" s="102">
        <v>2</v>
      </c>
      <c r="W165" s="102">
        <v>0</v>
      </c>
      <c r="X165" s="102">
        <v>0</v>
      </c>
      <c r="Y165" s="102">
        <v>2</v>
      </c>
      <c r="Z165" s="102">
        <v>0</v>
      </c>
      <c r="AA165" s="102">
        <v>1</v>
      </c>
      <c r="AB165" s="103" t="s">
        <v>139</v>
      </c>
      <c r="AC165" s="100" t="s">
        <v>31</v>
      </c>
      <c r="AD165" s="104"/>
      <c r="AE165" s="104"/>
      <c r="AF165" s="104"/>
      <c r="AG165" s="104"/>
      <c r="AH165" s="104"/>
      <c r="AI165" s="104"/>
      <c r="AJ165" s="104"/>
      <c r="AK165" s="104"/>
      <c r="AL165" s="104"/>
      <c r="AM165" s="101">
        <f t="shared" si="30"/>
        <v>0</v>
      </c>
      <c r="AN165" s="100"/>
      <c r="AQ165" s="49"/>
      <c r="AR165" s="59"/>
      <c r="AS165" s="59"/>
      <c r="AT165" s="59"/>
      <c r="AU165" s="59"/>
      <c r="AV165" s="59"/>
      <c r="AW165" s="59"/>
      <c r="AX165" s="62"/>
    </row>
    <row r="166" spans="1:57" s="44" customFormat="1" ht="41.25" customHeight="1" x14ac:dyDescent="0.25">
      <c r="A166" s="123">
        <v>6</v>
      </c>
      <c r="B166" s="123">
        <v>0</v>
      </c>
      <c r="C166" s="123">
        <v>2</v>
      </c>
      <c r="D166" s="123">
        <v>0</v>
      </c>
      <c r="E166" s="123">
        <v>1</v>
      </c>
      <c r="F166" s="123">
        <v>1</v>
      </c>
      <c r="G166" s="123">
        <v>3</v>
      </c>
      <c r="H166" s="123">
        <v>0</v>
      </c>
      <c r="I166" s="123">
        <v>5</v>
      </c>
      <c r="J166" s="123">
        <v>4</v>
      </c>
      <c r="K166" s="123">
        <v>0</v>
      </c>
      <c r="L166" s="123">
        <v>2</v>
      </c>
      <c r="M166" s="123">
        <v>2</v>
      </c>
      <c r="N166" s="123">
        <v>0</v>
      </c>
      <c r="O166" s="123">
        <v>0</v>
      </c>
      <c r="P166" s="123">
        <v>3</v>
      </c>
      <c r="Q166" s="123" t="s">
        <v>56</v>
      </c>
      <c r="R166" s="102">
        <v>0</v>
      </c>
      <c r="S166" s="102">
        <v>5</v>
      </c>
      <c r="T166" s="102">
        <v>4</v>
      </c>
      <c r="U166" s="102">
        <v>0</v>
      </c>
      <c r="V166" s="102">
        <v>2</v>
      </c>
      <c r="W166" s="102">
        <v>0</v>
      </c>
      <c r="X166" s="102">
        <v>0</v>
      </c>
      <c r="Y166" s="102">
        <v>3</v>
      </c>
      <c r="Z166" s="102">
        <v>0</v>
      </c>
      <c r="AA166" s="102">
        <v>0</v>
      </c>
      <c r="AB166" s="103" t="s">
        <v>140</v>
      </c>
      <c r="AC166" s="100" t="s">
        <v>4</v>
      </c>
      <c r="AD166" s="104">
        <f t="shared" ref="AD166:AL166" si="41">AD167+AD168+AD169+AD170</f>
        <v>1020</v>
      </c>
      <c r="AE166" s="104">
        <f t="shared" si="41"/>
        <v>1020</v>
      </c>
      <c r="AF166" s="104">
        <f t="shared" si="41"/>
        <v>1020</v>
      </c>
      <c r="AG166" s="104">
        <f t="shared" si="41"/>
        <v>1210</v>
      </c>
      <c r="AH166" s="104">
        <f t="shared" si="41"/>
        <v>1210</v>
      </c>
      <c r="AI166" s="104">
        <f t="shared" si="41"/>
        <v>1210</v>
      </c>
      <c r="AJ166" s="104">
        <f t="shared" si="41"/>
        <v>1210</v>
      </c>
      <c r="AK166" s="104">
        <f t="shared" si="41"/>
        <v>1210</v>
      </c>
      <c r="AL166" s="104">
        <f t="shared" si="41"/>
        <v>1210</v>
      </c>
      <c r="AM166" s="101">
        <f t="shared" ref="AM166:AM229" si="42">AG166+AH166+AI166+AJ166+AK166+AL166</f>
        <v>7260</v>
      </c>
      <c r="AN166" s="100" t="s">
        <v>75</v>
      </c>
      <c r="AO166" s="47"/>
      <c r="AP166" s="47"/>
      <c r="AQ166" s="49"/>
      <c r="AR166" s="68"/>
      <c r="AS166" s="68"/>
      <c r="AT166" s="68"/>
      <c r="AU166" s="68"/>
      <c r="AV166" s="68"/>
      <c r="AW166" s="68"/>
      <c r="AX166" s="172"/>
      <c r="AY166" s="47"/>
      <c r="AZ166" s="47"/>
      <c r="BA166" s="47"/>
      <c r="BB166" s="47"/>
      <c r="BC166" s="47"/>
      <c r="BD166" s="47"/>
      <c r="BE166" s="47"/>
    </row>
    <row r="167" spans="1:57" s="26" customFormat="1" ht="25.5" hidden="1" customHeight="1" x14ac:dyDescent="0.25">
      <c r="A167" s="102"/>
      <c r="B167" s="102"/>
      <c r="C167" s="102"/>
      <c r="D167" s="102"/>
      <c r="E167" s="102"/>
      <c r="F167" s="102"/>
      <c r="G167" s="102"/>
      <c r="H167" s="102"/>
      <c r="I167" s="102"/>
      <c r="J167" s="102"/>
      <c r="K167" s="102"/>
      <c r="L167" s="102"/>
      <c r="M167" s="102"/>
      <c r="N167" s="102"/>
      <c r="O167" s="102"/>
      <c r="P167" s="102"/>
      <c r="Q167" s="102"/>
      <c r="R167" s="102">
        <v>0</v>
      </c>
      <c r="S167" s="102">
        <v>5</v>
      </c>
      <c r="T167" s="102">
        <v>4</v>
      </c>
      <c r="U167" s="102">
        <v>0</v>
      </c>
      <c r="V167" s="102">
        <v>2</v>
      </c>
      <c r="W167" s="102">
        <v>0</v>
      </c>
      <c r="X167" s="102">
        <v>0</v>
      </c>
      <c r="Y167" s="102">
        <v>3</v>
      </c>
      <c r="Z167" s="102">
        <v>0</v>
      </c>
      <c r="AA167" s="102">
        <v>0</v>
      </c>
      <c r="AB167" s="107" t="s">
        <v>24</v>
      </c>
      <c r="AC167" s="100" t="s">
        <v>4</v>
      </c>
      <c r="AD167" s="104"/>
      <c r="AE167" s="104"/>
      <c r="AF167" s="104"/>
      <c r="AG167" s="104"/>
      <c r="AH167" s="104"/>
      <c r="AI167" s="104"/>
      <c r="AJ167" s="104"/>
      <c r="AK167" s="104"/>
      <c r="AL167" s="104"/>
      <c r="AM167" s="101">
        <f t="shared" si="42"/>
        <v>0</v>
      </c>
      <c r="AN167" s="100"/>
      <c r="AQ167" s="49">
        <v>900</v>
      </c>
      <c r="AR167" s="59"/>
      <c r="AS167" s="59"/>
      <c r="AT167" s="59"/>
      <c r="AU167" s="59"/>
      <c r="AV167" s="59"/>
      <c r="AW167" s="59"/>
      <c r="AX167" s="62"/>
    </row>
    <row r="168" spans="1:57" s="26" customFormat="1" ht="31.5" hidden="1" x14ac:dyDescent="0.25">
      <c r="A168" s="102"/>
      <c r="B168" s="102"/>
      <c r="C168" s="102"/>
      <c r="D168" s="102"/>
      <c r="E168" s="102"/>
      <c r="F168" s="102"/>
      <c r="G168" s="102"/>
      <c r="H168" s="102"/>
      <c r="I168" s="102"/>
      <c r="J168" s="102"/>
      <c r="K168" s="102"/>
      <c r="L168" s="102"/>
      <c r="M168" s="102"/>
      <c r="N168" s="102"/>
      <c r="O168" s="102"/>
      <c r="P168" s="102"/>
      <c r="Q168" s="102"/>
      <c r="R168" s="102">
        <v>0</v>
      </c>
      <c r="S168" s="102">
        <v>5</v>
      </c>
      <c r="T168" s="102">
        <v>4</v>
      </c>
      <c r="U168" s="102">
        <v>0</v>
      </c>
      <c r="V168" s="102">
        <v>2</v>
      </c>
      <c r="W168" s="102">
        <v>0</v>
      </c>
      <c r="X168" s="102">
        <v>0</v>
      </c>
      <c r="Y168" s="102">
        <v>3</v>
      </c>
      <c r="Z168" s="102">
        <v>0</v>
      </c>
      <c r="AA168" s="102">
        <v>0</v>
      </c>
      <c r="AB168" s="107" t="s">
        <v>25</v>
      </c>
      <c r="AC168" s="100" t="s">
        <v>4</v>
      </c>
      <c r="AD168" s="104"/>
      <c r="AE168" s="104"/>
      <c r="AF168" s="104"/>
      <c r="AG168" s="104"/>
      <c r="AH168" s="104"/>
      <c r="AI168" s="104"/>
      <c r="AJ168" s="104"/>
      <c r="AK168" s="104"/>
      <c r="AL168" s="104"/>
      <c r="AM168" s="101">
        <f t="shared" si="42"/>
        <v>0</v>
      </c>
      <c r="AN168" s="100"/>
      <c r="AQ168" s="49"/>
      <c r="AR168" s="59"/>
      <c r="AS168" s="59"/>
      <c r="AT168" s="59"/>
      <c r="AU168" s="59"/>
      <c r="AV168" s="59"/>
      <c r="AW168" s="59"/>
      <c r="AX168" s="62"/>
    </row>
    <row r="169" spans="1:57" s="26" customFormat="1" ht="31.5" x14ac:dyDescent="0.25">
      <c r="A169" s="102"/>
      <c r="B169" s="102"/>
      <c r="C169" s="102"/>
      <c r="D169" s="102"/>
      <c r="E169" s="102"/>
      <c r="F169" s="102"/>
      <c r="G169" s="102"/>
      <c r="H169" s="102"/>
      <c r="I169" s="102"/>
      <c r="J169" s="102"/>
      <c r="K169" s="102"/>
      <c r="L169" s="102"/>
      <c r="M169" s="102"/>
      <c r="N169" s="102"/>
      <c r="O169" s="102"/>
      <c r="P169" s="102"/>
      <c r="Q169" s="102"/>
      <c r="R169" s="102">
        <v>0</v>
      </c>
      <c r="S169" s="102">
        <v>5</v>
      </c>
      <c r="T169" s="102">
        <v>4</v>
      </c>
      <c r="U169" s="102">
        <v>0</v>
      </c>
      <c r="V169" s="102">
        <v>2</v>
      </c>
      <c r="W169" s="102">
        <v>0</v>
      </c>
      <c r="X169" s="102">
        <v>0</v>
      </c>
      <c r="Y169" s="102">
        <v>3</v>
      </c>
      <c r="Z169" s="102">
        <v>0</v>
      </c>
      <c r="AA169" s="102">
        <v>0</v>
      </c>
      <c r="AB169" s="107" t="s">
        <v>26</v>
      </c>
      <c r="AC169" s="100" t="s">
        <v>4</v>
      </c>
      <c r="AD169" s="104">
        <v>1020</v>
      </c>
      <c r="AE169" s="104">
        <v>1020</v>
      </c>
      <c r="AF169" s="104">
        <v>1020</v>
      </c>
      <c r="AG169" s="104">
        <v>1210</v>
      </c>
      <c r="AH169" s="104">
        <v>1210</v>
      </c>
      <c r="AI169" s="104">
        <v>1210</v>
      </c>
      <c r="AJ169" s="104">
        <v>1210</v>
      </c>
      <c r="AK169" s="104">
        <v>1210</v>
      </c>
      <c r="AL169" s="104">
        <v>1210</v>
      </c>
      <c r="AM169" s="101">
        <f t="shared" si="42"/>
        <v>7260</v>
      </c>
      <c r="AN169" s="100"/>
      <c r="AQ169" s="49"/>
      <c r="AR169" s="59"/>
      <c r="AS169" s="59"/>
      <c r="AT169" s="59"/>
      <c r="AU169" s="59"/>
      <c r="AV169" s="59"/>
      <c r="AW169" s="59"/>
      <c r="AX169" s="62"/>
    </row>
    <row r="170" spans="1:57" s="26" customFormat="1" ht="31.5" hidden="1" x14ac:dyDescent="0.25">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7" t="s">
        <v>27</v>
      </c>
      <c r="AC170" s="100" t="s">
        <v>4</v>
      </c>
      <c r="AD170" s="104"/>
      <c r="AE170" s="104"/>
      <c r="AF170" s="104"/>
      <c r="AG170" s="104"/>
      <c r="AH170" s="104"/>
      <c r="AI170" s="104"/>
      <c r="AJ170" s="104"/>
      <c r="AK170" s="104"/>
      <c r="AL170" s="104"/>
      <c r="AM170" s="101">
        <f t="shared" si="42"/>
        <v>0</v>
      </c>
      <c r="AN170" s="100"/>
      <c r="AQ170" s="49">
        <f>AQ171+AQ172+AQ173</f>
        <v>100</v>
      </c>
      <c r="AR170" s="59"/>
      <c r="AS170" s="59"/>
      <c r="AT170" s="59"/>
      <c r="AU170" s="59"/>
      <c r="AV170" s="59"/>
      <c r="AW170" s="59"/>
      <c r="AX170" s="62"/>
    </row>
    <row r="171" spans="1:57" s="26" customFormat="1" ht="57" customHeight="1" x14ac:dyDescent="0.25">
      <c r="A171" s="102"/>
      <c r="B171" s="102"/>
      <c r="C171" s="102"/>
      <c r="D171" s="102"/>
      <c r="E171" s="102"/>
      <c r="F171" s="102"/>
      <c r="G171" s="102"/>
      <c r="H171" s="102"/>
      <c r="I171" s="102"/>
      <c r="J171" s="102"/>
      <c r="K171" s="102"/>
      <c r="L171" s="102"/>
      <c r="M171" s="102"/>
      <c r="N171" s="102"/>
      <c r="O171" s="102"/>
      <c r="P171" s="102"/>
      <c r="Q171" s="102"/>
      <c r="R171" s="102">
        <v>0</v>
      </c>
      <c r="S171" s="102">
        <v>5</v>
      </c>
      <c r="T171" s="102">
        <v>4</v>
      </c>
      <c r="U171" s="102">
        <v>0</v>
      </c>
      <c r="V171" s="102">
        <v>2</v>
      </c>
      <c r="W171" s="102">
        <v>0</v>
      </c>
      <c r="X171" s="102">
        <v>0</v>
      </c>
      <c r="Y171" s="102">
        <v>3</v>
      </c>
      <c r="Z171" s="102">
        <v>0</v>
      </c>
      <c r="AA171" s="102">
        <v>1</v>
      </c>
      <c r="AB171" s="103" t="s">
        <v>141</v>
      </c>
      <c r="AC171" s="100" t="s">
        <v>28</v>
      </c>
      <c r="AD171" s="104"/>
      <c r="AE171" s="104"/>
      <c r="AF171" s="104"/>
      <c r="AG171" s="104"/>
      <c r="AH171" s="104"/>
      <c r="AI171" s="104"/>
      <c r="AJ171" s="104"/>
      <c r="AK171" s="104"/>
      <c r="AL171" s="104"/>
      <c r="AM171" s="101">
        <f t="shared" si="42"/>
        <v>0</v>
      </c>
      <c r="AN171" s="100"/>
      <c r="AQ171" s="49"/>
      <c r="AR171" s="59"/>
      <c r="AS171" s="59"/>
      <c r="AT171" s="59"/>
      <c r="AU171" s="59"/>
      <c r="AV171" s="59"/>
      <c r="AW171" s="59"/>
      <c r="AX171" s="62"/>
    </row>
    <row r="172" spans="1:57" s="26" customFormat="1" ht="31.5" x14ac:dyDescent="0.25">
      <c r="A172" s="102">
        <v>6</v>
      </c>
      <c r="B172" s="102">
        <v>0</v>
      </c>
      <c r="C172" s="102">
        <v>2</v>
      </c>
      <c r="D172" s="102">
        <v>0</v>
      </c>
      <c r="E172" s="102">
        <v>1</v>
      </c>
      <c r="F172" s="102">
        <v>1</v>
      </c>
      <c r="G172" s="102">
        <v>3</v>
      </c>
      <c r="H172" s="102">
        <v>0</v>
      </c>
      <c r="I172" s="102">
        <v>5</v>
      </c>
      <c r="J172" s="102">
        <v>4</v>
      </c>
      <c r="K172" s="102">
        <v>0</v>
      </c>
      <c r="L172" s="102">
        <v>2</v>
      </c>
      <c r="M172" s="102">
        <v>2</v>
      </c>
      <c r="N172" s="102">
        <v>0</v>
      </c>
      <c r="O172" s="102">
        <v>0</v>
      </c>
      <c r="P172" s="102">
        <v>4</v>
      </c>
      <c r="Q172" s="102" t="s">
        <v>56</v>
      </c>
      <c r="R172" s="102">
        <v>0</v>
      </c>
      <c r="S172" s="102">
        <v>5</v>
      </c>
      <c r="T172" s="102">
        <v>4</v>
      </c>
      <c r="U172" s="102">
        <v>0</v>
      </c>
      <c r="V172" s="102">
        <v>2</v>
      </c>
      <c r="W172" s="102">
        <v>0</v>
      </c>
      <c r="X172" s="102">
        <v>0</v>
      </c>
      <c r="Y172" s="102">
        <v>4</v>
      </c>
      <c r="Z172" s="102">
        <v>0</v>
      </c>
      <c r="AA172" s="102">
        <v>0</v>
      </c>
      <c r="AB172" s="103" t="s">
        <v>142</v>
      </c>
      <c r="AC172" s="100" t="s">
        <v>4</v>
      </c>
      <c r="AD172" s="104">
        <f t="shared" ref="AD172:AL172" si="43">AD173+AD174+AD175</f>
        <v>100</v>
      </c>
      <c r="AE172" s="104">
        <f t="shared" si="43"/>
        <v>100</v>
      </c>
      <c r="AF172" s="104">
        <f t="shared" si="43"/>
        <v>100</v>
      </c>
      <c r="AG172" s="104">
        <f t="shared" si="43"/>
        <v>100</v>
      </c>
      <c r="AH172" s="104">
        <f t="shared" si="43"/>
        <v>100</v>
      </c>
      <c r="AI172" s="104">
        <f t="shared" si="43"/>
        <v>100</v>
      </c>
      <c r="AJ172" s="104">
        <f t="shared" si="43"/>
        <v>100</v>
      </c>
      <c r="AK172" s="104">
        <f t="shared" si="43"/>
        <v>100</v>
      </c>
      <c r="AL172" s="104">
        <f t="shared" si="43"/>
        <v>100</v>
      </c>
      <c r="AM172" s="101">
        <f t="shared" si="42"/>
        <v>600</v>
      </c>
      <c r="AN172" s="100" t="s">
        <v>75</v>
      </c>
      <c r="AQ172" s="49"/>
      <c r="AR172" s="59"/>
      <c r="AS172" s="59"/>
      <c r="AT172" s="59"/>
      <c r="AU172" s="59"/>
      <c r="AV172" s="59"/>
      <c r="AW172" s="59"/>
      <c r="AX172" s="62"/>
    </row>
    <row r="173" spans="1:57" s="26" customFormat="1" ht="31.5" hidden="1" x14ac:dyDescent="0.25">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7" t="s">
        <v>24</v>
      </c>
      <c r="AC173" s="100" t="s">
        <v>4</v>
      </c>
      <c r="AD173" s="104"/>
      <c r="AE173" s="104"/>
      <c r="AF173" s="104"/>
      <c r="AG173" s="104"/>
      <c r="AH173" s="104"/>
      <c r="AI173" s="104"/>
      <c r="AJ173" s="104"/>
      <c r="AK173" s="104"/>
      <c r="AL173" s="104"/>
      <c r="AM173" s="101">
        <f t="shared" si="42"/>
        <v>0</v>
      </c>
      <c r="AN173" s="100"/>
      <c r="AQ173" s="49">
        <v>100</v>
      </c>
      <c r="AR173" s="59"/>
      <c r="AS173" s="59"/>
      <c r="AT173" s="59"/>
      <c r="AU173" s="59"/>
      <c r="AV173" s="59"/>
      <c r="AW173" s="59"/>
      <c r="AX173" s="62"/>
    </row>
    <row r="174" spans="1:57" s="26" customFormat="1" ht="31.5" hidden="1" x14ac:dyDescent="0.25">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7" t="s">
        <v>25</v>
      </c>
      <c r="AC174" s="100" t="s">
        <v>4</v>
      </c>
      <c r="AD174" s="104"/>
      <c r="AE174" s="104"/>
      <c r="AF174" s="104"/>
      <c r="AG174" s="104"/>
      <c r="AH174" s="104"/>
      <c r="AI174" s="104"/>
      <c r="AJ174" s="104"/>
      <c r="AK174" s="104"/>
      <c r="AL174" s="104"/>
      <c r="AM174" s="101">
        <f t="shared" si="42"/>
        <v>0</v>
      </c>
      <c r="AN174" s="100"/>
      <c r="AQ174" s="49"/>
      <c r="AR174" s="59"/>
      <c r="AS174" s="59"/>
      <c r="AT174" s="59"/>
      <c r="AU174" s="59"/>
      <c r="AV174" s="59"/>
      <c r="AW174" s="59"/>
      <c r="AX174" s="62"/>
    </row>
    <row r="175" spans="1:57" s="26" customFormat="1" ht="31.5" x14ac:dyDescent="0.25">
      <c r="A175" s="102"/>
      <c r="B175" s="102"/>
      <c r="C175" s="102"/>
      <c r="D175" s="102"/>
      <c r="E175" s="102"/>
      <c r="F175" s="102"/>
      <c r="G175" s="102"/>
      <c r="H175" s="102"/>
      <c r="I175" s="102"/>
      <c r="J175" s="102"/>
      <c r="K175" s="102"/>
      <c r="L175" s="102"/>
      <c r="M175" s="102"/>
      <c r="N175" s="102"/>
      <c r="O175" s="102"/>
      <c r="P175" s="102"/>
      <c r="Q175" s="102"/>
      <c r="R175" s="102">
        <v>0</v>
      </c>
      <c r="S175" s="102">
        <v>5</v>
      </c>
      <c r="T175" s="102">
        <v>4</v>
      </c>
      <c r="U175" s="102">
        <v>0</v>
      </c>
      <c r="V175" s="102">
        <v>2</v>
      </c>
      <c r="W175" s="102">
        <v>0</v>
      </c>
      <c r="X175" s="102">
        <v>0</v>
      </c>
      <c r="Y175" s="102">
        <v>4</v>
      </c>
      <c r="Z175" s="102">
        <v>0</v>
      </c>
      <c r="AA175" s="102">
        <v>0</v>
      </c>
      <c r="AB175" s="107" t="s">
        <v>26</v>
      </c>
      <c r="AC175" s="100" t="s">
        <v>4</v>
      </c>
      <c r="AD175" s="104">
        <v>100</v>
      </c>
      <c r="AE175" s="104">
        <v>100</v>
      </c>
      <c r="AF175" s="104">
        <v>100</v>
      </c>
      <c r="AG175" s="104">
        <v>100</v>
      </c>
      <c r="AH175" s="104">
        <v>100</v>
      </c>
      <c r="AI175" s="104">
        <v>100</v>
      </c>
      <c r="AJ175" s="104">
        <v>100</v>
      </c>
      <c r="AK175" s="104">
        <v>100</v>
      </c>
      <c r="AL175" s="104">
        <v>100</v>
      </c>
      <c r="AM175" s="101">
        <f t="shared" si="42"/>
        <v>600</v>
      </c>
      <c r="AN175" s="100"/>
      <c r="AQ175" s="49"/>
      <c r="AR175" s="59"/>
      <c r="AS175" s="59"/>
      <c r="AT175" s="59"/>
      <c r="AU175" s="59"/>
      <c r="AV175" s="59"/>
      <c r="AW175" s="59"/>
      <c r="AX175" s="62"/>
    </row>
    <row r="176" spans="1:57" s="26" customFormat="1" ht="36.75" customHeight="1" thickBot="1" x14ac:dyDescent="0.3">
      <c r="A176" s="102"/>
      <c r="B176" s="102"/>
      <c r="C176" s="102"/>
      <c r="D176" s="102"/>
      <c r="E176" s="102"/>
      <c r="F176" s="102"/>
      <c r="G176" s="102"/>
      <c r="H176" s="102"/>
      <c r="I176" s="102"/>
      <c r="J176" s="102"/>
      <c r="K176" s="102"/>
      <c r="L176" s="102"/>
      <c r="M176" s="102"/>
      <c r="N176" s="102"/>
      <c r="O176" s="102"/>
      <c r="P176" s="102"/>
      <c r="Q176" s="102"/>
      <c r="R176" s="102">
        <v>0</v>
      </c>
      <c r="S176" s="102">
        <v>5</v>
      </c>
      <c r="T176" s="102">
        <v>4</v>
      </c>
      <c r="U176" s="102">
        <v>0</v>
      </c>
      <c r="V176" s="102">
        <v>2</v>
      </c>
      <c r="W176" s="102">
        <v>0</v>
      </c>
      <c r="X176" s="102">
        <v>0</v>
      </c>
      <c r="Y176" s="102">
        <v>4</v>
      </c>
      <c r="Z176" s="102">
        <v>0</v>
      </c>
      <c r="AA176" s="102">
        <v>1</v>
      </c>
      <c r="AB176" s="103" t="s">
        <v>143</v>
      </c>
      <c r="AC176" s="100" t="s">
        <v>31</v>
      </c>
      <c r="AD176" s="104"/>
      <c r="AE176" s="104"/>
      <c r="AF176" s="104"/>
      <c r="AG176" s="104"/>
      <c r="AH176" s="104"/>
      <c r="AI176" s="104"/>
      <c r="AJ176" s="104"/>
      <c r="AK176" s="104"/>
      <c r="AL176" s="104"/>
      <c r="AM176" s="101">
        <f t="shared" si="42"/>
        <v>0</v>
      </c>
      <c r="AN176" s="100"/>
      <c r="AQ176" s="49"/>
      <c r="AR176" s="75"/>
      <c r="AS176" s="75"/>
      <c r="AT176" s="75"/>
      <c r="AU176" s="75"/>
      <c r="AV176" s="75"/>
      <c r="AW176" s="75"/>
      <c r="AX176" s="166"/>
    </row>
    <row r="177" spans="1:43" s="26" customFormat="1" ht="19.5" hidden="1" thickBot="1" x14ac:dyDescent="0.3">
      <c r="A177" s="102"/>
      <c r="B177" s="102"/>
      <c r="C177" s="102"/>
      <c r="D177" s="102"/>
      <c r="E177" s="102"/>
      <c r="F177" s="102"/>
      <c r="G177" s="102"/>
      <c r="H177" s="102"/>
      <c r="I177" s="102"/>
      <c r="J177" s="102"/>
      <c r="K177" s="102"/>
      <c r="L177" s="102"/>
      <c r="M177" s="102"/>
      <c r="N177" s="102"/>
      <c r="O177" s="102"/>
      <c r="P177" s="102"/>
      <c r="Q177" s="102"/>
      <c r="R177" s="102">
        <v>0</v>
      </c>
      <c r="S177" s="102">
        <v>5</v>
      </c>
      <c r="T177" s="102">
        <v>4</v>
      </c>
      <c r="U177" s="102">
        <v>0</v>
      </c>
      <c r="V177" s="102">
        <v>2</v>
      </c>
      <c r="W177" s="102">
        <v>0</v>
      </c>
      <c r="X177" s="102">
        <v>0</v>
      </c>
      <c r="Y177" s="102">
        <v>4</v>
      </c>
      <c r="Z177" s="102">
        <v>0</v>
      </c>
      <c r="AA177" s="102">
        <v>1</v>
      </c>
      <c r="AB177" s="103"/>
      <c r="AC177" s="100"/>
      <c r="AD177" s="104"/>
      <c r="AE177" s="104"/>
      <c r="AF177" s="104"/>
      <c r="AG177" s="104"/>
      <c r="AH177" s="104"/>
      <c r="AI177" s="104"/>
      <c r="AJ177" s="104"/>
      <c r="AK177" s="104"/>
      <c r="AL177" s="104"/>
      <c r="AM177" s="101">
        <f t="shared" si="42"/>
        <v>0</v>
      </c>
      <c r="AN177" s="100"/>
      <c r="AQ177" s="49"/>
    </row>
    <row r="178" spans="1:43" s="26" customFormat="1" ht="19.5" hidden="1" thickBot="1" x14ac:dyDescent="0.3">
      <c r="A178" s="102"/>
      <c r="B178" s="102"/>
      <c r="C178" s="102"/>
      <c r="D178" s="102"/>
      <c r="E178" s="102"/>
      <c r="F178" s="102"/>
      <c r="G178" s="102"/>
      <c r="H178" s="102"/>
      <c r="I178" s="102"/>
      <c r="J178" s="102"/>
      <c r="K178" s="102"/>
      <c r="L178" s="102"/>
      <c r="M178" s="102"/>
      <c r="N178" s="102"/>
      <c r="O178" s="102"/>
      <c r="P178" s="102"/>
      <c r="Q178" s="102"/>
      <c r="R178" s="102">
        <v>0</v>
      </c>
      <c r="S178" s="102">
        <v>5</v>
      </c>
      <c r="T178" s="102">
        <v>4</v>
      </c>
      <c r="U178" s="102">
        <v>0</v>
      </c>
      <c r="V178" s="102">
        <v>2</v>
      </c>
      <c r="W178" s="102">
        <v>0</v>
      </c>
      <c r="X178" s="102">
        <v>0</v>
      </c>
      <c r="Y178" s="102">
        <v>4</v>
      </c>
      <c r="Z178" s="102">
        <v>0</v>
      </c>
      <c r="AA178" s="102">
        <v>1</v>
      </c>
      <c r="AB178" s="103"/>
      <c r="AC178" s="100"/>
      <c r="AD178" s="104"/>
      <c r="AE178" s="104"/>
      <c r="AF178" s="104"/>
      <c r="AG178" s="104"/>
      <c r="AH178" s="104"/>
      <c r="AI178" s="104"/>
      <c r="AJ178" s="104"/>
      <c r="AK178" s="104"/>
      <c r="AL178" s="104"/>
      <c r="AM178" s="101">
        <f t="shared" si="42"/>
        <v>0</v>
      </c>
      <c r="AN178" s="100"/>
      <c r="AQ178" s="49"/>
    </row>
    <row r="179" spans="1:43" s="26" customFormat="1" ht="19.5" hidden="1" thickBot="1" x14ac:dyDescent="0.3">
      <c r="A179" s="102"/>
      <c r="B179" s="102"/>
      <c r="C179" s="102"/>
      <c r="D179" s="102"/>
      <c r="E179" s="102"/>
      <c r="F179" s="102"/>
      <c r="G179" s="102"/>
      <c r="H179" s="102"/>
      <c r="I179" s="102"/>
      <c r="J179" s="102"/>
      <c r="K179" s="102"/>
      <c r="L179" s="102"/>
      <c r="M179" s="102"/>
      <c r="N179" s="102"/>
      <c r="O179" s="102"/>
      <c r="P179" s="102"/>
      <c r="Q179" s="102"/>
      <c r="R179" s="102">
        <v>0</v>
      </c>
      <c r="S179" s="102">
        <v>5</v>
      </c>
      <c r="T179" s="102">
        <v>4</v>
      </c>
      <c r="U179" s="102">
        <v>0</v>
      </c>
      <c r="V179" s="102">
        <v>2</v>
      </c>
      <c r="W179" s="102">
        <v>0</v>
      </c>
      <c r="X179" s="102">
        <v>0</v>
      </c>
      <c r="Y179" s="102">
        <v>4</v>
      </c>
      <c r="Z179" s="102">
        <v>0</v>
      </c>
      <c r="AA179" s="102">
        <v>1</v>
      </c>
      <c r="AB179" s="103"/>
      <c r="AC179" s="100"/>
      <c r="AD179" s="104"/>
      <c r="AE179" s="104"/>
      <c r="AF179" s="104"/>
      <c r="AG179" s="104"/>
      <c r="AH179" s="104"/>
      <c r="AI179" s="104"/>
      <c r="AJ179" s="104"/>
      <c r="AK179" s="104"/>
      <c r="AL179" s="104"/>
      <c r="AM179" s="101">
        <f t="shared" si="42"/>
        <v>0</v>
      </c>
      <c r="AN179" s="100"/>
      <c r="AQ179" s="49"/>
    </row>
    <row r="180" spans="1:43" s="26" customFormat="1" ht="19.5" hidden="1" thickBot="1" x14ac:dyDescent="0.3">
      <c r="A180" s="102"/>
      <c r="B180" s="102"/>
      <c r="C180" s="102"/>
      <c r="D180" s="102"/>
      <c r="E180" s="102"/>
      <c r="F180" s="102"/>
      <c r="G180" s="102"/>
      <c r="H180" s="102"/>
      <c r="I180" s="102"/>
      <c r="J180" s="102"/>
      <c r="K180" s="102"/>
      <c r="L180" s="102"/>
      <c r="M180" s="102"/>
      <c r="N180" s="102"/>
      <c r="O180" s="102"/>
      <c r="P180" s="102"/>
      <c r="Q180" s="102"/>
      <c r="R180" s="102">
        <v>0</v>
      </c>
      <c r="S180" s="102">
        <v>5</v>
      </c>
      <c r="T180" s="102">
        <v>4</v>
      </c>
      <c r="U180" s="102">
        <v>0</v>
      </c>
      <c r="V180" s="102">
        <v>2</v>
      </c>
      <c r="W180" s="102">
        <v>0</v>
      </c>
      <c r="X180" s="102">
        <v>0</v>
      </c>
      <c r="Y180" s="102">
        <v>4</v>
      </c>
      <c r="Z180" s="102">
        <v>0</v>
      </c>
      <c r="AA180" s="102">
        <v>1</v>
      </c>
      <c r="AB180" s="103"/>
      <c r="AC180" s="100"/>
      <c r="AD180" s="104"/>
      <c r="AE180" s="104"/>
      <c r="AF180" s="104"/>
      <c r="AG180" s="104"/>
      <c r="AH180" s="104"/>
      <c r="AI180" s="104"/>
      <c r="AJ180" s="104"/>
      <c r="AK180" s="104"/>
      <c r="AL180" s="104"/>
      <c r="AM180" s="101">
        <f t="shared" si="42"/>
        <v>0</v>
      </c>
      <c r="AN180" s="100"/>
      <c r="AQ180" s="49"/>
    </row>
    <row r="181" spans="1:43" s="26" customFormat="1" ht="19.5" hidden="1" thickBot="1" x14ac:dyDescent="0.3">
      <c r="A181" s="102"/>
      <c r="B181" s="102"/>
      <c r="C181" s="102"/>
      <c r="D181" s="102"/>
      <c r="E181" s="102"/>
      <c r="F181" s="102"/>
      <c r="G181" s="102"/>
      <c r="H181" s="102"/>
      <c r="I181" s="102"/>
      <c r="J181" s="102"/>
      <c r="K181" s="102"/>
      <c r="L181" s="102"/>
      <c r="M181" s="102"/>
      <c r="N181" s="102"/>
      <c r="O181" s="102"/>
      <c r="P181" s="102"/>
      <c r="Q181" s="102"/>
      <c r="R181" s="102">
        <v>0</v>
      </c>
      <c r="S181" s="102">
        <v>5</v>
      </c>
      <c r="T181" s="102">
        <v>4</v>
      </c>
      <c r="U181" s="102">
        <v>0</v>
      </c>
      <c r="V181" s="102">
        <v>2</v>
      </c>
      <c r="W181" s="102">
        <v>0</v>
      </c>
      <c r="X181" s="102">
        <v>0</v>
      </c>
      <c r="Y181" s="102">
        <v>4</v>
      </c>
      <c r="Z181" s="102">
        <v>0</v>
      </c>
      <c r="AA181" s="102">
        <v>1</v>
      </c>
      <c r="AB181" s="103"/>
      <c r="AC181" s="100"/>
      <c r="AD181" s="104"/>
      <c r="AE181" s="104"/>
      <c r="AF181" s="104"/>
      <c r="AG181" s="104"/>
      <c r="AH181" s="104"/>
      <c r="AI181" s="104"/>
      <c r="AJ181" s="104"/>
      <c r="AK181" s="104"/>
      <c r="AL181" s="104"/>
      <c r="AM181" s="101">
        <f t="shared" si="42"/>
        <v>0</v>
      </c>
      <c r="AN181" s="100"/>
      <c r="AQ181" s="49"/>
    </row>
    <row r="182" spans="1:43" s="26" customFormat="1" ht="19.5" hidden="1" thickBot="1" x14ac:dyDescent="0.3">
      <c r="A182" s="102"/>
      <c r="B182" s="102"/>
      <c r="C182" s="102"/>
      <c r="D182" s="102"/>
      <c r="E182" s="102"/>
      <c r="F182" s="102"/>
      <c r="G182" s="102"/>
      <c r="H182" s="102"/>
      <c r="I182" s="102"/>
      <c r="J182" s="102"/>
      <c r="K182" s="102"/>
      <c r="L182" s="102"/>
      <c r="M182" s="102"/>
      <c r="N182" s="102"/>
      <c r="O182" s="102"/>
      <c r="P182" s="102"/>
      <c r="Q182" s="102"/>
      <c r="R182" s="102">
        <v>0</v>
      </c>
      <c r="S182" s="102">
        <v>5</v>
      </c>
      <c r="T182" s="102">
        <v>4</v>
      </c>
      <c r="U182" s="102">
        <v>0</v>
      </c>
      <c r="V182" s="102">
        <v>2</v>
      </c>
      <c r="W182" s="102">
        <v>0</v>
      </c>
      <c r="X182" s="102">
        <v>0</v>
      </c>
      <c r="Y182" s="102">
        <v>4</v>
      </c>
      <c r="Z182" s="102">
        <v>0</v>
      </c>
      <c r="AA182" s="102">
        <v>1</v>
      </c>
      <c r="AB182" s="103"/>
      <c r="AC182" s="100"/>
      <c r="AD182" s="104"/>
      <c r="AE182" s="104"/>
      <c r="AF182" s="104"/>
      <c r="AG182" s="104"/>
      <c r="AH182" s="104"/>
      <c r="AI182" s="104"/>
      <c r="AJ182" s="104"/>
      <c r="AK182" s="104"/>
      <c r="AL182" s="104"/>
      <c r="AM182" s="101">
        <f t="shared" si="42"/>
        <v>0</v>
      </c>
      <c r="AN182" s="100"/>
      <c r="AQ182" s="49"/>
    </row>
    <row r="183" spans="1:43" s="26" customFormat="1" ht="19.5" hidden="1" thickBot="1" x14ac:dyDescent="0.3">
      <c r="A183" s="102"/>
      <c r="B183" s="102"/>
      <c r="C183" s="102"/>
      <c r="D183" s="102"/>
      <c r="E183" s="102"/>
      <c r="F183" s="102"/>
      <c r="G183" s="102"/>
      <c r="H183" s="102"/>
      <c r="I183" s="102"/>
      <c r="J183" s="102"/>
      <c r="K183" s="102"/>
      <c r="L183" s="102"/>
      <c r="M183" s="102"/>
      <c r="N183" s="102"/>
      <c r="O183" s="102"/>
      <c r="P183" s="102"/>
      <c r="Q183" s="102"/>
      <c r="R183" s="102">
        <v>0</v>
      </c>
      <c r="S183" s="102">
        <v>5</v>
      </c>
      <c r="T183" s="102">
        <v>4</v>
      </c>
      <c r="U183" s="102">
        <v>0</v>
      </c>
      <c r="V183" s="102">
        <v>2</v>
      </c>
      <c r="W183" s="102">
        <v>0</v>
      </c>
      <c r="X183" s="102">
        <v>0</v>
      </c>
      <c r="Y183" s="102">
        <v>4</v>
      </c>
      <c r="Z183" s="102">
        <v>0</v>
      </c>
      <c r="AA183" s="102">
        <v>1</v>
      </c>
      <c r="AB183" s="103"/>
      <c r="AC183" s="100"/>
      <c r="AD183" s="104"/>
      <c r="AE183" s="104"/>
      <c r="AF183" s="104"/>
      <c r="AG183" s="104"/>
      <c r="AH183" s="104"/>
      <c r="AI183" s="104"/>
      <c r="AJ183" s="104"/>
      <c r="AK183" s="104"/>
      <c r="AL183" s="104"/>
      <c r="AM183" s="101">
        <f t="shared" si="42"/>
        <v>0</v>
      </c>
      <c r="AN183" s="100"/>
      <c r="AQ183" s="49"/>
    </row>
    <row r="184" spans="1:43" s="26" customFormat="1" ht="19.5" hidden="1" thickBot="1" x14ac:dyDescent="0.3">
      <c r="A184" s="102"/>
      <c r="B184" s="102"/>
      <c r="C184" s="102"/>
      <c r="D184" s="102"/>
      <c r="E184" s="102"/>
      <c r="F184" s="102"/>
      <c r="G184" s="102"/>
      <c r="H184" s="102"/>
      <c r="I184" s="102"/>
      <c r="J184" s="102"/>
      <c r="K184" s="102"/>
      <c r="L184" s="102"/>
      <c r="M184" s="102"/>
      <c r="N184" s="102"/>
      <c r="O184" s="102"/>
      <c r="P184" s="102"/>
      <c r="Q184" s="102"/>
      <c r="R184" s="102">
        <v>0</v>
      </c>
      <c r="S184" s="102">
        <v>5</v>
      </c>
      <c r="T184" s="102">
        <v>4</v>
      </c>
      <c r="U184" s="102">
        <v>0</v>
      </c>
      <c r="V184" s="102">
        <v>2</v>
      </c>
      <c r="W184" s="102">
        <v>0</v>
      </c>
      <c r="X184" s="102">
        <v>0</v>
      </c>
      <c r="Y184" s="102">
        <v>4</v>
      </c>
      <c r="Z184" s="102">
        <v>0</v>
      </c>
      <c r="AA184" s="102">
        <v>1</v>
      </c>
      <c r="AB184" s="103"/>
      <c r="AC184" s="100"/>
      <c r="AD184" s="104"/>
      <c r="AE184" s="104"/>
      <c r="AF184" s="104"/>
      <c r="AG184" s="104"/>
      <c r="AH184" s="104"/>
      <c r="AI184" s="104"/>
      <c r="AJ184" s="104"/>
      <c r="AK184" s="104"/>
      <c r="AL184" s="104"/>
      <c r="AM184" s="101">
        <f t="shared" si="42"/>
        <v>0</v>
      </c>
      <c r="AN184" s="100"/>
      <c r="AQ184" s="49"/>
    </row>
    <row r="185" spans="1:43" s="26" customFormat="1" ht="19.5" hidden="1" thickBot="1" x14ac:dyDescent="0.3">
      <c r="A185" s="102"/>
      <c r="B185" s="102"/>
      <c r="C185" s="102"/>
      <c r="D185" s="102"/>
      <c r="E185" s="102"/>
      <c r="F185" s="102"/>
      <c r="G185" s="102"/>
      <c r="H185" s="102"/>
      <c r="I185" s="102"/>
      <c r="J185" s="102"/>
      <c r="K185" s="102"/>
      <c r="L185" s="102"/>
      <c r="M185" s="102"/>
      <c r="N185" s="102"/>
      <c r="O185" s="102"/>
      <c r="P185" s="102"/>
      <c r="Q185" s="102"/>
      <c r="R185" s="102">
        <v>0</v>
      </c>
      <c r="S185" s="102">
        <v>5</v>
      </c>
      <c r="T185" s="102">
        <v>4</v>
      </c>
      <c r="U185" s="102">
        <v>0</v>
      </c>
      <c r="V185" s="102">
        <v>2</v>
      </c>
      <c r="W185" s="102">
        <v>0</v>
      </c>
      <c r="X185" s="102">
        <v>0</v>
      </c>
      <c r="Y185" s="102">
        <v>4</v>
      </c>
      <c r="Z185" s="102">
        <v>0</v>
      </c>
      <c r="AA185" s="102">
        <v>1</v>
      </c>
      <c r="AB185" s="103"/>
      <c r="AC185" s="100"/>
      <c r="AD185" s="104"/>
      <c r="AE185" s="104"/>
      <c r="AF185" s="104"/>
      <c r="AG185" s="104"/>
      <c r="AH185" s="104"/>
      <c r="AI185" s="104"/>
      <c r="AJ185" s="104"/>
      <c r="AK185" s="104"/>
      <c r="AL185" s="104"/>
      <c r="AM185" s="101">
        <f t="shared" si="42"/>
        <v>0</v>
      </c>
      <c r="AN185" s="100"/>
      <c r="AQ185" s="49"/>
    </row>
    <row r="186" spans="1:43" s="26" customFormat="1" ht="19.5" hidden="1" thickBot="1" x14ac:dyDescent="0.3">
      <c r="A186" s="102"/>
      <c r="B186" s="102"/>
      <c r="C186" s="102"/>
      <c r="D186" s="102"/>
      <c r="E186" s="102"/>
      <c r="F186" s="102"/>
      <c r="G186" s="102"/>
      <c r="H186" s="102"/>
      <c r="I186" s="102"/>
      <c r="J186" s="102"/>
      <c r="K186" s="102"/>
      <c r="L186" s="102"/>
      <c r="M186" s="102"/>
      <c r="N186" s="102"/>
      <c r="O186" s="102"/>
      <c r="P186" s="102"/>
      <c r="Q186" s="102"/>
      <c r="R186" s="102">
        <v>0</v>
      </c>
      <c r="S186" s="102">
        <v>5</v>
      </c>
      <c r="T186" s="102">
        <v>4</v>
      </c>
      <c r="U186" s="102">
        <v>0</v>
      </c>
      <c r="V186" s="102">
        <v>2</v>
      </c>
      <c r="W186" s="102">
        <v>0</v>
      </c>
      <c r="X186" s="102">
        <v>0</v>
      </c>
      <c r="Y186" s="102">
        <v>4</v>
      </c>
      <c r="Z186" s="102">
        <v>0</v>
      </c>
      <c r="AA186" s="102">
        <v>1</v>
      </c>
      <c r="AB186" s="103"/>
      <c r="AC186" s="100"/>
      <c r="AD186" s="104"/>
      <c r="AE186" s="104"/>
      <c r="AF186" s="104"/>
      <c r="AG186" s="104"/>
      <c r="AH186" s="104"/>
      <c r="AI186" s="104"/>
      <c r="AJ186" s="104"/>
      <c r="AK186" s="104"/>
      <c r="AL186" s="104"/>
      <c r="AM186" s="101">
        <f t="shared" si="42"/>
        <v>0</v>
      </c>
      <c r="AN186" s="100"/>
      <c r="AQ186" s="49"/>
    </row>
    <row r="187" spans="1:43" s="26" customFormat="1" ht="19.5" hidden="1" thickBot="1" x14ac:dyDescent="0.3">
      <c r="A187" s="102"/>
      <c r="B187" s="102"/>
      <c r="C187" s="102"/>
      <c r="D187" s="102"/>
      <c r="E187" s="102"/>
      <c r="F187" s="102"/>
      <c r="G187" s="102"/>
      <c r="H187" s="102"/>
      <c r="I187" s="102"/>
      <c r="J187" s="102"/>
      <c r="K187" s="102"/>
      <c r="L187" s="102"/>
      <c r="M187" s="102"/>
      <c r="N187" s="102"/>
      <c r="O187" s="102"/>
      <c r="P187" s="102"/>
      <c r="Q187" s="102"/>
      <c r="R187" s="102">
        <v>0</v>
      </c>
      <c r="S187" s="102">
        <v>5</v>
      </c>
      <c r="T187" s="102">
        <v>4</v>
      </c>
      <c r="U187" s="102">
        <v>0</v>
      </c>
      <c r="V187" s="102">
        <v>2</v>
      </c>
      <c r="W187" s="102">
        <v>0</v>
      </c>
      <c r="X187" s="102">
        <v>0</v>
      </c>
      <c r="Y187" s="102">
        <v>4</v>
      </c>
      <c r="Z187" s="102">
        <v>0</v>
      </c>
      <c r="AA187" s="102">
        <v>1</v>
      </c>
      <c r="AB187" s="103"/>
      <c r="AC187" s="100"/>
      <c r="AD187" s="104"/>
      <c r="AE187" s="104"/>
      <c r="AF187" s="104"/>
      <c r="AG187" s="104"/>
      <c r="AH187" s="104"/>
      <c r="AI187" s="104"/>
      <c r="AJ187" s="104"/>
      <c r="AK187" s="104"/>
      <c r="AL187" s="104"/>
      <c r="AM187" s="101">
        <f t="shared" si="42"/>
        <v>0</v>
      </c>
      <c r="AN187" s="100"/>
      <c r="AQ187" s="49"/>
    </row>
    <row r="188" spans="1:43" s="26" customFormat="1" ht="19.5" hidden="1" thickBot="1" x14ac:dyDescent="0.3">
      <c r="A188" s="102"/>
      <c r="B188" s="102"/>
      <c r="C188" s="102"/>
      <c r="D188" s="102"/>
      <c r="E188" s="102"/>
      <c r="F188" s="102"/>
      <c r="G188" s="102"/>
      <c r="H188" s="102"/>
      <c r="I188" s="102"/>
      <c r="J188" s="102"/>
      <c r="K188" s="102"/>
      <c r="L188" s="102"/>
      <c r="M188" s="102"/>
      <c r="N188" s="102"/>
      <c r="O188" s="102"/>
      <c r="P188" s="102"/>
      <c r="Q188" s="102"/>
      <c r="R188" s="102">
        <v>0</v>
      </c>
      <c r="S188" s="102">
        <v>5</v>
      </c>
      <c r="T188" s="102">
        <v>4</v>
      </c>
      <c r="U188" s="102">
        <v>0</v>
      </c>
      <c r="V188" s="102">
        <v>2</v>
      </c>
      <c r="W188" s="102">
        <v>0</v>
      </c>
      <c r="X188" s="102">
        <v>0</v>
      </c>
      <c r="Y188" s="102">
        <v>4</v>
      </c>
      <c r="Z188" s="102">
        <v>0</v>
      </c>
      <c r="AA188" s="102">
        <v>1</v>
      </c>
      <c r="AB188" s="103"/>
      <c r="AC188" s="100"/>
      <c r="AD188" s="104"/>
      <c r="AE188" s="104"/>
      <c r="AF188" s="104"/>
      <c r="AG188" s="104"/>
      <c r="AH188" s="104"/>
      <c r="AI188" s="104"/>
      <c r="AJ188" s="104"/>
      <c r="AK188" s="104"/>
      <c r="AL188" s="104"/>
      <c r="AM188" s="101">
        <f t="shared" si="42"/>
        <v>0</v>
      </c>
      <c r="AN188" s="100"/>
      <c r="AQ188" s="49"/>
    </row>
    <row r="189" spans="1:43" s="26" customFormat="1" ht="19.5" hidden="1" thickBot="1" x14ac:dyDescent="0.3">
      <c r="A189" s="102"/>
      <c r="B189" s="102"/>
      <c r="C189" s="102"/>
      <c r="D189" s="102"/>
      <c r="E189" s="102"/>
      <c r="F189" s="102"/>
      <c r="G189" s="102"/>
      <c r="H189" s="102"/>
      <c r="I189" s="102"/>
      <c r="J189" s="102"/>
      <c r="K189" s="102"/>
      <c r="L189" s="102"/>
      <c r="M189" s="102"/>
      <c r="N189" s="102"/>
      <c r="O189" s="102"/>
      <c r="P189" s="102"/>
      <c r="Q189" s="102"/>
      <c r="R189" s="102">
        <v>0</v>
      </c>
      <c r="S189" s="102">
        <v>5</v>
      </c>
      <c r="T189" s="102">
        <v>4</v>
      </c>
      <c r="U189" s="102">
        <v>0</v>
      </c>
      <c r="V189" s="102">
        <v>2</v>
      </c>
      <c r="W189" s="102">
        <v>0</v>
      </c>
      <c r="X189" s="102">
        <v>0</v>
      </c>
      <c r="Y189" s="102">
        <v>4</v>
      </c>
      <c r="Z189" s="102">
        <v>0</v>
      </c>
      <c r="AA189" s="102">
        <v>1</v>
      </c>
      <c r="AB189" s="103"/>
      <c r="AC189" s="100"/>
      <c r="AD189" s="104"/>
      <c r="AE189" s="104"/>
      <c r="AF189" s="104"/>
      <c r="AG189" s="104"/>
      <c r="AH189" s="104"/>
      <c r="AI189" s="104"/>
      <c r="AJ189" s="104"/>
      <c r="AK189" s="104"/>
      <c r="AL189" s="104"/>
      <c r="AM189" s="101">
        <f t="shared" si="42"/>
        <v>0</v>
      </c>
      <c r="AN189" s="100"/>
      <c r="AQ189" s="49"/>
    </row>
    <row r="190" spans="1:43" s="26" customFormat="1" ht="19.5" hidden="1" thickBot="1" x14ac:dyDescent="0.3">
      <c r="A190" s="102"/>
      <c r="B190" s="102"/>
      <c r="C190" s="102"/>
      <c r="D190" s="102"/>
      <c r="E190" s="102"/>
      <c r="F190" s="102"/>
      <c r="G190" s="102"/>
      <c r="H190" s="102"/>
      <c r="I190" s="102"/>
      <c r="J190" s="102"/>
      <c r="K190" s="102"/>
      <c r="L190" s="102"/>
      <c r="M190" s="102"/>
      <c r="N190" s="102"/>
      <c r="O190" s="102"/>
      <c r="P190" s="102"/>
      <c r="Q190" s="102"/>
      <c r="R190" s="102">
        <v>0</v>
      </c>
      <c r="S190" s="102">
        <v>5</v>
      </c>
      <c r="T190" s="102">
        <v>4</v>
      </c>
      <c r="U190" s="102">
        <v>0</v>
      </c>
      <c r="V190" s="102">
        <v>2</v>
      </c>
      <c r="W190" s="102">
        <v>0</v>
      </c>
      <c r="X190" s="102">
        <v>0</v>
      </c>
      <c r="Y190" s="102">
        <v>4</v>
      </c>
      <c r="Z190" s="102">
        <v>0</v>
      </c>
      <c r="AA190" s="102">
        <v>1</v>
      </c>
      <c r="AB190" s="103"/>
      <c r="AC190" s="100"/>
      <c r="AD190" s="104"/>
      <c r="AE190" s="104"/>
      <c r="AF190" s="104"/>
      <c r="AG190" s="104"/>
      <c r="AH190" s="104"/>
      <c r="AI190" s="104"/>
      <c r="AJ190" s="104"/>
      <c r="AK190" s="104"/>
      <c r="AL190" s="104"/>
      <c r="AM190" s="101">
        <f t="shared" si="42"/>
        <v>0</v>
      </c>
      <c r="AN190" s="100"/>
      <c r="AQ190" s="49"/>
    </row>
    <row r="191" spans="1:43" s="26" customFormat="1" ht="19.5" hidden="1" thickBot="1" x14ac:dyDescent="0.3">
      <c r="A191" s="102"/>
      <c r="B191" s="102"/>
      <c r="C191" s="102"/>
      <c r="D191" s="102"/>
      <c r="E191" s="102"/>
      <c r="F191" s="102"/>
      <c r="G191" s="102"/>
      <c r="H191" s="102"/>
      <c r="I191" s="102"/>
      <c r="J191" s="102"/>
      <c r="K191" s="102"/>
      <c r="L191" s="102"/>
      <c r="M191" s="102"/>
      <c r="N191" s="102"/>
      <c r="O191" s="102"/>
      <c r="P191" s="102"/>
      <c r="Q191" s="102"/>
      <c r="R191" s="102">
        <v>0</v>
      </c>
      <c r="S191" s="102">
        <v>5</v>
      </c>
      <c r="T191" s="102">
        <v>4</v>
      </c>
      <c r="U191" s="102">
        <v>0</v>
      </c>
      <c r="V191" s="102">
        <v>2</v>
      </c>
      <c r="W191" s="102">
        <v>0</v>
      </c>
      <c r="X191" s="102">
        <v>0</v>
      </c>
      <c r="Y191" s="102">
        <v>4</v>
      </c>
      <c r="Z191" s="102">
        <v>0</v>
      </c>
      <c r="AA191" s="102">
        <v>1</v>
      </c>
      <c r="AB191" s="103"/>
      <c r="AC191" s="100"/>
      <c r="AD191" s="104"/>
      <c r="AE191" s="104"/>
      <c r="AF191" s="104"/>
      <c r="AG191" s="104"/>
      <c r="AH191" s="104"/>
      <c r="AI191" s="104"/>
      <c r="AJ191" s="104"/>
      <c r="AK191" s="104"/>
      <c r="AL191" s="104"/>
      <c r="AM191" s="101">
        <f t="shared" si="42"/>
        <v>0</v>
      </c>
      <c r="AN191" s="100"/>
      <c r="AQ191" s="49"/>
    </row>
    <row r="192" spans="1:43" s="26" customFormat="1" ht="16.5" hidden="1" thickBot="1" x14ac:dyDescent="0.3">
      <c r="A192" s="102"/>
      <c r="B192" s="102"/>
      <c r="C192" s="102"/>
      <c r="D192" s="102"/>
      <c r="E192" s="102"/>
      <c r="F192" s="102"/>
      <c r="G192" s="102"/>
      <c r="H192" s="102"/>
      <c r="I192" s="102"/>
      <c r="J192" s="102"/>
      <c r="K192" s="102"/>
      <c r="L192" s="102"/>
      <c r="M192" s="102"/>
      <c r="N192" s="102"/>
      <c r="O192" s="102"/>
      <c r="P192" s="102"/>
      <c r="Q192" s="102"/>
      <c r="R192" s="102">
        <v>0</v>
      </c>
      <c r="S192" s="102">
        <v>5</v>
      </c>
      <c r="T192" s="102">
        <v>4</v>
      </c>
      <c r="U192" s="102">
        <v>0</v>
      </c>
      <c r="V192" s="102">
        <v>2</v>
      </c>
      <c r="W192" s="102">
        <v>0</v>
      </c>
      <c r="X192" s="102">
        <v>0</v>
      </c>
      <c r="Y192" s="102">
        <v>4</v>
      </c>
      <c r="Z192" s="102">
        <v>0</v>
      </c>
      <c r="AA192" s="102">
        <v>1</v>
      </c>
      <c r="AB192" s="103"/>
      <c r="AC192" s="100"/>
      <c r="AD192" s="104"/>
      <c r="AE192" s="104"/>
      <c r="AF192" s="104"/>
      <c r="AG192" s="104"/>
      <c r="AH192" s="104"/>
      <c r="AI192" s="104"/>
      <c r="AJ192" s="104"/>
      <c r="AK192" s="104"/>
      <c r="AL192" s="104"/>
      <c r="AM192" s="101">
        <f t="shared" si="42"/>
        <v>0</v>
      </c>
      <c r="AN192" s="100"/>
      <c r="AQ192" s="54"/>
    </row>
    <row r="193" spans="1:43" s="26" customFormat="1" ht="16.5" hidden="1" thickBot="1" x14ac:dyDescent="0.3">
      <c r="A193" s="102"/>
      <c r="B193" s="102"/>
      <c r="C193" s="102"/>
      <c r="D193" s="102"/>
      <c r="E193" s="102"/>
      <c r="F193" s="102"/>
      <c r="G193" s="102"/>
      <c r="H193" s="102"/>
      <c r="I193" s="102"/>
      <c r="J193" s="102"/>
      <c r="K193" s="102"/>
      <c r="L193" s="102"/>
      <c r="M193" s="102"/>
      <c r="N193" s="102"/>
      <c r="O193" s="102"/>
      <c r="P193" s="102"/>
      <c r="Q193" s="102"/>
      <c r="R193" s="102">
        <v>0</v>
      </c>
      <c r="S193" s="102">
        <v>5</v>
      </c>
      <c r="T193" s="102">
        <v>4</v>
      </c>
      <c r="U193" s="102">
        <v>0</v>
      </c>
      <c r="V193" s="102">
        <v>2</v>
      </c>
      <c r="W193" s="102">
        <v>0</v>
      </c>
      <c r="X193" s="102">
        <v>0</v>
      </c>
      <c r="Y193" s="102">
        <v>4</v>
      </c>
      <c r="Z193" s="102">
        <v>0</v>
      </c>
      <c r="AA193" s="102">
        <v>1</v>
      </c>
      <c r="AB193" s="103"/>
      <c r="AC193" s="100"/>
      <c r="AD193" s="104"/>
      <c r="AE193" s="104"/>
      <c r="AF193" s="104"/>
      <c r="AG193" s="104"/>
      <c r="AH193" s="104"/>
      <c r="AI193" s="104"/>
      <c r="AJ193" s="104"/>
      <c r="AK193" s="104"/>
      <c r="AL193" s="104"/>
      <c r="AM193" s="101">
        <f t="shared" si="42"/>
        <v>0</v>
      </c>
      <c r="AN193" s="100"/>
      <c r="AQ193" s="54"/>
    </row>
    <row r="194" spans="1:43" s="26" customFormat="1" ht="16.5" hidden="1" thickBot="1" x14ac:dyDescent="0.3">
      <c r="A194" s="102"/>
      <c r="B194" s="102"/>
      <c r="C194" s="102"/>
      <c r="D194" s="102"/>
      <c r="E194" s="102"/>
      <c r="F194" s="102"/>
      <c r="G194" s="102"/>
      <c r="H194" s="102"/>
      <c r="I194" s="102"/>
      <c r="J194" s="102"/>
      <c r="K194" s="102"/>
      <c r="L194" s="102"/>
      <c r="M194" s="102"/>
      <c r="N194" s="102"/>
      <c r="O194" s="102"/>
      <c r="P194" s="102"/>
      <c r="Q194" s="102"/>
      <c r="R194" s="102">
        <v>0</v>
      </c>
      <c r="S194" s="102">
        <v>5</v>
      </c>
      <c r="T194" s="102">
        <v>4</v>
      </c>
      <c r="U194" s="102">
        <v>0</v>
      </c>
      <c r="V194" s="102">
        <v>2</v>
      </c>
      <c r="W194" s="102">
        <v>0</v>
      </c>
      <c r="X194" s="102">
        <v>0</v>
      </c>
      <c r="Y194" s="102">
        <v>4</v>
      </c>
      <c r="Z194" s="102">
        <v>0</v>
      </c>
      <c r="AA194" s="102">
        <v>1</v>
      </c>
      <c r="AB194" s="103"/>
      <c r="AC194" s="100"/>
      <c r="AD194" s="104"/>
      <c r="AE194" s="104"/>
      <c r="AF194" s="104"/>
      <c r="AG194" s="104"/>
      <c r="AH194" s="104"/>
      <c r="AI194" s="104"/>
      <c r="AJ194" s="104"/>
      <c r="AK194" s="104"/>
      <c r="AL194" s="104"/>
      <c r="AM194" s="101">
        <f t="shared" si="42"/>
        <v>0</v>
      </c>
      <c r="AN194" s="100"/>
      <c r="AQ194" s="54"/>
    </row>
    <row r="195" spans="1:43" s="26" customFormat="1" ht="16.5" hidden="1" thickBot="1" x14ac:dyDescent="0.3">
      <c r="A195" s="102"/>
      <c r="B195" s="102"/>
      <c r="C195" s="102"/>
      <c r="D195" s="102"/>
      <c r="E195" s="102"/>
      <c r="F195" s="102"/>
      <c r="G195" s="102"/>
      <c r="H195" s="102"/>
      <c r="I195" s="102"/>
      <c r="J195" s="102"/>
      <c r="K195" s="102"/>
      <c r="L195" s="102"/>
      <c r="M195" s="102"/>
      <c r="N195" s="102"/>
      <c r="O195" s="102"/>
      <c r="P195" s="102"/>
      <c r="Q195" s="102"/>
      <c r="R195" s="102">
        <v>0</v>
      </c>
      <c r="S195" s="102">
        <v>5</v>
      </c>
      <c r="T195" s="102">
        <v>4</v>
      </c>
      <c r="U195" s="102">
        <v>0</v>
      </c>
      <c r="V195" s="102">
        <v>2</v>
      </c>
      <c r="W195" s="102">
        <v>0</v>
      </c>
      <c r="X195" s="102">
        <v>0</v>
      </c>
      <c r="Y195" s="102">
        <v>4</v>
      </c>
      <c r="Z195" s="102">
        <v>0</v>
      </c>
      <c r="AA195" s="102">
        <v>1</v>
      </c>
      <c r="AB195" s="103"/>
      <c r="AC195" s="100"/>
      <c r="AD195" s="104"/>
      <c r="AE195" s="104"/>
      <c r="AF195" s="104"/>
      <c r="AG195" s="104"/>
      <c r="AH195" s="104"/>
      <c r="AI195" s="104"/>
      <c r="AJ195" s="104"/>
      <c r="AK195" s="104"/>
      <c r="AL195" s="104"/>
      <c r="AM195" s="101">
        <f t="shared" si="42"/>
        <v>0</v>
      </c>
      <c r="AN195" s="100"/>
      <c r="AQ195" s="54"/>
    </row>
    <row r="196" spans="1:43" s="26" customFormat="1" ht="16.5" hidden="1" thickBot="1" x14ac:dyDescent="0.3">
      <c r="A196" s="102"/>
      <c r="B196" s="102"/>
      <c r="C196" s="102"/>
      <c r="D196" s="102"/>
      <c r="E196" s="102"/>
      <c r="F196" s="102"/>
      <c r="G196" s="102"/>
      <c r="H196" s="102"/>
      <c r="I196" s="102"/>
      <c r="J196" s="102"/>
      <c r="K196" s="102"/>
      <c r="L196" s="102"/>
      <c r="M196" s="102"/>
      <c r="N196" s="102"/>
      <c r="O196" s="102"/>
      <c r="P196" s="102"/>
      <c r="Q196" s="102"/>
      <c r="R196" s="102">
        <v>0</v>
      </c>
      <c r="S196" s="102">
        <v>5</v>
      </c>
      <c r="T196" s="102">
        <v>4</v>
      </c>
      <c r="U196" s="102">
        <v>0</v>
      </c>
      <c r="V196" s="102">
        <v>2</v>
      </c>
      <c r="W196" s="102">
        <v>0</v>
      </c>
      <c r="X196" s="102">
        <v>0</v>
      </c>
      <c r="Y196" s="102">
        <v>4</v>
      </c>
      <c r="Z196" s="102">
        <v>0</v>
      </c>
      <c r="AA196" s="102">
        <v>1</v>
      </c>
      <c r="AB196" s="103"/>
      <c r="AC196" s="100"/>
      <c r="AD196" s="104"/>
      <c r="AE196" s="104"/>
      <c r="AF196" s="104"/>
      <c r="AG196" s="104"/>
      <c r="AH196" s="104"/>
      <c r="AI196" s="104"/>
      <c r="AJ196" s="104"/>
      <c r="AK196" s="104"/>
      <c r="AL196" s="104"/>
      <c r="AM196" s="101">
        <f t="shared" si="42"/>
        <v>0</v>
      </c>
      <c r="AN196" s="100"/>
      <c r="AQ196" s="54"/>
    </row>
    <row r="197" spans="1:43" s="26" customFormat="1" ht="16.5" hidden="1" thickBot="1" x14ac:dyDescent="0.3">
      <c r="A197" s="102"/>
      <c r="B197" s="102"/>
      <c r="C197" s="102"/>
      <c r="D197" s="102"/>
      <c r="E197" s="102"/>
      <c r="F197" s="102"/>
      <c r="G197" s="102"/>
      <c r="H197" s="102"/>
      <c r="I197" s="102"/>
      <c r="J197" s="102"/>
      <c r="K197" s="102"/>
      <c r="L197" s="102"/>
      <c r="M197" s="102"/>
      <c r="N197" s="102"/>
      <c r="O197" s="102"/>
      <c r="P197" s="102"/>
      <c r="Q197" s="102"/>
      <c r="R197" s="102">
        <v>0</v>
      </c>
      <c r="S197" s="102">
        <v>5</v>
      </c>
      <c r="T197" s="102">
        <v>4</v>
      </c>
      <c r="U197" s="102">
        <v>0</v>
      </c>
      <c r="V197" s="102">
        <v>2</v>
      </c>
      <c r="W197" s="102">
        <v>0</v>
      </c>
      <c r="X197" s="102">
        <v>0</v>
      </c>
      <c r="Y197" s="102">
        <v>4</v>
      </c>
      <c r="Z197" s="102">
        <v>0</v>
      </c>
      <c r="AA197" s="102">
        <v>1</v>
      </c>
      <c r="AB197" s="103"/>
      <c r="AC197" s="100"/>
      <c r="AD197" s="104"/>
      <c r="AE197" s="104"/>
      <c r="AF197" s="104"/>
      <c r="AG197" s="104"/>
      <c r="AH197" s="104"/>
      <c r="AI197" s="104"/>
      <c r="AJ197" s="104"/>
      <c r="AK197" s="104"/>
      <c r="AL197" s="104"/>
      <c r="AM197" s="101">
        <f t="shared" si="42"/>
        <v>0</v>
      </c>
      <c r="AN197" s="100"/>
      <c r="AQ197" s="54"/>
    </row>
    <row r="198" spans="1:43" s="26" customFormat="1" ht="16.5" hidden="1" thickBot="1" x14ac:dyDescent="0.3">
      <c r="A198" s="102"/>
      <c r="B198" s="102"/>
      <c r="C198" s="102"/>
      <c r="D198" s="102"/>
      <c r="E198" s="102"/>
      <c r="F198" s="102"/>
      <c r="G198" s="102"/>
      <c r="H198" s="102"/>
      <c r="I198" s="102"/>
      <c r="J198" s="102"/>
      <c r="K198" s="102"/>
      <c r="L198" s="102"/>
      <c r="M198" s="102"/>
      <c r="N198" s="102"/>
      <c r="O198" s="102"/>
      <c r="P198" s="102"/>
      <c r="Q198" s="102"/>
      <c r="R198" s="102">
        <v>0</v>
      </c>
      <c r="S198" s="102">
        <v>5</v>
      </c>
      <c r="T198" s="102">
        <v>4</v>
      </c>
      <c r="U198" s="102">
        <v>0</v>
      </c>
      <c r="V198" s="102">
        <v>2</v>
      </c>
      <c r="W198" s="102">
        <v>0</v>
      </c>
      <c r="X198" s="102">
        <v>0</v>
      </c>
      <c r="Y198" s="102">
        <v>4</v>
      </c>
      <c r="Z198" s="102">
        <v>0</v>
      </c>
      <c r="AA198" s="102">
        <v>1</v>
      </c>
      <c r="AB198" s="103"/>
      <c r="AC198" s="100"/>
      <c r="AD198" s="104"/>
      <c r="AE198" s="104"/>
      <c r="AF198" s="104"/>
      <c r="AG198" s="104"/>
      <c r="AH198" s="104"/>
      <c r="AI198" s="104"/>
      <c r="AJ198" s="104"/>
      <c r="AK198" s="104"/>
      <c r="AL198" s="104"/>
      <c r="AM198" s="101">
        <f t="shared" si="42"/>
        <v>0</v>
      </c>
      <c r="AN198" s="100"/>
      <c r="AQ198" s="54"/>
    </row>
    <row r="199" spans="1:43" s="26" customFormat="1" ht="16.5" hidden="1" thickBot="1" x14ac:dyDescent="0.3">
      <c r="A199" s="102"/>
      <c r="B199" s="102"/>
      <c r="C199" s="102"/>
      <c r="D199" s="102"/>
      <c r="E199" s="102"/>
      <c r="F199" s="102"/>
      <c r="G199" s="102"/>
      <c r="H199" s="102"/>
      <c r="I199" s="102"/>
      <c r="J199" s="102"/>
      <c r="K199" s="102"/>
      <c r="L199" s="102"/>
      <c r="M199" s="102"/>
      <c r="N199" s="102"/>
      <c r="O199" s="102"/>
      <c r="P199" s="102"/>
      <c r="Q199" s="102"/>
      <c r="R199" s="102">
        <v>0</v>
      </c>
      <c r="S199" s="102">
        <v>5</v>
      </c>
      <c r="T199" s="102">
        <v>4</v>
      </c>
      <c r="U199" s="102">
        <v>0</v>
      </c>
      <c r="V199" s="102">
        <v>2</v>
      </c>
      <c r="W199" s="102">
        <v>0</v>
      </c>
      <c r="X199" s="102">
        <v>0</v>
      </c>
      <c r="Y199" s="102">
        <v>4</v>
      </c>
      <c r="Z199" s="102">
        <v>0</v>
      </c>
      <c r="AA199" s="102">
        <v>1</v>
      </c>
      <c r="AB199" s="103"/>
      <c r="AC199" s="100"/>
      <c r="AD199" s="104"/>
      <c r="AE199" s="104"/>
      <c r="AF199" s="104"/>
      <c r="AG199" s="104"/>
      <c r="AH199" s="104"/>
      <c r="AI199" s="104"/>
      <c r="AJ199" s="104"/>
      <c r="AK199" s="104"/>
      <c r="AL199" s="104"/>
      <c r="AM199" s="101">
        <f t="shared" si="42"/>
        <v>0</v>
      </c>
      <c r="AN199" s="100"/>
      <c r="AQ199" s="54"/>
    </row>
    <row r="200" spans="1:43" s="26" customFormat="1" ht="16.5" hidden="1" thickBot="1" x14ac:dyDescent="0.3">
      <c r="A200" s="102"/>
      <c r="B200" s="102"/>
      <c r="C200" s="102"/>
      <c r="D200" s="102"/>
      <c r="E200" s="102"/>
      <c r="F200" s="102"/>
      <c r="G200" s="102"/>
      <c r="H200" s="102"/>
      <c r="I200" s="102"/>
      <c r="J200" s="102"/>
      <c r="K200" s="102"/>
      <c r="L200" s="102"/>
      <c r="M200" s="102"/>
      <c r="N200" s="102"/>
      <c r="O200" s="102"/>
      <c r="P200" s="102"/>
      <c r="Q200" s="102"/>
      <c r="R200" s="102">
        <v>0</v>
      </c>
      <c r="S200" s="102">
        <v>5</v>
      </c>
      <c r="T200" s="102">
        <v>4</v>
      </c>
      <c r="U200" s="102">
        <v>0</v>
      </c>
      <c r="V200" s="102">
        <v>2</v>
      </c>
      <c r="W200" s="102">
        <v>0</v>
      </c>
      <c r="X200" s="102">
        <v>0</v>
      </c>
      <c r="Y200" s="102">
        <v>4</v>
      </c>
      <c r="Z200" s="102">
        <v>0</v>
      </c>
      <c r="AA200" s="102">
        <v>1</v>
      </c>
      <c r="AB200" s="103"/>
      <c r="AC200" s="100"/>
      <c r="AD200" s="104"/>
      <c r="AE200" s="104"/>
      <c r="AF200" s="104"/>
      <c r="AG200" s="104"/>
      <c r="AH200" s="104"/>
      <c r="AI200" s="104"/>
      <c r="AJ200" s="104"/>
      <c r="AK200" s="104"/>
      <c r="AL200" s="104"/>
      <c r="AM200" s="101">
        <f t="shared" si="42"/>
        <v>0</v>
      </c>
      <c r="AN200" s="100"/>
      <c r="AQ200" s="54"/>
    </row>
    <row r="201" spans="1:43" s="26" customFormat="1" ht="16.5" hidden="1" thickBot="1" x14ac:dyDescent="0.3">
      <c r="A201" s="102"/>
      <c r="B201" s="102"/>
      <c r="C201" s="102"/>
      <c r="D201" s="102"/>
      <c r="E201" s="102"/>
      <c r="F201" s="102"/>
      <c r="G201" s="102"/>
      <c r="H201" s="102"/>
      <c r="I201" s="102"/>
      <c r="J201" s="102"/>
      <c r="K201" s="102"/>
      <c r="L201" s="102"/>
      <c r="M201" s="102"/>
      <c r="N201" s="102"/>
      <c r="O201" s="102"/>
      <c r="P201" s="102"/>
      <c r="Q201" s="102"/>
      <c r="R201" s="102">
        <v>0</v>
      </c>
      <c r="S201" s="102">
        <v>5</v>
      </c>
      <c r="T201" s="102">
        <v>4</v>
      </c>
      <c r="U201" s="102">
        <v>0</v>
      </c>
      <c r="V201" s="102">
        <v>2</v>
      </c>
      <c r="W201" s="102">
        <v>0</v>
      </c>
      <c r="X201" s="102">
        <v>0</v>
      </c>
      <c r="Y201" s="102">
        <v>4</v>
      </c>
      <c r="Z201" s="102">
        <v>0</v>
      </c>
      <c r="AA201" s="102">
        <v>1</v>
      </c>
      <c r="AB201" s="103"/>
      <c r="AC201" s="100"/>
      <c r="AD201" s="104"/>
      <c r="AE201" s="104"/>
      <c r="AF201" s="104"/>
      <c r="AG201" s="104"/>
      <c r="AH201" s="104"/>
      <c r="AI201" s="104"/>
      <c r="AJ201" s="104"/>
      <c r="AK201" s="104"/>
      <c r="AL201" s="104"/>
      <c r="AM201" s="101">
        <f t="shared" si="42"/>
        <v>0</v>
      </c>
      <c r="AN201" s="100"/>
      <c r="AQ201" s="54"/>
    </row>
    <row r="202" spans="1:43" s="26" customFormat="1" ht="16.5" hidden="1" thickBot="1" x14ac:dyDescent="0.3">
      <c r="A202" s="102"/>
      <c r="B202" s="102"/>
      <c r="C202" s="102"/>
      <c r="D202" s="102"/>
      <c r="E202" s="102"/>
      <c r="F202" s="102"/>
      <c r="G202" s="102"/>
      <c r="H202" s="102"/>
      <c r="I202" s="102"/>
      <c r="J202" s="102"/>
      <c r="K202" s="102"/>
      <c r="L202" s="102"/>
      <c r="M202" s="102"/>
      <c r="N202" s="102"/>
      <c r="O202" s="102"/>
      <c r="P202" s="102"/>
      <c r="Q202" s="102"/>
      <c r="R202" s="102">
        <v>0</v>
      </c>
      <c r="S202" s="102">
        <v>5</v>
      </c>
      <c r="T202" s="102">
        <v>4</v>
      </c>
      <c r="U202" s="102">
        <v>0</v>
      </c>
      <c r="V202" s="102">
        <v>2</v>
      </c>
      <c r="W202" s="102">
        <v>0</v>
      </c>
      <c r="X202" s="102">
        <v>0</v>
      </c>
      <c r="Y202" s="102">
        <v>4</v>
      </c>
      <c r="Z202" s="102">
        <v>0</v>
      </c>
      <c r="AA202" s="102">
        <v>1</v>
      </c>
      <c r="AB202" s="103"/>
      <c r="AC202" s="100"/>
      <c r="AD202" s="104"/>
      <c r="AE202" s="104"/>
      <c r="AF202" s="104"/>
      <c r="AG202" s="104"/>
      <c r="AH202" s="104"/>
      <c r="AI202" s="104"/>
      <c r="AJ202" s="104"/>
      <c r="AK202" s="104"/>
      <c r="AL202" s="104"/>
      <c r="AM202" s="101">
        <f t="shared" si="42"/>
        <v>0</v>
      </c>
      <c r="AN202" s="100"/>
      <c r="AQ202" s="54"/>
    </row>
    <row r="203" spans="1:43" s="26" customFormat="1" ht="16.5" hidden="1" thickBot="1" x14ac:dyDescent="0.3">
      <c r="A203" s="102"/>
      <c r="B203" s="102"/>
      <c r="C203" s="102"/>
      <c r="D203" s="102"/>
      <c r="E203" s="102"/>
      <c r="F203" s="102"/>
      <c r="G203" s="102"/>
      <c r="H203" s="102"/>
      <c r="I203" s="102"/>
      <c r="J203" s="102"/>
      <c r="K203" s="102"/>
      <c r="L203" s="102"/>
      <c r="M203" s="102"/>
      <c r="N203" s="102"/>
      <c r="O203" s="102"/>
      <c r="P203" s="102"/>
      <c r="Q203" s="102"/>
      <c r="R203" s="102">
        <v>0</v>
      </c>
      <c r="S203" s="102">
        <v>5</v>
      </c>
      <c r="T203" s="102">
        <v>4</v>
      </c>
      <c r="U203" s="102">
        <v>0</v>
      </c>
      <c r="V203" s="102">
        <v>2</v>
      </c>
      <c r="W203" s="102">
        <v>0</v>
      </c>
      <c r="X203" s="102">
        <v>0</v>
      </c>
      <c r="Y203" s="102">
        <v>4</v>
      </c>
      <c r="Z203" s="102">
        <v>0</v>
      </c>
      <c r="AA203" s="102">
        <v>1</v>
      </c>
      <c r="AB203" s="103"/>
      <c r="AC203" s="100"/>
      <c r="AD203" s="104"/>
      <c r="AE203" s="104"/>
      <c r="AF203" s="104"/>
      <c r="AG203" s="104"/>
      <c r="AH203" s="104"/>
      <c r="AI203" s="104"/>
      <c r="AJ203" s="104"/>
      <c r="AK203" s="104"/>
      <c r="AL203" s="104"/>
      <c r="AM203" s="101">
        <f t="shared" si="42"/>
        <v>0</v>
      </c>
      <c r="AN203" s="100"/>
      <c r="AQ203" s="54"/>
    </row>
    <row r="204" spans="1:43" s="26" customFormat="1" ht="16.5" hidden="1" thickBot="1" x14ac:dyDescent="0.3">
      <c r="A204" s="102"/>
      <c r="B204" s="102"/>
      <c r="C204" s="102"/>
      <c r="D204" s="102"/>
      <c r="E204" s="102"/>
      <c r="F204" s="102"/>
      <c r="G204" s="102"/>
      <c r="H204" s="102"/>
      <c r="I204" s="102"/>
      <c r="J204" s="102"/>
      <c r="K204" s="102"/>
      <c r="L204" s="102"/>
      <c r="M204" s="102"/>
      <c r="N204" s="102"/>
      <c r="O204" s="102"/>
      <c r="P204" s="102"/>
      <c r="Q204" s="102"/>
      <c r="R204" s="102">
        <v>0</v>
      </c>
      <c r="S204" s="102">
        <v>5</v>
      </c>
      <c r="T204" s="102">
        <v>4</v>
      </c>
      <c r="U204" s="102">
        <v>0</v>
      </c>
      <c r="V204" s="102">
        <v>2</v>
      </c>
      <c r="W204" s="102">
        <v>0</v>
      </c>
      <c r="X204" s="102">
        <v>0</v>
      </c>
      <c r="Y204" s="102">
        <v>4</v>
      </c>
      <c r="Z204" s="102">
        <v>0</v>
      </c>
      <c r="AA204" s="102">
        <v>1</v>
      </c>
      <c r="AB204" s="103"/>
      <c r="AC204" s="100"/>
      <c r="AD204" s="104"/>
      <c r="AE204" s="104"/>
      <c r="AF204" s="104"/>
      <c r="AG204" s="104"/>
      <c r="AH204" s="104"/>
      <c r="AI204" s="104"/>
      <c r="AJ204" s="104"/>
      <c r="AK204" s="104"/>
      <c r="AL204" s="104"/>
      <c r="AM204" s="101">
        <f t="shared" si="42"/>
        <v>0</v>
      </c>
      <c r="AN204" s="100"/>
      <c r="AQ204" s="54"/>
    </row>
    <row r="205" spans="1:43" s="26" customFormat="1" ht="16.5" hidden="1" thickBot="1" x14ac:dyDescent="0.3">
      <c r="A205" s="102"/>
      <c r="B205" s="102"/>
      <c r="C205" s="102"/>
      <c r="D205" s="102"/>
      <c r="E205" s="102"/>
      <c r="F205" s="102"/>
      <c r="G205" s="102"/>
      <c r="H205" s="102"/>
      <c r="I205" s="102"/>
      <c r="J205" s="102"/>
      <c r="K205" s="102"/>
      <c r="L205" s="102"/>
      <c r="M205" s="102"/>
      <c r="N205" s="102"/>
      <c r="O205" s="102"/>
      <c r="P205" s="102"/>
      <c r="Q205" s="102"/>
      <c r="R205" s="102">
        <v>0</v>
      </c>
      <c r="S205" s="102">
        <v>5</v>
      </c>
      <c r="T205" s="102">
        <v>4</v>
      </c>
      <c r="U205" s="102">
        <v>0</v>
      </c>
      <c r="V205" s="102">
        <v>2</v>
      </c>
      <c r="W205" s="102">
        <v>0</v>
      </c>
      <c r="X205" s="102">
        <v>0</v>
      </c>
      <c r="Y205" s="102">
        <v>4</v>
      </c>
      <c r="Z205" s="102">
        <v>0</v>
      </c>
      <c r="AA205" s="102">
        <v>1</v>
      </c>
      <c r="AB205" s="103"/>
      <c r="AC205" s="100"/>
      <c r="AD205" s="104"/>
      <c r="AE205" s="104"/>
      <c r="AF205" s="104"/>
      <c r="AG205" s="104"/>
      <c r="AH205" s="104"/>
      <c r="AI205" s="104"/>
      <c r="AJ205" s="104"/>
      <c r="AK205" s="104"/>
      <c r="AL205" s="104"/>
      <c r="AM205" s="101">
        <f t="shared" si="42"/>
        <v>0</v>
      </c>
      <c r="AN205" s="100"/>
      <c r="AQ205" s="54"/>
    </row>
    <row r="206" spans="1:43" s="26" customFormat="1" ht="16.5" hidden="1" thickBot="1" x14ac:dyDescent="0.3">
      <c r="A206" s="102"/>
      <c r="B206" s="102"/>
      <c r="C206" s="102"/>
      <c r="D206" s="102"/>
      <c r="E206" s="102"/>
      <c r="F206" s="102"/>
      <c r="G206" s="102"/>
      <c r="H206" s="102"/>
      <c r="I206" s="102"/>
      <c r="J206" s="102"/>
      <c r="K206" s="102"/>
      <c r="L206" s="102"/>
      <c r="M206" s="102"/>
      <c r="N206" s="102"/>
      <c r="O206" s="102"/>
      <c r="P206" s="102"/>
      <c r="Q206" s="102"/>
      <c r="R206" s="102">
        <v>0</v>
      </c>
      <c r="S206" s="102">
        <v>5</v>
      </c>
      <c r="T206" s="102">
        <v>4</v>
      </c>
      <c r="U206" s="102">
        <v>0</v>
      </c>
      <c r="V206" s="102">
        <v>2</v>
      </c>
      <c r="W206" s="102">
        <v>0</v>
      </c>
      <c r="X206" s="102">
        <v>0</v>
      </c>
      <c r="Y206" s="102">
        <v>4</v>
      </c>
      <c r="Z206" s="102">
        <v>0</v>
      </c>
      <c r="AA206" s="102">
        <v>1</v>
      </c>
      <c r="AB206" s="103"/>
      <c r="AC206" s="100"/>
      <c r="AD206" s="104"/>
      <c r="AE206" s="104"/>
      <c r="AF206" s="104"/>
      <c r="AG206" s="104"/>
      <c r="AH206" s="104"/>
      <c r="AI206" s="104"/>
      <c r="AJ206" s="104"/>
      <c r="AK206" s="104"/>
      <c r="AL206" s="104"/>
      <c r="AM206" s="101">
        <f t="shared" si="42"/>
        <v>0</v>
      </c>
      <c r="AN206" s="100"/>
      <c r="AQ206" s="54"/>
    </row>
    <row r="207" spans="1:43" s="26" customFormat="1" ht="16.5" hidden="1" thickBot="1" x14ac:dyDescent="0.3">
      <c r="A207" s="102"/>
      <c r="B207" s="102"/>
      <c r="C207" s="102"/>
      <c r="D207" s="102"/>
      <c r="E207" s="102"/>
      <c r="F207" s="102"/>
      <c r="G207" s="102"/>
      <c r="H207" s="102"/>
      <c r="I207" s="102"/>
      <c r="J207" s="102"/>
      <c r="K207" s="102"/>
      <c r="L207" s="102"/>
      <c r="M207" s="102"/>
      <c r="N207" s="102"/>
      <c r="O207" s="102"/>
      <c r="P207" s="102"/>
      <c r="Q207" s="102"/>
      <c r="R207" s="102">
        <v>0</v>
      </c>
      <c r="S207" s="102">
        <v>5</v>
      </c>
      <c r="T207" s="102">
        <v>4</v>
      </c>
      <c r="U207" s="102">
        <v>0</v>
      </c>
      <c r="V207" s="102">
        <v>2</v>
      </c>
      <c r="W207" s="102">
        <v>0</v>
      </c>
      <c r="X207" s="102">
        <v>0</v>
      </c>
      <c r="Y207" s="102">
        <v>4</v>
      </c>
      <c r="Z207" s="102">
        <v>0</v>
      </c>
      <c r="AA207" s="102">
        <v>1</v>
      </c>
      <c r="AB207" s="103"/>
      <c r="AC207" s="100"/>
      <c r="AD207" s="104"/>
      <c r="AE207" s="104"/>
      <c r="AF207" s="104"/>
      <c r="AG207" s="104"/>
      <c r="AH207" s="104"/>
      <c r="AI207" s="104"/>
      <c r="AJ207" s="104"/>
      <c r="AK207" s="104"/>
      <c r="AL207" s="104"/>
      <c r="AM207" s="101">
        <f t="shared" si="42"/>
        <v>0</v>
      </c>
      <c r="AN207" s="100"/>
      <c r="AQ207" s="54"/>
    </row>
    <row r="208" spans="1:43" s="26" customFormat="1" ht="16.5" hidden="1" thickBot="1" x14ac:dyDescent="0.3">
      <c r="A208" s="102"/>
      <c r="B208" s="102"/>
      <c r="C208" s="102"/>
      <c r="D208" s="102"/>
      <c r="E208" s="102"/>
      <c r="F208" s="102"/>
      <c r="G208" s="102"/>
      <c r="H208" s="102"/>
      <c r="I208" s="102"/>
      <c r="J208" s="102"/>
      <c r="K208" s="102"/>
      <c r="L208" s="102"/>
      <c r="M208" s="102"/>
      <c r="N208" s="102"/>
      <c r="O208" s="102"/>
      <c r="P208" s="102"/>
      <c r="Q208" s="102"/>
      <c r="R208" s="102">
        <v>0</v>
      </c>
      <c r="S208" s="102">
        <v>5</v>
      </c>
      <c r="T208" s="102">
        <v>4</v>
      </c>
      <c r="U208" s="102">
        <v>0</v>
      </c>
      <c r="V208" s="102">
        <v>2</v>
      </c>
      <c r="W208" s="102">
        <v>0</v>
      </c>
      <c r="X208" s="102">
        <v>0</v>
      </c>
      <c r="Y208" s="102">
        <v>4</v>
      </c>
      <c r="Z208" s="102">
        <v>0</v>
      </c>
      <c r="AA208" s="102">
        <v>1</v>
      </c>
      <c r="AB208" s="103"/>
      <c r="AC208" s="100"/>
      <c r="AD208" s="104"/>
      <c r="AE208" s="104"/>
      <c r="AF208" s="104"/>
      <c r="AG208" s="104"/>
      <c r="AH208" s="104"/>
      <c r="AI208" s="104"/>
      <c r="AJ208" s="104"/>
      <c r="AK208" s="104"/>
      <c r="AL208" s="104"/>
      <c r="AM208" s="101">
        <f t="shared" si="42"/>
        <v>0</v>
      </c>
      <c r="AN208" s="100"/>
      <c r="AQ208" s="54"/>
    </row>
    <row r="209" spans="1:43" s="26" customFormat="1" ht="16.5" hidden="1" thickBot="1" x14ac:dyDescent="0.3">
      <c r="A209" s="102"/>
      <c r="B209" s="102"/>
      <c r="C209" s="102"/>
      <c r="D209" s="102"/>
      <c r="E209" s="102"/>
      <c r="F209" s="102"/>
      <c r="G209" s="102"/>
      <c r="H209" s="102"/>
      <c r="I209" s="102"/>
      <c r="J209" s="102"/>
      <c r="K209" s="102"/>
      <c r="L209" s="102"/>
      <c r="M209" s="102"/>
      <c r="N209" s="102"/>
      <c r="O209" s="102"/>
      <c r="P209" s="102"/>
      <c r="Q209" s="102"/>
      <c r="R209" s="102">
        <v>0</v>
      </c>
      <c r="S209" s="102">
        <v>5</v>
      </c>
      <c r="T209" s="102">
        <v>4</v>
      </c>
      <c r="U209" s="102">
        <v>0</v>
      </c>
      <c r="V209" s="102">
        <v>2</v>
      </c>
      <c r="W209" s="102">
        <v>0</v>
      </c>
      <c r="X209" s="102">
        <v>0</v>
      </c>
      <c r="Y209" s="102">
        <v>4</v>
      </c>
      <c r="Z209" s="102">
        <v>0</v>
      </c>
      <c r="AA209" s="102">
        <v>1</v>
      </c>
      <c r="AB209" s="103"/>
      <c r="AC209" s="100"/>
      <c r="AD209" s="104"/>
      <c r="AE209" s="104"/>
      <c r="AF209" s="104"/>
      <c r="AG209" s="104"/>
      <c r="AH209" s="104"/>
      <c r="AI209" s="104"/>
      <c r="AJ209" s="104"/>
      <c r="AK209" s="104"/>
      <c r="AL209" s="104"/>
      <c r="AM209" s="101">
        <f t="shared" si="42"/>
        <v>0</v>
      </c>
      <c r="AN209" s="100"/>
      <c r="AQ209" s="54"/>
    </row>
    <row r="210" spans="1:43" s="26" customFormat="1" ht="16.5" hidden="1" thickBot="1" x14ac:dyDescent="0.3">
      <c r="A210" s="102"/>
      <c r="B210" s="102"/>
      <c r="C210" s="102"/>
      <c r="D210" s="102"/>
      <c r="E210" s="102"/>
      <c r="F210" s="102"/>
      <c r="G210" s="102"/>
      <c r="H210" s="102"/>
      <c r="I210" s="102"/>
      <c r="J210" s="102"/>
      <c r="K210" s="102"/>
      <c r="L210" s="102"/>
      <c r="M210" s="102"/>
      <c r="N210" s="102"/>
      <c r="O210" s="102"/>
      <c r="P210" s="102"/>
      <c r="Q210" s="102"/>
      <c r="R210" s="102">
        <v>0</v>
      </c>
      <c r="S210" s="102">
        <v>5</v>
      </c>
      <c r="T210" s="102">
        <v>4</v>
      </c>
      <c r="U210" s="102">
        <v>0</v>
      </c>
      <c r="V210" s="102">
        <v>2</v>
      </c>
      <c r="W210" s="102">
        <v>0</v>
      </c>
      <c r="X210" s="102">
        <v>0</v>
      </c>
      <c r="Y210" s="102">
        <v>4</v>
      </c>
      <c r="Z210" s="102">
        <v>0</v>
      </c>
      <c r="AA210" s="102">
        <v>1</v>
      </c>
      <c r="AB210" s="103"/>
      <c r="AC210" s="100"/>
      <c r="AD210" s="104"/>
      <c r="AE210" s="104"/>
      <c r="AF210" s="104"/>
      <c r="AG210" s="104"/>
      <c r="AH210" s="104"/>
      <c r="AI210" s="104"/>
      <c r="AJ210" s="104"/>
      <c r="AK210" s="104"/>
      <c r="AL210" s="104"/>
      <c r="AM210" s="101">
        <f t="shared" si="42"/>
        <v>0</v>
      </c>
      <c r="AN210" s="100"/>
      <c r="AQ210" s="54"/>
    </row>
    <row r="211" spans="1:43" s="26" customFormat="1" ht="16.5" hidden="1" thickBot="1" x14ac:dyDescent="0.3">
      <c r="A211" s="102"/>
      <c r="B211" s="102"/>
      <c r="C211" s="102"/>
      <c r="D211" s="102"/>
      <c r="E211" s="102"/>
      <c r="F211" s="102"/>
      <c r="G211" s="102"/>
      <c r="H211" s="102"/>
      <c r="I211" s="102"/>
      <c r="J211" s="102"/>
      <c r="K211" s="102"/>
      <c r="L211" s="102"/>
      <c r="M211" s="102"/>
      <c r="N211" s="102"/>
      <c r="O211" s="102"/>
      <c r="P211" s="102"/>
      <c r="Q211" s="102"/>
      <c r="R211" s="102">
        <v>0</v>
      </c>
      <c r="S211" s="102">
        <v>5</v>
      </c>
      <c r="T211" s="102">
        <v>4</v>
      </c>
      <c r="U211" s="102">
        <v>0</v>
      </c>
      <c r="V211" s="102">
        <v>2</v>
      </c>
      <c r="W211" s="102">
        <v>0</v>
      </c>
      <c r="X211" s="102">
        <v>0</v>
      </c>
      <c r="Y211" s="102">
        <v>4</v>
      </c>
      <c r="Z211" s="102">
        <v>0</v>
      </c>
      <c r="AA211" s="102">
        <v>1</v>
      </c>
      <c r="AB211" s="103"/>
      <c r="AC211" s="100"/>
      <c r="AD211" s="104"/>
      <c r="AE211" s="104"/>
      <c r="AF211" s="104"/>
      <c r="AG211" s="104"/>
      <c r="AH211" s="104"/>
      <c r="AI211" s="104"/>
      <c r="AJ211" s="104"/>
      <c r="AK211" s="104"/>
      <c r="AL211" s="104"/>
      <c r="AM211" s="101">
        <f t="shared" si="42"/>
        <v>0</v>
      </c>
      <c r="AN211" s="100"/>
      <c r="AQ211" s="54"/>
    </row>
    <row r="212" spans="1:43" s="26" customFormat="1" ht="16.5" hidden="1" thickBot="1" x14ac:dyDescent="0.3">
      <c r="A212" s="102"/>
      <c r="B212" s="102"/>
      <c r="C212" s="102"/>
      <c r="D212" s="102"/>
      <c r="E212" s="102"/>
      <c r="F212" s="102"/>
      <c r="G212" s="102"/>
      <c r="H212" s="102"/>
      <c r="I212" s="102"/>
      <c r="J212" s="102"/>
      <c r="K212" s="102"/>
      <c r="L212" s="102"/>
      <c r="M212" s="102"/>
      <c r="N212" s="102"/>
      <c r="O212" s="102"/>
      <c r="P212" s="102"/>
      <c r="Q212" s="102"/>
      <c r="R212" s="102">
        <v>0</v>
      </c>
      <c r="S212" s="102">
        <v>5</v>
      </c>
      <c r="T212" s="102">
        <v>4</v>
      </c>
      <c r="U212" s="102">
        <v>0</v>
      </c>
      <c r="V212" s="102">
        <v>2</v>
      </c>
      <c r="W212" s="102">
        <v>0</v>
      </c>
      <c r="X212" s="102">
        <v>0</v>
      </c>
      <c r="Y212" s="102">
        <v>4</v>
      </c>
      <c r="Z212" s="102">
        <v>0</v>
      </c>
      <c r="AA212" s="102">
        <v>1</v>
      </c>
      <c r="AB212" s="103"/>
      <c r="AC212" s="100"/>
      <c r="AD212" s="104"/>
      <c r="AE212" s="104"/>
      <c r="AF212" s="104"/>
      <c r="AG212" s="104"/>
      <c r="AH212" s="104"/>
      <c r="AI212" s="104"/>
      <c r="AJ212" s="104"/>
      <c r="AK212" s="104"/>
      <c r="AL212" s="104"/>
      <c r="AM212" s="101">
        <f t="shared" si="42"/>
        <v>0</v>
      </c>
      <c r="AN212" s="100"/>
      <c r="AQ212" s="54"/>
    </row>
    <row r="213" spans="1:43" s="26" customFormat="1" ht="16.5" hidden="1" thickBot="1" x14ac:dyDescent="0.3">
      <c r="A213" s="102"/>
      <c r="B213" s="102"/>
      <c r="C213" s="102"/>
      <c r="D213" s="102"/>
      <c r="E213" s="102"/>
      <c r="F213" s="102"/>
      <c r="G213" s="102"/>
      <c r="H213" s="102"/>
      <c r="I213" s="102"/>
      <c r="J213" s="102"/>
      <c r="K213" s="102"/>
      <c r="L213" s="102"/>
      <c r="M213" s="102"/>
      <c r="N213" s="102"/>
      <c r="O213" s="102"/>
      <c r="P213" s="102"/>
      <c r="Q213" s="102"/>
      <c r="R213" s="102">
        <v>0</v>
      </c>
      <c r="S213" s="102">
        <v>5</v>
      </c>
      <c r="T213" s="102">
        <v>4</v>
      </c>
      <c r="U213" s="102">
        <v>0</v>
      </c>
      <c r="V213" s="102">
        <v>2</v>
      </c>
      <c r="W213" s="102">
        <v>0</v>
      </c>
      <c r="X213" s="102">
        <v>0</v>
      </c>
      <c r="Y213" s="102">
        <v>4</v>
      </c>
      <c r="Z213" s="102">
        <v>0</v>
      </c>
      <c r="AA213" s="102">
        <v>1</v>
      </c>
      <c r="AB213" s="103"/>
      <c r="AC213" s="100"/>
      <c r="AD213" s="104"/>
      <c r="AE213" s="104"/>
      <c r="AF213" s="104"/>
      <c r="AG213" s="104"/>
      <c r="AH213" s="104"/>
      <c r="AI213" s="104"/>
      <c r="AJ213" s="104"/>
      <c r="AK213" s="104"/>
      <c r="AL213" s="104"/>
      <c r="AM213" s="101">
        <f t="shared" si="42"/>
        <v>0</v>
      </c>
      <c r="AN213" s="100"/>
      <c r="AQ213" s="54"/>
    </row>
    <row r="214" spans="1:43" s="26" customFormat="1" ht="16.5" hidden="1" thickBot="1" x14ac:dyDescent="0.3">
      <c r="A214" s="102"/>
      <c r="B214" s="102"/>
      <c r="C214" s="102"/>
      <c r="D214" s="102"/>
      <c r="E214" s="102"/>
      <c r="F214" s="102"/>
      <c r="G214" s="102"/>
      <c r="H214" s="102"/>
      <c r="I214" s="102"/>
      <c r="J214" s="102"/>
      <c r="K214" s="102"/>
      <c r="L214" s="102"/>
      <c r="M214" s="102"/>
      <c r="N214" s="102"/>
      <c r="O214" s="102"/>
      <c r="P214" s="102"/>
      <c r="Q214" s="102"/>
      <c r="R214" s="102">
        <v>0</v>
      </c>
      <c r="S214" s="102">
        <v>5</v>
      </c>
      <c r="T214" s="102">
        <v>4</v>
      </c>
      <c r="U214" s="102">
        <v>0</v>
      </c>
      <c r="V214" s="102">
        <v>2</v>
      </c>
      <c r="W214" s="102">
        <v>0</v>
      </c>
      <c r="X214" s="102">
        <v>0</v>
      </c>
      <c r="Y214" s="102">
        <v>4</v>
      </c>
      <c r="Z214" s="102">
        <v>0</v>
      </c>
      <c r="AA214" s="102">
        <v>1</v>
      </c>
      <c r="AB214" s="103"/>
      <c r="AC214" s="100"/>
      <c r="AD214" s="104"/>
      <c r="AE214" s="104"/>
      <c r="AF214" s="104"/>
      <c r="AG214" s="104"/>
      <c r="AH214" s="104"/>
      <c r="AI214" s="104"/>
      <c r="AJ214" s="104"/>
      <c r="AK214" s="104"/>
      <c r="AL214" s="104"/>
      <c r="AM214" s="101">
        <f t="shared" si="42"/>
        <v>0</v>
      </c>
      <c r="AN214" s="100"/>
      <c r="AQ214" s="54"/>
    </row>
    <row r="215" spans="1:43" s="26" customFormat="1" ht="16.5" hidden="1" thickBot="1" x14ac:dyDescent="0.3">
      <c r="A215" s="102"/>
      <c r="B215" s="102"/>
      <c r="C215" s="102"/>
      <c r="D215" s="102"/>
      <c r="E215" s="102"/>
      <c r="F215" s="102"/>
      <c r="G215" s="102"/>
      <c r="H215" s="102"/>
      <c r="I215" s="102"/>
      <c r="J215" s="102"/>
      <c r="K215" s="102"/>
      <c r="L215" s="102"/>
      <c r="M215" s="102"/>
      <c r="N215" s="102"/>
      <c r="O215" s="102"/>
      <c r="P215" s="102"/>
      <c r="Q215" s="102"/>
      <c r="R215" s="102">
        <v>0</v>
      </c>
      <c r="S215" s="102">
        <v>5</v>
      </c>
      <c r="T215" s="102">
        <v>4</v>
      </c>
      <c r="U215" s="102">
        <v>0</v>
      </c>
      <c r="V215" s="102">
        <v>2</v>
      </c>
      <c r="W215" s="102">
        <v>0</v>
      </c>
      <c r="X215" s="102">
        <v>0</v>
      </c>
      <c r="Y215" s="102">
        <v>4</v>
      </c>
      <c r="Z215" s="102">
        <v>0</v>
      </c>
      <c r="AA215" s="102">
        <v>1</v>
      </c>
      <c r="AB215" s="103"/>
      <c r="AC215" s="100"/>
      <c r="AD215" s="104"/>
      <c r="AE215" s="104"/>
      <c r="AF215" s="104"/>
      <c r="AG215" s="104"/>
      <c r="AH215" s="104"/>
      <c r="AI215" s="104"/>
      <c r="AJ215" s="104"/>
      <c r="AK215" s="104"/>
      <c r="AL215" s="104"/>
      <c r="AM215" s="101">
        <f t="shared" si="42"/>
        <v>0</v>
      </c>
      <c r="AN215" s="100"/>
      <c r="AQ215" s="54"/>
    </row>
    <row r="216" spans="1:43" s="26" customFormat="1" ht="16.5" hidden="1" thickBot="1" x14ac:dyDescent="0.3">
      <c r="A216" s="102"/>
      <c r="B216" s="102"/>
      <c r="C216" s="102"/>
      <c r="D216" s="102"/>
      <c r="E216" s="102"/>
      <c r="F216" s="102"/>
      <c r="G216" s="102"/>
      <c r="H216" s="102"/>
      <c r="I216" s="102"/>
      <c r="J216" s="102"/>
      <c r="K216" s="102"/>
      <c r="L216" s="102"/>
      <c r="M216" s="102"/>
      <c r="N216" s="102"/>
      <c r="O216" s="102"/>
      <c r="P216" s="102"/>
      <c r="Q216" s="102"/>
      <c r="R216" s="102">
        <v>0</v>
      </c>
      <c r="S216" s="102">
        <v>5</v>
      </c>
      <c r="T216" s="102">
        <v>4</v>
      </c>
      <c r="U216" s="102">
        <v>0</v>
      </c>
      <c r="V216" s="102">
        <v>2</v>
      </c>
      <c r="W216" s="102">
        <v>0</v>
      </c>
      <c r="X216" s="102">
        <v>0</v>
      </c>
      <c r="Y216" s="102">
        <v>4</v>
      </c>
      <c r="Z216" s="102">
        <v>0</v>
      </c>
      <c r="AA216" s="102">
        <v>1</v>
      </c>
      <c r="AB216" s="103"/>
      <c r="AC216" s="100"/>
      <c r="AD216" s="104"/>
      <c r="AE216" s="104"/>
      <c r="AF216" s="104"/>
      <c r="AG216" s="104"/>
      <c r="AH216" s="104"/>
      <c r="AI216" s="104"/>
      <c r="AJ216" s="104"/>
      <c r="AK216" s="104"/>
      <c r="AL216" s="104"/>
      <c r="AM216" s="101">
        <f t="shared" si="42"/>
        <v>0</v>
      </c>
      <c r="AN216" s="100"/>
      <c r="AQ216" s="54"/>
    </row>
    <row r="217" spans="1:43" s="26" customFormat="1" ht="16.5" hidden="1" thickBot="1" x14ac:dyDescent="0.3">
      <c r="A217" s="102"/>
      <c r="B217" s="102"/>
      <c r="C217" s="102"/>
      <c r="D217" s="102"/>
      <c r="E217" s="102"/>
      <c r="F217" s="102"/>
      <c r="G217" s="102"/>
      <c r="H217" s="102"/>
      <c r="I217" s="102"/>
      <c r="J217" s="102"/>
      <c r="K217" s="102"/>
      <c r="L217" s="102"/>
      <c r="M217" s="102"/>
      <c r="N217" s="102"/>
      <c r="O217" s="102"/>
      <c r="P217" s="102"/>
      <c r="Q217" s="102"/>
      <c r="R217" s="102">
        <v>0</v>
      </c>
      <c r="S217" s="102">
        <v>5</v>
      </c>
      <c r="T217" s="102">
        <v>4</v>
      </c>
      <c r="U217" s="102">
        <v>0</v>
      </c>
      <c r="V217" s="102">
        <v>2</v>
      </c>
      <c r="W217" s="102">
        <v>0</v>
      </c>
      <c r="X217" s="102">
        <v>0</v>
      </c>
      <c r="Y217" s="102">
        <v>4</v>
      </c>
      <c r="Z217" s="102">
        <v>0</v>
      </c>
      <c r="AA217" s="102">
        <v>1</v>
      </c>
      <c r="AB217" s="103"/>
      <c r="AC217" s="100"/>
      <c r="AD217" s="104"/>
      <c r="AE217" s="104"/>
      <c r="AF217" s="104"/>
      <c r="AG217" s="104"/>
      <c r="AH217" s="104"/>
      <c r="AI217" s="104"/>
      <c r="AJ217" s="104"/>
      <c r="AK217" s="104"/>
      <c r="AL217" s="104"/>
      <c r="AM217" s="101">
        <f t="shared" si="42"/>
        <v>0</v>
      </c>
      <c r="AN217" s="100"/>
      <c r="AQ217" s="54"/>
    </row>
    <row r="218" spans="1:43" s="26" customFormat="1" ht="16.5" hidden="1" thickBot="1" x14ac:dyDescent="0.3">
      <c r="A218" s="102"/>
      <c r="B218" s="102"/>
      <c r="C218" s="102"/>
      <c r="D218" s="102"/>
      <c r="E218" s="102"/>
      <c r="F218" s="102"/>
      <c r="G218" s="102"/>
      <c r="H218" s="102"/>
      <c r="I218" s="102"/>
      <c r="J218" s="102"/>
      <c r="K218" s="102"/>
      <c r="L218" s="102"/>
      <c r="M218" s="102"/>
      <c r="N218" s="102"/>
      <c r="O218" s="102"/>
      <c r="P218" s="102"/>
      <c r="Q218" s="102"/>
      <c r="R218" s="102">
        <v>0</v>
      </c>
      <c r="S218" s="102">
        <v>5</v>
      </c>
      <c r="T218" s="102">
        <v>4</v>
      </c>
      <c r="U218" s="102">
        <v>0</v>
      </c>
      <c r="V218" s="102">
        <v>2</v>
      </c>
      <c r="W218" s="102">
        <v>0</v>
      </c>
      <c r="X218" s="102">
        <v>0</v>
      </c>
      <c r="Y218" s="102">
        <v>4</v>
      </c>
      <c r="Z218" s="102">
        <v>0</v>
      </c>
      <c r="AA218" s="102">
        <v>1</v>
      </c>
      <c r="AB218" s="103"/>
      <c r="AC218" s="100"/>
      <c r="AD218" s="104"/>
      <c r="AE218" s="104"/>
      <c r="AF218" s="104"/>
      <c r="AG218" s="104"/>
      <c r="AH218" s="104"/>
      <c r="AI218" s="104"/>
      <c r="AJ218" s="104"/>
      <c r="AK218" s="104"/>
      <c r="AL218" s="104"/>
      <c r="AM218" s="101">
        <f t="shared" si="42"/>
        <v>0</v>
      </c>
      <c r="AN218" s="100"/>
      <c r="AQ218" s="54"/>
    </row>
    <row r="219" spans="1:43" s="26" customFormat="1" ht="16.5" hidden="1" thickBot="1" x14ac:dyDescent="0.3">
      <c r="A219" s="102"/>
      <c r="B219" s="102"/>
      <c r="C219" s="102"/>
      <c r="D219" s="102"/>
      <c r="E219" s="102"/>
      <c r="F219" s="102"/>
      <c r="G219" s="102"/>
      <c r="H219" s="102"/>
      <c r="I219" s="102"/>
      <c r="J219" s="102"/>
      <c r="K219" s="102"/>
      <c r="L219" s="102"/>
      <c r="M219" s="102"/>
      <c r="N219" s="102"/>
      <c r="O219" s="102"/>
      <c r="P219" s="102"/>
      <c r="Q219" s="102"/>
      <c r="R219" s="102">
        <v>0</v>
      </c>
      <c r="S219" s="102">
        <v>5</v>
      </c>
      <c r="T219" s="102">
        <v>4</v>
      </c>
      <c r="U219" s="102">
        <v>0</v>
      </c>
      <c r="V219" s="102">
        <v>2</v>
      </c>
      <c r="W219" s="102">
        <v>0</v>
      </c>
      <c r="X219" s="102">
        <v>0</v>
      </c>
      <c r="Y219" s="102">
        <v>4</v>
      </c>
      <c r="Z219" s="102">
        <v>0</v>
      </c>
      <c r="AA219" s="102">
        <v>1</v>
      </c>
      <c r="AB219" s="103"/>
      <c r="AC219" s="100"/>
      <c r="AD219" s="104"/>
      <c r="AE219" s="104"/>
      <c r="AF219" s="104"/>
      <c r="AG219" s="104"/>
      <c r="AH219" s="104"/>
      <c r="AI219" s="104"/>
      <c r="AJ219" s="104"/>
      <c r="AK219" s="104"/>
      <c r="AL219" s="104"/>
      <c r="AM219" s="101">
        <f t="shared" si="42"/>
        <v>0</v>
      </c>
      <c r="AN219" s="100"/>
      <c r="AQ219" s="54"/>
    </row>
    <row r="220" spans="1:43" s="26" customFormat="1" ht="16.5" hidden="1" thickBot="1" x14ac:dyDescent="0.3">
      <c r="A220" s="102"/>
      <c r="B220" s="102"/>
      <c r="C220" s="102"/>
      <c r="D220" s="102"/>
      <c r="E220" s="102"/>
      <c r="F220" s="102"/>
      <c r="G220" s="102"/>
      <c r="H220" s="102"/>
      <c r="I220" s="102"/>
      <c r="J220" s="102"/>
      <c r="K220" s="102"/>
      <c r="L220" s="102"/>
      <c r="M220" s="102"/>
      <c r="N220" s="102"/>
      <c r="O220" s="102"/>
      <c r="P220" s="102"/>
      <c r="Q220" s="102"/>
      <c r="R220" s="102">
        <v>0</v>
      </c>
      <c r="S220" s="102">
        <v>5</v>
      </c>
      <c r="T220" s="102">
        <v>4</v>
      </c>
      <c r="U220" s="102">
        <v>0</v>
      </c>
      <c r="V220" s="102">
        <v>2</v>
      </c>
      <c r="W220" s="102">
        <v>0</v>
      </c>
      <c r="X220" s="102">
        <v>0</v>
      </c>
      <c r="Y220" s="102">
        <v>4</v>
      </c>
      <c r="Z220" s="102">
        <v>0</v>
      </c>
      <c r="AA220" s="102">
        <v>1</v>
      </c>
      <c r="AB220" s="103"/>
      <c r="AC220" s="100"/>
      <c r="AD220" s="104"/>
      <c r="AE220" s="104"/>
      <c r="AF220" s="104"/>
      <c r="AG220" s="104"/>
      <c r="AH220" s="104"/>
      <c r="AI220" s="104"/>
      <c r="AJ220" s="104"/>
      <c r="AK220" s="104"/>
      <c r="AL220" s="104"/>
      <c r="AM220" s="101">
        <f t="shared" si="42"/>
        <v>0</v>
      </c>
      <c r="AN220" s="100"/>
      <c r="AQ220" s="54"/>
    </row>
    <row r="221" spans="1:43" s="26" customFormat="1" ht="16.5" hidden="1" thickBot="1" x14ac:dyDescent="0.3">
      <c r="A221" s="102"/>
      <c r="B221" s="102"/>
      <c r="C221" s="102"/>
      <c r="D221" s="102"/>
      <c r="E221" s="102"/>
      <c r="F221" s="102"/>
      <c r="G221" s="102"/>
      <c r="H221" s="102"/>
      <c r="I221" s="102"/>
      <c r="J221" s="102"/>
      <c r="K221" s="102"/>
      <c r="L221" s="102"/>
      <c r="M221" s="102"/>
      <c r="N221" s="102"/>
      <c r="O221" s="102"/>
      <c r="P221" s="102"/>
      <c r="Q221" s="102"/>
      <c r="R221" s="102">
        <v>0</v>
      </c>
      <c r="S221" s="102">
        <v>5</v>
      </c>
      <c r="T221" s="102">
        <v>4</v>
      </c>
      <c r="U221" s="102">
        <v>0</v>
      </c>
      <c r="V221" s="102">
        <v>2</v>
      </c>
      <c r="W221" s="102">
        <v>0</v>
      </c>
      <c r="X221" s="102">
        <v>0</v>
      </c>
      <c r="Y221" s="102">
        <v>4</v>
      </c>
      <c r="Z221" s="102">
        <v>0</v>
      </c>
      <c r="AA221" s="102">
        <v>1</v>
      </c>
      <c r="AB221" s="103"/>
      <c r="AC221" s="100"/>
      <c r="AD221" s="104"/>
      <c r="AE221" s="104"/>
      <c r="AF221" s="104"/>
      <c r="AG221" s="104"/>
      <c r="AH221" s="104"/>
      <c r="AI221" s="104"/>
      <c r="AJ221" s="104"/>
      <c r="AK221" s="104"/>
      <c r="AL221" s="104"/>
      <c r="AM221" s="101">
        <f t="shared" si="42"/>
        <v>0</v>
      </c>
      <c r="AN221" s="100"/>
      <c r="AQ221" s="54"/>
    </row>
    <row r="222" spans="1:43" s="26" customFormat="1" ht="16.5" hidden="1" thickBot="1" x14ac:dyDescent="0.3">
      <c r="A222" s="102"/>
      <c r="B222" s="102"/>
      <c r="C222" s="102"/>
      <c r="D222" s="102"/>
      <c r="E222" s="102"/>
      <c r="F222" s="102"/>
      <c r="G222" s="102"/>
      <c r="H222" s="102"/>
      <c r="I222" s="102"/>
      <c r="J222" s="102"/>
      <c r="K222" s="102"/>
      <c r="L222" s="102"/>
      <c r="M222" s="102"/>
      <c r="N222" s="102"/>
      <c r="O222" s="102"/>
      <c r="P222" s="102"/>
      <c r="Q222" s="102"/>
      <c r="R222" s="102">
        <v>0</v>
      </c>
      <c r="S222" s="102">
        <v>5</v>
      </c>
      <c r="T222" s="102">
        <v>4</v>
      </c>
      <c r="U222" s="102">
        <v>0</v>
      </c>
      <c r="V222" s="102">
        <v>2</v>
      </c>
      <c r="W222" s="102">
        <v>0</v>
      </c>
      <c r="X222" s="102">
        <v>0</v>
      </c>
      <c r="Y222" s="102">
        <v>4</v>
      </c>
      <c r="Z222" s="102">
        <v>0</v>
      </c>
      <c r="AA222" s="102">
        <v>1</v>
      </c>
      <c r="AB222" s="103"/>
      <c r="AC222" s="100"/>
      <c r="AD222" s="104"/>
      <c r="AE222" s="104"/>
      <c r="AF222" s="104"/>
      <c r="AG222" s="104"/>
      <c r="AH222" s="104"/>
      <c r="AI222" s="104"/>
      <c r="AJ222" s="104"/>
      <c r="AK222" s="104"/>
      <c r="AL222" s="104"/>
      <c r="AM222" s="101">
        <f t="shared" si="42"/>
        <v>0</v>
      </c>
      <c r="AN222" s="100"/>
      <c r="AQ222" s="54"/>
    </row>
    <row r="223" spans="1:43" ht="16.5" hidden="1" thickBot="1" x14ac:dyDescent="0.3">
      <c r="A223" s="123"/>
      <c r="B223" s="123"/>
      <c r="C223" s="123"/>
      <c r="D223" s="123"/>
      <c r="E223" s="123"/>
      <c r="F223" s="123"/>
      <c r="G223" s="123"/>
      <c r="H223" s="123"/>
      <c r="I223" s="123"/>
      <c r="J223" s="123"/>
      <c r="K223" s="123"/>
      <c r="L223" s="123"/>
      <c r="M223" s="123"/>
      <c r="N223" s="123"/>
      <c r="O223" s="123"/>
      <c r="P223" s="123"/>
      <c r="Q223" s="123"/>
      <c r="R223" s="102">
        <v>0</v>
      </c>
      <c r="S223" s="102">
        <v>5</v>
      </c>
      <c r="T223" s="102">
        <v>4</v>
      </c>
      <c r="U223" s="102">
        <v>0</v>
      </c>
      <c r="V223" s="102">
        <v>2</v>
      </c>
      <c r="W223" s="102">
        <v>0</v>
      </c>
      <c r="X223" s="102">
        <v>0</v>
      </c>
      <c r="Y223" s="102">
        <v>4</v>
      </c>
      <c r="Z223" s="102">
        <v>0</v>
      </c>
      <c r="AA223" s="102">
        <v>1</v>
      </c>
      <c r="AB223" s="103"/>
      <c r="AC223" s="100"/>
      <c r="AD223" s="104"/>
      <c r="AE223" s="104"/>
      <c r="AF223" s="104"/>
      <c r="AG223" s="104"/>
      <c r="AH223" s="104"/>
      <c r="AI223" s="104"/>
      <c r="AJ223" s="104"/>
      <c r="AK223" s="104"/>
      <c r="AL223" s="104"/>
      <c r="AM223" s="101">
        <f t="shared" si="42"/>
        <v>0</v>
      </c>
      <c r="AN223" s="100"/>
      <c r="AQ223" s="54"/>
    </row>
    <row r="224" spans="1:43" ht="16.5" hidden="1" thickBot="1" x14ac:dyDescent="0.3">
      <c r="A224" s="123"/>
      <c r="B224" s="123"/>
      <c r="C224" s="123"/>
      <c r="D224" s="123"/>
      <c r="E224" s="123"/>
      <c r="F224" s="123"/>
      <c r="G224" s="123"/>
      <c r="H224" s="123"/>
      <c r="I224" s="123"/>
      <c r="J224" s="123"/>
      <c r="K224" s="123"/>
      <c r="L224" s="123"/>
      <c r="M224" s="123"/>
      <c r="N224" s="123"/>
      <c r="O224" s="123"/>
      <c r="P224" s="123"/>
      <c r="Q224" s="123"/>
      <c r="R224" s="102">
        <v>0</v>
      </c>
      <c r="S224" s="102">
        <v>5</v>
      </c>
      <c r="T224" s="102">
        <v>4</v>
      </c>
      <c r="U224" s="102">
        <v>0</v>
      </c>
      <c r="V224" s="102">
        <v>2</v>
      </c>
      <c r="W224" s="102">
        <v>0</v>
      </c>
      <c r="X224" s="102">
        <v>0</v>
      </c>
      <c r="Y224" s="102">
        <v>4</v>
      </c>
      <c r="Z224" s="102">
        <v>0</v>
      </c>
      <c r="AA224" s="102">
        <v>1</v>
      </c>
      <c r="AB224" s="103"/>
      <c r="AC224" s="100"/>
      <c r="AD224" s="104"/>
      <c r="AE224" s="104"/>
      <c r="AF224" s="104"/>
      <c r="AG224" s="104"/>
      <c r="AH224" s="104"/>
      <c r="AI224" s="104"/>
      <c r="AJ224" s="104"/>
      <c r="AK224" s="104"/>
      <c r="AL224" s="104"/>
      <c r="AM224" s="101">
        <f t="shared" si="42"/>
        <v>0</v>
      </c>
      <c r="AN224" s="100"/>
      <c r="AQ224" s="54"/>
    </row>
    <row r="225" spans="1:43" ht="16.5" hidden="1" thickBot="1" x14ac:dyDescent="0.3">
      <c r="A225" s="123"/>
      <c r="B225" s="123"/>
      <c r="C225" s="123"/>
      <c r="D225" s="123"/>
      <c r="E225" s="123"/>
      <c r="F225" s="123"/>
      <c r="G225" s="123"/>
      <c r="H225" s="123"/>
      <c r="I225" s="123"/>
      <c r="J225" s="123"/>
      <c r="K225" s="123"/>
      <c r="L225" s="123"/>
      <c r="M225" s="123"/>
      <c r="N225" s="123"/>
      <c r="O225" s="123"/>
      <c r="P225" s="123"/>
      <c r="Q225" s="123"/>
      <c r="R225" s="102">
        <v>0</v>
      </c>
      <c r="S225" s="102">
        <v>5</v>
      </c>
      <c r="T225" s="102">
        <v>4</v>
      </c>
      <c r="U225" s="102">
        <v>0</v>
      </c>
      <c r="V225" s="102">
        <v>2</v>
      </c>
      <c r="W225" s="102">
        <v>0</v>
      </c>
      <c r="X225" s="102">
        <v>0</v>
      </c>
      <c r="Y225" s="102">
        <v>4</v>
      </c>
      <c r="Z225" s="102">
        <v>0</v>
      </c>
      <c r="AA225" s="102">
        <v>1</v>
      </c>
      <c r="AB225" s="103"/>
      <c r="AC225" s="100"/>
      <c r="AD225" s="104"/>
      <c r="AE225" s="104"/>
      <c r="AF225" s="104"/>
      <c r="AG225" s="104"/>
      <c r="AH225" s="104"/>
      <c r="AI225" s="104"/>
      <c r="AJ225" s="104"/>
      <c r="AK225" s="104"/>
      <c r="AL225" s="104"/>
      <c r="AM225" s="101">
        <f t="shared" si="42"/>
        <v>0</v>
      </c>
      <c r="AN225" s="100"/>
      <c r="AQ225" s="54"/>
    </row>
    <row r="226" spans="1:43" ht="16.5" hidden="1" thickBot="1" x14ac:dyDescent="0.3">
      <c r="A226" s="123"/>
      <c r="B226" s="123"/>
      <c r="C226" s="123"/>
      <c r="D226" s="123"/>
      <c r="E226" s="123"/>
      <c r="F226" s="123"/>
      <c r="G226" s="123"/>
      <c r="H226" s="123"/>
      <c r="I226" s="123"/>
      <c r="J226" s="123"/>
      <c r="K226" s="123"/>
      <c r="L226" s="123"/>
      <c r="M226" s="123"/>
      <c r="N226" s="123"/>
      <c r="O226" s="123"/>
      <c r="P226" s="123"/>
      <c r="Q226" s="123"/>
      <c r="R226" s="102">
        <v>0</v>
      </c>
      <c r="S226" s="102">
        <v>5</v>
      </c>
      <c r="T226" s="102">
        <v>4</v>
      </c>
      <c r="U226" s="102">
        <v>0</v>
      </c>
      <c r="V226" s="102">
        <v>2</v>
      </c>
      <c r="W226" s="102">
        <v>0</v>
      </c>
      <c r="X226" s="102">
        <v>0</v>
      </c>
      <c r="Y226" s="102">
        <v>4</v>
      </c>
      <c r="Z226" s="102">
        <v>0</v>
      </c>
      <c r="AA226" s="102">
        <v>1</v>
      </c>
      <c r="AB226" s="103"/>
      <c r="AC226" s="100"/>
      <c r="AD226" s="104"/>
      <c r="AE226" s="104"/>
      <c r="AF226" s="104"/>
      <c r="AG226" s="104"/>
      <c r="AH226" s="104"/>
      <c r="AI226" s="104"/>
      <c r="AJ226" s="104"/>
      <c r="AK226" s="104"/>
      <c r="AL226" s="104"/>
      <c r="AM226" s="101">
        <f t="shared" si="42"/>
        <v>0</v>
      </c>
      <c r="AN226" s="100"/>
      <c r="AQ226" s="54"/>
    </row>
    <row r="227" spans="1:43" ht="16.5" hidden="1" thickBot="1" x14ac:dyDescent="0.3">
      <c r="A227" s="123"/>
      <c r="B227" s="123"/>
      <c r="C227" s="123"/>
      <c r="D227" s="123"/>
      <c r="E227" s="123"/>
      <c r="F227" s="123"/>
      <c r="G227" s="123"/>
      <c r="H227" s="123"/>
      <c r="I227" s="123"/>
      <c r="J227" s="123"/>
      <c r="K227" s="123"/>
      <c r="L227" s="123"/>
      <c r="M227" s="123"/>
      <c r="N227" s="123"/>
      <c r="O227" s="123"/>
      <c r="P227" s="123"/>
      <c r="Q227" s="123"/>
      <c r="R227" s="102">
        <v>0</v>
      </c>
      <c r="S227" s="102">
        <v>5</v>
      </c>
      <c r="T227" s="102">
        <v>4</v>
      </c>
      <c r="U227" s="102">
        <v>0</v>
      </c>
      <c r="V227" s="102">
        <v>2</v>
      </c>
      <c r="W227" s="102">
        <v>0</v>
      </c>
      <c r="X227" s="102">
        <v>0</v>
      </c>
      <c r="Y227" s="102">
        <v>4</v>
      </c>
      <c r="Z227" s="102">
        <v>0</v>
      </c>
      <c r="AA227" s="102">
        <v>1</v>
      </c>
      <c r="AB227" s="103"/>
      <c r="AC227" s="100"/>
      <c r="AD227" s="104"/>
      <c r="AE227" s="104"/>
      <c r="AF227" s="104"/>
      <c r="AG227" s="104"/>
      <c r="AH227" s="104"/>
      <c r="AI227" s="104"/>
      <c r="AJ227" s="104"/>
      <c r="AK227" s="104"/>
      <c r="AL227" s="104"/>
      <c r="AM227" s="101">
        <f t="shared" si="42"/>
        <v>0</v>
      </c>
      <c r="AN227" s="100"/>
      <c r="AQ227" s="54"/>
    </row>
    <row r="228" spans="1:43" ht="16.5" hidden="1" thickBot="1" x14ac:dyDescent="0.3">
      <c r="A228" s="123"/>
      <c r="B228" s="123"/>
      <c r="C228" s="123"/>
      <c r="D228" s="123"/>
      <c r="E228" s="123"/>
      <c r="F228" s="123"/>
      <c r="G228" s="123"/>
      <c r="H228" s="123"/>
      <c r="I228" s="123"/>
      <c r="J228" s="123"/>
      <c r="K228" s="123"/>
      <c r="L228" s="123"/>
      <c r="M228" s="123"/>
      <c r="N228" s="123"/>
      <c r="O228" s="123"/>
      <c r="P228" s="123"/>
      <c r="Q228" s="123"/>
      <c r="R228" s="102">
        <v>0</v>
      </c>
      <c r="S228" s="102">
        <v>5</v>
      </c>
      <c r="T228" s="102">
        <v>4</v>
      </c>
      <c r="U228" s="102">
        <v>0</v>
      </c>
      <c r="V228" s="102">
        <v>2</v>
      </c>
      <c r="W228" s="102">
        <v>0</v>
      </c>
      <c r="X228" s="102">
        <v>0</v>
      </c>
      <c r="Y228" s="102">
        <v>4</v>
      </c>
      <c r="Z228" s="102">
        <v>0</v>
      </c>
      <c r="AA228" s="102">
        <v>1</v>
      </c>
      <c r="AB228" s="103"/>
      <c r="AC228" s="100"/>
      <c r="AD228" s="104"/>
      <c r="AE228" s="104"/>
      <c r="AF228" s="104"/>
      <c r="AG228" s="104"/>
      <c r="AH228" s="104"/>
      <c r="AI228" s="104"/>
      <c r="AJ228" s="104"/>
      <c r="AK228" s="104"/>
      <c r="AL228" s="104"/>
      <c r="AM228" s="101">
        <f t="shared" si="42"/>
        <v>0</v>
      </c>
      <c r="AN228" s="100"/>
      <c r="AQ228" s="54"/>
    </row>
    <row r="229" spans="1:43" ht="16.5" hidden="1" thickBot="1" x14ac:dyDescent="0.3">
      <c r="A229" s="123"/>
      <c r="B229" s="123"/>
      <c r="C229" s="123"/>
      <c r="D229" s="123"/>
      <c r="E229" s="123"/>
      <c r="F229" s="123"/>
      <c r="G229" s="123"/>
      <c r="H229" s="123"/>
      <c r="I229" s="123"/>
      <c r="J229" s="123"/>
      <c r="K229" s="123"/>
      <c r="L229" s="123"/>
      <c r="M229" s="123"/>
      <c r="N229" s="123"/>
      <c r="O229" s="123"/>
      <c r="P229" s="123"/>
      <c r="Q229" s="123"/>
      <c r="R229" s="102">
        <v>0</v>
      </c>
      <c r="S229" s="102">
        <v>5</v>
      </c>
      <c r="T229" s="102">
        <v>4</v>
      </c>
      <c r="U229" s="102">
        <v>0</v>
      </c>
      <c r="V229" s="102">
        <v>2</v>
      </c>
      <c r="W229" s="102">
        <v>0</v>
      </c>
      <c r="X229" s="102">
        <v>0</v>
      </c>
      <c r="Y229" s="102">
        <v>4</v>
      </c>
      <c r="Z229" s="102">
        <v>0</v>
      </c>
      <c r="AA229" s="102">
        <v>1</v>
      </c>
      <c r="AB229" s="103"/>
      <c r="AC229" s="100"/>
      <c r="AD229" s="104"/>
      <c r="AE229" s="104"/>
      <c r="AF229" s="104"/>
      <c r="AG229" s="104"/>
      <c r="AH229" s="104"/>
      <c r="AI229" s="104"/>
      <c r="AJ229" s="104"/>
      <c r="AK229" s="104"/>
      <c r="AL229" s="104"/>
      <c r="AM229" s="101">
        <f t="shared" si="42"/>
        <v>0</v>
      </c>
      <c r="AN229" s="100"/>
      <c r="AQ229" s="54"/>
    </row>
    <row r="230" spans="1:43" ht="16.5" hidden="1" thickBot="1" x14ac:dyDescent="0.3">
      <c r="A230" s="123"/>
      <c r="B230" s="123"/>
      <c r="C230" s="123"/>
      <c r="D230" s="123"/>
      <c r="E230" s="123"/>
      <c r="F230" s="123"/>
      <c r="G230" s="123"/>
      <c r="H230" s="123"/>
      <c r="I230" s="123"/>
      <c r="J230" s="123"/>
      <c r="K230" s="123"/>
      <c r="L230" s="123"/>
      <c r="M230" s="123"/>
      <c r="N230" s="123"/>
      <c r="O230" s="123"/>
      <c r="P230" s="123"/>
      <c r="Q230" s="123"/>
      <c r="R230" s="102">
        <v>0</v>
      </c>
      <c r="S230" s="102">
        <v>5</v>
      </c>
      <c r="T230" s="102">
        <v>4</v>
      </c>
      <c r="U230" s="102">
        <v>0</v>
      </c>
      <c r="V230" s="102">
        <v>2</v>
      </c>
      <c r="W230" s="102">
        <v>0</v>
      </c>
      <c r="X230" s="102">
        <v>0</v>
      </c>
      <c r="Y230" s="102">
        <v>4</v>
      </c>
      <c r="Z230" s="102">
        <v>0</v>
      </c>
      <c r="AA230" s="102">
        <v>1</v>
      </c>
      <c r="AB230" s="103"/>
      <c r="AC230" s="100"/>
      <c r="AD230" s="104"/>
      <c r="AE230" s="104"/>
      <c r="AF230" s="104"/>
      <c r="AG230" s="104"/>
      <c r="AH230" s="104"/>
      <c r="AI230" s="104"/>
      <c r="AJ230" s="104"/>
      <c r="AK230" s="104"/>
      <c r="AL230" s="104"/>
      <c r="AM230" s="101">
        <f t="shared" ref="AM230:AM256" si="44">AG230+AH230+AI230+AJ230+AK230+AL230</f>
        <v>0</v>
      </c>
      <c r="AN230" s="100"/>
      <c r="AQ230" s="54"/>
    </row>
    <row r="231" spans="1:43" ht="16.5" hidden="1" thickBot="1" x14ac:dyDescent="0.3">
      <c r="A231" s="123"/>
      <c r="B231" s="123"/>
      <c r="C231" s="123"/>
      <c r="D231" s="123"/>
      <c r="E231" s="123"/>
      <c r="F231" s="123"/>
      <c r="G231" s="123"/>
      <c r="H231" s="123"/>
      <c r="I231" s="123"/>
      <c r="J231" s="123"/>
      <c r="K231" s="123"/>
      <c r="L231" s="123"/>
      <c r="M231" s="123"/>
      <c r="N231" s="123"/>
      <c r="O231" s="123"/>
      <c r="P231" s="123"/>
      <c r="Q231" s="123"/>
      <c r="R231" s="102">
        <v>0</v>
      </c>
      <c r="S231" s="102">
        <v>5</v>
      </c>
      <c r="T231" s="102">
        <v>4</v>
      </c>
      <c r="U231" s="102">
        <v>0</v>
      </c>
      <c r="V231" s="102">
        <v>2</v>
      </c>
      <c r="W231" s="102">
        <v>0</v>
      </c>
      <c r="X231" s="102">
        <v>0</v>
      </c>
      <c r="Y231" s="102">
        <v>4</v>
      </c>
      <c r="Z231" s="102">
        <v>0</v>
      </c>
      <c r="AA231" s="102">
        <v>1</v>
      </c>
      <c r="AB231" s="103"/>
      <c r="AC231" s="100"/>
      <c r="AD231" s="104"/>
      <c r="AE231" s="104"/>
      <c r="AF231" s="104"/>
      <c r="AG231" s="104"/>
      <c r="AH231" s="104"/>
      <c r="AI231" s="104"/>
      <c r="AJ231" s="104"/>
      <c r="AK231" s="104"/>
      <c r="AL231" s="104"/>
      <c r="AM231" s="101">
        <f t="shared" si="44"/>
        <v>0</v>
      </c>
      <c r="AN231" s="100"/>
      <c r="AQ231" s="54"/>
    </row>
    <row r="232" spans="1:43" ht="16.5" hidden="1" thickBot="1" x14ac:dyDescent="0.3">
      <c r="A232" s="123"/>
      <c r="B232" s="123"/>
      <c r="C232" s="123"/>
      <c r="D232" s="123"/>
      <c r="E232" s="123"/>
      <c r="F232" s="123"/>
      <c r="G232" s="123"/>
      <c r="H232" s="123"/>
      <c r="I232" s="123"/>
      <c r="J232" s="123"/>
      <c r="K232" s="123"/>
      <c r="L232" s="123"/>
      <c r="M232" s="123"/>
      <c r="N232" s="123"/>
      <c r="O232" s="123"/>
      <c r="P232" s="123"/>
      <c r="Q232" s="123"/>
      <c r="R232" s="102">
        <v>0</v>
      </c>
      <c r="S232" s="102">
        <v>5</v>
      </c>
      <c r="T232" s="102">
        <v>4</v>
      </c>
      <c r="U232" s="102">
        <v>0</v>
      </c>
      <c r="V232" s="102">
        <v>2</v>
      </c>
      <c r="W232" s="102">
        <v>0</v>
      </c>
      <c r="X232" s="102">
        <v>0</v>
      </c>
      <c r="Y232" s="102">
        <v>4</v>
      </c>
      <c r="Z232" s="102">
        <v>0</v>
      </c>
      <c r="AA232" s="102">
        <v>1</v>
      </c>
      <c r="AB232" s="103"/>
      <c r="AC232" s="100"/>
      <c r="AD232" s="104"/>
      <c r="AE232" s="104"/>
      <c r="AF232" s="104"/>
      <c r="AG232" s="104"/>
      <c r="AH232" s="104"/>
      <c r="AI232" s="104"/>
      <c r="AJ232" s="104"/>
      <c r="AK232" s="104"/>
      <c r="AL232" s="104"/>
      <c r="AM232" s="101">
        <f t="shared" si="44"/>
        <v>0</v>
      </c>
      <c r="AN232" s="100"/>
      <c r="AQ232" s="54"/>
    </row>
    <row r="233" spans="1:43" ht="16.5" hidden="1" thickBot="1" x14ac:dyDescent="0.3">
      <c r="A233" s="123"/>
      <c r="B233" s="123"/>
      <c r="C233" s="123"/>
      <c r="D233" s="123"/>
      <c r="E233" s="123"/>
      <c r="F233" s="123"/>
      <c r="G233" s="123"/>
      <c r="H233" s="123"/>
      <c r="I233" s="123"/>
      <c r="J233" s="123"/>
      <c r="K233" s="123"/>
      <c r="L233" s="123"/>
      <c r="M233" s="123"/>
      <c r="N233" s="123"/>
      <c r="O233" s="123"/>
      <c r="P233" s="123"/>
      <c r="Q233" s="123"/>
      <c r="R233" s="102">
        <v>0</v>
      </c>
      <c r="S233" s="102">
        <v>5</v>
      </c>
      <c r="T233" s="102">
        <v>4</v>
      </c>
      <c r="U233" s="102">
        <v>0</v>
      </c>
      <c r="V233" s="102">
        <v>2</v>
      </c>
      <c r="W233" s="102">
        <v>0</v>
      </c>
      <c r="X233" s="102">
        <v>0</v>
      </c>
      <c r="Y233" s="102">
        <v>4</v>
      </c>
      <c r="Z233" s="102">
        <v>0</v>
      </c>
      <c r="AA233" s="102">
        <v>1</v>
      </c>
      <c r="AB233" s="103"/>
      <c r="AC233" s="100"/>
      <c r="AD233" s="104"/>
      <c r="AE233" s="104"/>
      <c r="AF233" s="104"/>
      <c r="AG233" s="104"/>
      <c r="AH233" s="104"/>
      <c r="AI233" s="104"/>
      <c r="AJ233" s="104"/>
      <c r="AK233" s="104"/>
      <c r="AL233" s="104"/>
      <c r="AM233" s="101">
        <f t="shared" si="44"/>
        <v>0</v>
      </c>
      <c r="AN233" s="100"/>
      <c r="AQ233" s="54"/>
    </row>
    <row r="234" spans="1:43" ht="16.5" hidden="1" thickBot="1" x14ac:dyDescent="0.3">
      <c r="A234" s="123"/>
      <c r="B234" s="123"/>
      <c r="C234" s="123"/>
      <c r="D234" s="123"/>
      <c r="E234" s="123"/>
      <c r="F234" s="123"/>
      <c r="G234" s="123"/>
      <c r="H234" s="123"/>
      <c r="I234" s="123"/>
      <c r="J234" s="123"/>
      <c r="K234" s="123"/>
      <c r="L234" s="123"/>
      <c r="M234" s="123"/>
      <c r="N234" s="123"/>
      <c r="O234" s="123"/>
      <c r="P234" s="123"/>
      <c r="Q234" s="123"/>
      <c r="R234" s="102">
        <v>0</v>
      </c>
      <c r="S234" s="102">
        <v>5</v>
      </c>
      <c r="T234" s="102">
        <v>4</v>
      </c>
      <c r="U234" s="102">
        <v>0</v>
      </c>
      <c r="V234" s="102">
        <v>2</v>
      </c>
      <c r="W234" s="102">
        <v>0</v>
      </c>
      <c r="X234" s="102">
        <v>0</v>
      </c>
      <c r="Y234" s="102">
        <v>4</v>
      </c>
      <c r="Z234" s="102">
        <v>0</v>
      </c>
      <c r="AA234" s="102">
        <v>1</v>
      </c>
      <c r="AB234" s="103"/>
      <c r="AC234" s="100"/>
      <c r="AD234" s="104"/>
      <c r="AE234" s="104"/>
      <c r="AF234" s="104"/>
      <c r="AG234" s="104"/>
      <c r="AH234" s="104"/>
      <c r="AI234" s="104"/>
      <c r="AJ234" s="104"/>
      <c r="AK234" s="104"/>
      <c r="AL234" s="104"/>
      <c r="AM234" s="101">
        <f t="shared" si="44"/>
        <v>0</v>
      </c>
      <c r="AN234" s="100"/>
      <c r="AQ234" s="54"/>
    </row>
    <row r="235" spans="1:43" ht="16.5" hidden="1" thickBot="1" x14ac:dyDescent="0.3">
      <c r="A235" s="123"/>
      <c r="B235" s="123"/>
      <c r="C235" s="123"/>
      <c r="D235" s="123"/>
      <c r="E235" s="123"/>
      <c r="F235" s="123"/>
      <c r="G235" s="123"/>
      <c r="H235" s="123"/>
      <c r="I235" s="123"/>
      <c r="J235" s="123"/>
      <c r="K235" s="123"/>
      <c r="L235" s="123"/>
      <c r="M235" s="123"/>
      <c r="N235" s="123"/>
      <c r="O235" s="123"/>
      <c r="P235" s="123"/>
      <c r="Q235" s="123"/>
      <c r="R235" s="102">
        <v>0</v>
      </c>
      <c r="S235" s="102">
        <v>5</v>
      </c>
      <c r="T235" s="102">
        <v>4</v>
      </c>
      <c r="U235" s="102">
        <v>0</v>
      </c>
      <c r="V235" s="102">
        <v>2</v>
      </c>
      <c r="W235" s="102">
        <v>0</v>
      </c>
      <c r="X235" s="102">
        <v>0</v>
      </c>
      <c r="Y235" s="102">
        <v>4</v>
      </c>
      <c r="Z235" s="102">
        <v>0</v>
      </c>
      <c r="AA235" s="102">
        <v>1</v>
      </c>
      <c r="AB235" s="103"/>
      <c r="AC235" s="100"/>
      <c r="AD235" s="104"/>
      <c r="AE235" s="104"/>
      <c r="AF235" s="104"/>
      <c r="AG235" s="104"/>
      <c r="AH235" s="104"/>
      <c r="AI235" s="104"/>
      <c r="AJ235" s="104"/>
      <c r="AK235" s="104"/>
      <c r="AL235" s="104"/>
      <c r="AM235" s="101">
        <f t="shared" si="44"/>
        <v>0</v>
      </c>
      <c r="AN235" s="100"/>
      <c r="AQ235" s="54"/>
    </row>
    <row r="236" spans="1:43" ht="16.5" hidden="1" thickBot="1" x14ac:dyDescent="0.3">
      <c r="A236" s="123"/>
      <c r="B236" s="123"/>
      <c r="C236" s="123"/>
      <c r="D236" s="123"/>
      <c r="E236" s="123"/>
      <c r="F236" s="123"/>
      <c r="G236" s="123"/>
      <c r="H236" s="123"/>
      <c r="I236" s="123"/>
      <c r="J236" s="123"/>
      <c r="K236" s="123"/>
      <c r="L236" s="123"/>
      <c r="M236" s="123"/>
      <c r="N236" s="123"/>
      <c r="O236" s="123"/>
      <c r="P236" s="123"/>
      <c r="Q236" s="123"/>
      <c r="R236" s="102">
        <v>0</v>
      </c>
      <c r="S236" s="102">
        <v>5</v>
      </c>
      <c r="T236" s="102">
        <v>4</v>
      </c>
      <c r="U236" s="102">
        <v>0</v>
      </c>
      <c r="V236" s="102">
        <v>2</v>
      </c>
      <c r="W236" s="102">
        <v>0</v>
      </c>
      <c r="X236" s="102">
        <v>0</v>
      </c>
      <c r="Y236" s="102">
        <v>4</v>
      </c>
      <c r="Z236" s="102">
        <v>0</v>
      </c>
      <c r="AA236" s="102">
        <v>1</v>
      </c>
      <c r="AB236" s="103"/>
      <c r="AC236" s="100"/>
      <c r="AD236" s="104"/>
      <c r="AE236" s="104"/>
      <c r="AF236" s="104"/>
      <c r="AG236" s="104"/>
      <c r="AH236" s="104"/>
      <c r="AI236" s="104"/>
      <c r="AJ236" s="104"/>
      <c r="AK236" s="104"/>
      <c r="AL236" s="104"/>
      <c r="AM236" s="101">
        <f t="shared" si="44"/>
        <v>0</v>
      </c>
      <c r="AN236" s="100"/>
      <c r="AQ236" s="54"/>
    </row>
    <row r="237" spans="1:43" ht="16.5" hidden="1" thickBot="1" x14ac:dyDescent="0.3">
      <c r="A237" s="123"/>
      <c r="B237" s="123"/>
      <c r="C237" s="123"/>
      <c r="D237" s="123"/>
      <c r="E237" s="123"/>
      <c r="F237" s="123"/>
      <c r="G237" s="123"/>
      <c r="H237" s="123"/>
      <c r="I237" s="123"/>
      <c r="J237" s="123"/>
      <c r="K237" s="123"/>
      <c r="L237" s="123"/>
      <c r="M237" s="123"/>
      <c r="N237" s="123"/>
      <c r="O237" s="123"/>
      <c r="P237" s="123"/>
      <c r="Q237" s="123"/>
      <c r="R237" s="102">
        <v>0</v>
      </c>
      <c r="S237" s="102">
        <v>5</v>
      </c>
      <c r="T237" s="102">
        <v>4</v>
      </c>
      <c r="U237" s="102">
        <v>0</v>
      </c>
      <c r="V237" s="102">
        <v>2</v>
      </c>
      <c r="W237" s="102">
        <v>0</v>
      </c>
      <c r="X237" s="102">
        <v>0</v>
      </c>
      <c r="Y237" s="102">
        <v>4</v>
      </c>
      <c r="Z237" s="102">
        <v>0</v>
      </c>
      <c r="AA237" s="102">
        <v>1</v>
      </c>
      <c r="AB237" s="103"/>
      <c r="AC237" s="100"/>
      <c r="AD237" s="104"/>
      <c r="AE237" s="104"/>
      <c r="AF237" s="104"/>
      <c r="AG237" s="104"/>
      <c r="AH237" s="104"/>
      <c r="AI237" s="104"/>
      <c r="AJ237" s="104"/>
      <c r="AK237" s="104"/>
      <c r="AL237" s="104"/>
      <c r="AM237" s="101">
        <f t="shared" si="44"/>
        <v>0</v>
      </c>
      <c r="AN237" s="100"/>
      <c r="AQ237" s="54"/>
    </row>
    <row r="238" spans="1:43" ht="16.5" hidden="1" thickBot="1" x14ac:dyDescent="0.3">
      <c r="A238" s="123"/>
      <c r="B238" s="123"/>
      <c r="C238" s="123"/>
      <c r="D238" s="123"/>
      <c r="E238" s="123"/>
      <c r="F238" s="123"/>
      <c r="G238" s="123"/>
      <c r="H238" s="123"/>
      <c r="I238" s="123"/>
      <c r="J238" s="123"/>
      <c r="K238" s="123"/>
      <c r="L238" s="123"/>
      <c r="M238" s="123"/>
      <c r="N238" s="123"/>
      <c r="O238" s="123"/>
      <c r="P238" s="123"/>
      <c r="Q238" s="123"/>
      <c r="R238" s="102">
        <v>0</v>
      </c>
      <c r="S238" s="102">
        <v>5</v>
      </c>
      <c r="T238" s="102">
        <v>4</v>
      </c>
      <c r="U238" s="102">
        <v>0</v>
      </c>
      <c r="V238" s="102">
        <v>2</v>
      </c>
      <c r="W238" s="102">
        <v>0</v>
      </c>
      <c r="X238" s="102">
        <v>0</v>
      </c>
      <c r="Y238" s="102">
        <v>4</v>
      </c>
      <c r="Z238" s="102">
        <v>0</v>
      </c>
      <c r="AA238" s="102">
        <v>1</v>
      </c>
      <c r="AB238" s="103"/>
      <c r="AC238" s="100"/>
      <c r="AD238" s="104"/>
      <c r="AE238" s="104"/>
      <c r="AF238" s="104"/>
      <c r="AG238" s="104"/>
      <c r="AH238" s="104"/>
      <c r="AI238" s="104"/>
      <c r="AJ238" s="104"/>
      <c r="AK238" s="104"/>
      <c r="AL238" s="104"/>
      <c r="AM238" s="101">
        <f t="shared" si="44"/>
        <v>0</v>
      </c>
      <c r="AN238" s="100"/>
      <c r="AQ238" s="54"/>
    </row>
    <row r="239" spans="1:43" ht="16.5" hidden="1" thickBot="1" x14ac:dyDescent="0.3">
      <c r="A239" s="123"/>
      <c r="B239" s="123"/>
      <c r="C239" s="123"/>
      <c r="D239" s="123"/>
      <c r="E239" s="123"/>
      <c r="F239" s="123"/>
      <c r="G239" s="123"/>
      <c r="H239" s="123"/>
      <c r="I239" s="123"/>
      <c r="J239" s="123"/>
      <c r="K239" s="123"/>
      <c r="L239" s="123"/>
      <c r="M239" s="123"/>
      <c r="N239" s="123"/>
      <c r="O239" s="123"/>
      <c r="P239" s="123"/>
      <c r="Q239" s="123"/>
      <c r="R239" s="102">
        <v>0</v>
      </c>
      <c r="S239" s="102">
        <v>5</v>
      </c>
      <c r="T239" s="102">
        <v>4</v>
      </c>
      <c r="U239" s="102">
        <v>0</v>
      </c>
      <c r="V239" s="102">
        <v>2</v>
      </c>
      <c r="W239" s="102">
        <v>0</v>
      </c>
      <c r="X239" s="102">
        <v>0</v>
      </c>
      <c r="Y239" s="102">
        <v>4</v>
      </c>
      <c r="Z239" s="102">
        <v>0</v>
      </c>
      <c r="AA239" s="102">
        <v>1</v>
      </c>
      <c r="AB239" s="103"/>
      <c r="AC239" s="100"/>
      <c r="AD239" s="104"/>
      <c r="AE239" s="104"/>
      <c r="AF239" s="104"/>
      <c r="AG239" s="104"/>
      <c r="AH239" s="104"/>
      <c r="AI239" s="104"/>
      <c r="AJ239" s="104"/>
      <c r="AK239" s="104"/>
      <c r="AL239" s="104"/>
      <c r="AM239" s="101">
        <f t="shared" si="44"/>
        <v>0</v>
      </c>
      <c r="AN239" s="100"/>
      <c r="AQ239" s="54"/>
    </row>
    <row r="240" spans="1:43" ht="16.5" hidden="1" thickBot="1" x14ac:dyDescent="0.3">
      <c r="A240" s="123"/>
      <c r="B240" s="123"/>
      <c r="C240" s="123"/>
      <c r="D240" s="123"/>
      <c r="E240" s="123"/>
      <c r="F240" s="123"/>
      <c r="G240" s="123"/>
      <c r="H240" s="123"/>
      <c r="I240" s="123"/>
      <c r="J240" s="123"/>
      <c r="K240" s="123"/>
      <c r="L240" s="123"/>
      <c r="M240" s="123"/>
      <c r="N240" s="123"/>
      <c r="O240" s="123"/>
      <c r="P240" s="123"/>
      <c r="Q240" s="123"/>
      <c r="R240" s="102">
        <v>0</v>
      </c>
      <c r="S240" s="102">
        <v>5</v>
      </c>
      <c r="T240" s="102">
        <v>4</v>
      </c>
      <c r="U240" s="102">
        <v>0</v>
      </c>
      <c r="V240" s="102">
        <v>2</v>
      </c>
      <c r="W240" s="102">
        <v>0</v>
      </c>
      <c r="X240" s="102">
        <v>0</v>
      </c>
      <c r="Y240" s="102">
        <v>4</v>
      </c>
      <c r="Z240" s="102">
        <v>0</v>
      </c>
      <c r="AA240" s="102">
        <v>1</v>
      </c>
      <c r="AB240" s="103"/>
      <c r="AC240" s="100"/>
      <c r="AD240" s="104"/>
      <c r="AE240" s="104"/>
      <c r="AF240" s="104"/>
      <c r="AG240" s="104"/>
      <c r="AH240" s="104"/>
      <c r="AI240" s="104"/>
      <c r="AJ240" s="104"/>
      <c r="AK240" s="104"/>
      <c r="AL240" s="104"/>
      <c r="AM240" s="101">
        <f t="shared" si="44"/>
        <v>0</v>
      </c>
      <c r="AN240" s="100"/>
      <c r="AQ240" s="54"/>
    </row>
    <row r="241" spans="1:95" ht="16.5" hidden="1" thickBot="1" x14ac:dyDescent="0.3">
      <c r="A241" s="123"/>
      <c r="B241" s="123"/>
      <c r="C241" s="123"/>
      <c r="D241" s="123"/>
      <c r="E241" s="123"/>
      <c r="F241" s="123"/>
      <c r="G241" s="123"/>
      <c r="H241" s="123"/>
      <c r="I241" s="123"/>
      <c r="J241" s="123"/>
      <c r="K241" s="123"/>
      <c r="L241" s="123"/>
      <c r="M241" s="123"/>
      <c r="N241" s="123"/>
      <c r="O241" s="123"/>
      <c r="P241" s="123"/>
      <c r="Q241" s="123"/>
      <c r="R241" s="102">
        <v>0</v>
      </c>
      <c r="S241" s="102">
        <v>5</v>
      </c>
      <c r="T241" s="102">
        <v>4</v>
      </c>
      <c r="U241" s="102">
        <v>0</v>
      </c>
      <c r="V241" s="102">
        <v>2</v>
      </c>
      <c r="W241" s="102">
        <v>0</v>
      </c>
      <c r="X241" s="102">
        <v>0</v>
      </c>
      <c r="Y241" s="102">
        <v>4</v>
      </c>
      <c r="Z241" s="102">
        <v>0</v>
      </c>
      <c r="AA241" s="102">
        <v>1</v>
      </c>
      <c r="AB241" s="103"/>
      <c r="AC241" s="100"/>
      <c r="AD241" s="104"/>
      <c r="AE241" s="104"/>
      <c r="AF241" s="104"/>
      <c r="AG241" s="104"/>
      <c r="AH241" s="104"/>
      <c r="AI241" s="104"/>
      <c r="AJ241" s="104"/>
      <c r="AK241" s="104"/>
      <c r="AL241" s="104"/>
      <c r="AM241" s="101">
        <f t="shared" si="44"/>
        <v>0</v>
      </c>
      <c r="AN241" s="100"/>
      <c r="AQ241" s="54"/>
    </row>
    <row r="242" spans="1:95" ht="16.5" hidden="1" thickBot="1" x14ac:dyDescent="0.3">
      <c r="A242" s="123"/>
      <c r="B242" s="123"/>
      <c r="C242" s="123"/>
      <c r="D242" s="123"/>
      <c r="E242" s="123"/>
      <c r="F242" s="123"/>
      <c r="G242" s="123"/>
      <c r="H242" s="123"/>
      <c r="I242" s="123"/>
      <c r="J242" s="123"/>
      <c r="K242" s="123"/>
      <c r="L242" s="123"/>
      <c r="M242" s="123"/>
      <c r="N242" s="123"/>
      <c r="O242" s="123"/>
      <c r="P242" s="123"/>
      <c r="Q242" s="123"/>
      <c r="R242" s="102">
        <v>0</v>
      </c>
      <c r="S242" s="102">
        <v>5</v>
      </c>
      <c r="T242" s="102">
        <v>4</v>
      </c>
      <c r="U242" s="102">
        <v>0</v>
      </c>
      <c r="V242" s="102">
        <v>2</v>
      </c>
      <c r="W242" s="102">
        <v>0</v>
      </c>
      <c r="X242" s="102">
        <v>0</v>
      </c>
      <c r="Y242" s="102">
        <v>4</v>
      </c>
      <c r="Z242" s="102">
        <v>0</v>
      </c>
      <c r="AA242" s="102">
        <v>1</v>
      </c>
      <c r="AB242" s="103"/>
      <c r="AC242" s="100"/>
      <c r="AD242" s="104"/>
      <c r="AE242" s="104"/>
      <c r="AF242" s="104"/>
      <c r="AG242" s="104"/>
      <c r="AH242" s="104"/>
      <c r="AI242" s="104"/>
      <c r="AJ242" s="104"/>
      <c r="AK242" s="104"/>
      <c r="AL242" s="104"/>
      <c r="AM242" s="101">
        <f t="shared" si="44"/>
        <v>0</v>
      </c>
      <c r="AN242" s="100"/>
      <c r="AQ242" s="54"/>
    </row>
    <row r="243" spans="1:95" ht="16.5" hidden="1" thickBot="1" x14ac:dyDescent="0.3">
      <c r="A243" s="123"/>
      <c r="B243" s="123"/>
      <c r="C243" s="123"/>
      <c r="D243" s="123"/>
      <c r="E243" s="123"/>
      <c r="F243" s="123"/>
      <c r="G243" s="123"/>
      <c r="H243" s="123"/>
      <c r="I243" s="123"/>
      <c r="J243" s="123"/>
      <c r="K243" s="123"/>
      <c r="L243" s="123"/>
      <c r="M243" s="123"/>
      <c r="N243" s="123"/>
      <c r="O243" s="123"/>
      <c r="P243" s="123"/>
      <c r="Q243" s="123"/>
      <c r="R243" s="102">
        <v>0</v>
      </c>
      <c r="S243" s="102">
        <v>5</v>
      </c>
      <c r="T243" s="102">
        <v>4</v>
      </c>
      <c r="U243" s="102">
        <v>0</v>
      </c>
      <c r="V243" s="102">
        <v>2</v>
      </c>
      <c r="W243" s="102">
        <v>0</v>
      </c>
      <c r="X243" s="102">
        <v>0</v>
      </c>
      <c r="Y243" s="102">
        <v>4</v>
      </c>
      <c r="Z243" s="102">
        <v>0</v>
      </c>
      <c r="AA243" s="102">
        <v>1</v>
      </c>
      <c r="AB243" s="103"/>
      <c r="AC243" s="100"/>
      <c r="AD243" s="104"/>
      <c r="AE243" s="104"/>
      <c r="AF243" s="104"/>
      <c r="AG243" s="104"/>
      <c r="AH243" s="104"/>
      <c r="AI243" s="104"/>
      <c r="AJ243" s="104"/>
      <c r="AK243" s="104"/>
      <c r="AL243" s="104"/>
      <c r="AM243" s="101">
        <f t="shared" si="44"/>
        <v>0</v>
      </c>
      <c r="AN243" s="100"/>
      <c r="AQ243" s="54"/>
    </row>
    <row r="244" spans="1:95" ht="16.5" hidden="1" thickBot="1" x14ac:dyDescent="0.3">
      <c r="A244" s="123"/>
      <c r="B244" s="123"/>
      <c r="C244" s="123"/>
      <c r="D244" s="123"/>
      <c r="E244" s="123"/>
      <c r="F244" s="123"/>
      <c r="G244" s="123"/>
      <c r="H244" s="123"/>
      <c r="I244" s="123"/>
      <c r="J244" s="123"/>
      <c r="K244" s="123"/>
      <c r="L244" s="123"/>
      <c r="M244" s="123"/>
      <c r="N244" s="123"/>
      <c r="O244" s="123"/>
      <c r="P244" s="123"/>
      <c r="Q244" s="123"/>
      <c r="R244" s="102">
        <v>0</v>
      </c>
      <c r="S244" s="102">
        <v>5</v>
      </c>
      <c r="T244" s="102">
        <v>4</v>
      </c>
      <c r="U244" s="102">
        <v>0</v>
      </c>
      <c r="V244" s="102">
        <v>2</v>
      </c>
      <c r="W244" s="102">
        <v>0</v>
      </c>
      <c r="X244" s="102">
        <v>0</v>
      </c>
      <c r="Y244" s="102">
        <v>4</v>
      </c>
      <c r="Z244" s="102">
        <v>0</v>
      </c>
      <c r="AA244" s="102">
        <v>1</v>
      </c>
      <c r="AB244" s="103"/>
      <c r="AC244" s="100"/>
      <c r="AD244" s="104"/>
      <c r="AE244" s="104"/>
      <c r="AF244" s="104"/>
      <c r="AG244" s="104"/>
      <c r="AH244" s="104"/>
      <c r="AI244" s="104"/>
      <c r="AJ244" s="104"/>
      <c r="AK244" s="104"/>
      <c r="AL244" s="104"/>
      <c r="AM244" s="101">
        <f t="shared" si="44"/>
        <v>0</v>
      </c>
      <c r="AN244" s="100"/>
      <c r="AQ244" s="54"/>
    </row>
    <row r="245" spans="1:95" ht="16.5" hidden="1" thickBot="1" x14ac:dyDescent="0.3">
      <c r="A245" s="123"/>
      <c r="B245" s="123"/>
      <c r="C245" s="123"/>
      <c r="D245" s="123"/>
      <c r="E245" s="123"/>
      <c r="F245" s="123"/>
      <c r="G245" s="123"/>
      <c r="H245" s="123"/>
      <c r="I245" s="123"/>
      <c r="J245" s="123"/>
      <c r="K245" s="123"/>
      <c r="L245" s="123"/>
      <c r="M245" s="123"/>
      <c r="N245" s="123"/>
      <c r="O245" s="123"/>
      <c r="P245" s="123"/>
      <c r="Q245" s="123"/>
      <c r="R245" s="102">
        <v>0</v>
      </c>
      <c r="S245" s="102">
        <v>5</v>
      </c>
      <c r="T245" s="102">
        <v>4</v>
      </c>
      <c r="U245" s="102">
        <v>0</v>
      </c>
      <c r="V245" s="102">
        <v>2</v>
      </c>
      <c r="W245" s="102">
        <v>0</v>
      </c>
      <c r="X245" s="102">
        <v>0</v>
      </c>
      <c r="Y245" s="102">
        <v>4</v>
      </c>
      <c r="Z245" s="102">
        <v>0</v>
      </c>
      <c r="AA245" s="102">
        <v>1</v>
      </c>
      <c r="AB245" s="103"/>
      <c r="AC245" s="100"/>
      <c r="AD245" s="104"/>
      <c r="AE245" s="104"/>
      <c r="AF245" s="104"/>
      <c r="AG245" s="104"/>
      <c r="AH245" s="104"/>
      <c r="AI245" s="104"/>
      <c r="AJ245" s="104"/>
      <c r="AK245" s="104"/>
      <c r="AL245" s="104"/>
      <c r="AM245" s="101">
        <f t="shared" si="44"/>
        <v>0</v>
      </c>
      <c r="AN245" s="100"/>
      <c r="AQ245" s="54"/>
    </row>
    <row r="246" spans="1:95" ht="16.5" hidden="1" thickBot="1" x14ac:dyDescent="0.3">
      <c r="A246" s="123"/>
      <c r="B246" s="123"/>
      <c r="C246" s="123"/>
      <c r="D246" s="123"/>
      <c r="E246" s="123"/>
      <c r="F246" s="123"/>
      <c r="G246" s="123"/>
      <c r="H246" s="123"/>
      <c r="I246" s="123"/>
      <c r="J246" s="123"/>
      <c r="K246" s="123"/>
      <c r="L246" s="123"/>
      <c r="M246" s="123"/>
      <c r="N246" s="123"/>
      <c r="O246" s="123"/>
      <c r="P246" s="123"/>
      <c r="Q246" s="123"/>
      <c r="R246" s="102">
        <v>0</v>
      </c>
      <c r="S246" s="102">
        <v>5</v>
      </c>
      <c r="T246" s="102">
        <v>4</v>
      </c>
      <c r="U246" s="102">
        <v>0</v>
      </c>
      <c r="V246" s="102">
        <v>2</v>
      </c>
      <c r="W246" s="102">
        <v>0</v>
      </c>
      <c r="X246" s="102">
        <v>0</v>
      </c>
      <c r="Y246" s="102">
        <v>4</v>
      </c>
      <c r="Z246" s="102">
        <v>0</v>
      </c>
      <c r="AA246" s="102">
        <v>1</v>
      </c>
      <c r="AB246" s="103"/>
      <c r="AC246" s="100"/>
      <c r="AD246" s="104"/>
      <c r="AE246" s="104"/>
      <c r="AF246" s="104"/>
      <c r="AG246" s="104"/>
      <c r="AH246" s="104"/>
      <c r="AI246" s="104"/>
      <c r="AJ246" s="104"/>
      <c r="AK246" s="104"/>
      <c r="AL246" s="104"/>
      <c r="AM246" s="101">
        <f t="shared" si="44"/>
        <v>0</v>
      </c>
      <c r="AN246" s="100"/>
      <c r="AQ246" s="54"/>
    </row>
    <row r="247" spans="1:95" ht="19.5" hidden="1" thickBot="1" x14ac:dyDescent="0.3">
      <c r="A247" s="123"/>
      <c r="B247" s="123"/>
      <c r="C247" s="123"/>
      <c r="D247" s="123"/>
      <c r="E247" s="123"/>
      <c r="F247" s="123"/>
      <c r="G247" s="123"/>
      <c r="H247" s="123"/>
      <c r="I247" s="123"/>
      <c r="J247" s="123"/>
      <c r="K247" s="123"/>
      <c r="L247" s="123"/>
      <c r="M247" s="123"/>
      <c r="N247" s="123"/>
      <c r="O247" s="123"/>
      <c r="P247" s="123"/>
      <c r="Q247" s="123"/>
      <c r="R247" s="102">
        <v>0</v>
      </c>
      <c r="S247" s="102">
        <v>5</v>
      </c>
      <c r="T247" s="102">
        <v>4</v>
      </c>
      <c r="U247" s="102">
        <v>0</v>
      </c>
      <c r="V247" s="102">
        <v>2</v>
      </c>
      <c r="W247" s="102">
        <v>0</v>
      </c>
      <c r="X247" s="102">
        <v>0</v>
      </c>
      <c r="Y247" s="102">
        <v>4</v>
      </c>
      <c r="Z247" s="102">
        <v>0</v>
      </c>
      <c r="AA247" s="102">
        <v>1</v>
      </c>
      <c r="AB247" s="103"/>
      <c r="AC247" s="100"/>
      <c r="AD247" s="104"/>
      <c r="AE247" s="104"/>
      <c r="AF247" s="104"/>
      <c r="AG247" s="104"/>
      <c r="AH247" s="104"/>
      <c r="AI247" s="104"/>
      <c r="AJ247" s="104"/>
      <c r="AK247" s="104"/>
      <c r="AL247" s="104"/>
      <c r="AM247" s="101">
        <f t="shared" si="44"/>
        <v>0</v>
      </c>
      <c r="AN247" s="100"/>
      <c r="AQ247" s="49">
        <f>AQ248</f>
        <v>0</v>
      </c>
    </row>
    <row r="248" spans="1:95" ht="19.5" hidden="1" thickBot="1" x14ac:dyDescent="0.3">
      <c r="A248" s="123"/>
      <c r="B248" s="123"/>
      <c r="C248" s="123"/>
      <c r="D248" s="123"/>
      <c r="E248" s="123"/>
      <c r="F248" s="123"/>
      <c r="G248" s="123"/>
      <c r="H248" s="123"/>
      <c r="I248" s="123"/>
      <c r="J248" s="123"/>
      <c r="K248" s="123"/>
      <c r="L248" s="123"/>
      <c r="M248" s="123"/>
      <c r="N248" s="123"/>
      <c r="O248" s="123"/>
      <c r="P248" s="123"/>
      <c r="Q248" s="123"/>
      <c r="R248" s="102">
        <v>0</v>
      </c>
      <c r="S248" s="102">
        <v>5</v>
      </c>
      <c r="T248" s="102">
        <v>4</v>
      </c>
      <c r="U248" s="102">
        <v>0</v>
      </c>
      <c r="V248" s="102">
        <v>2</v>
      </c>
      <c r="W248" s="102">
        <v>0</v>
      </c>
      <c r="X248" s="102">
        <v>0</v>
      </c>
      <c r="Y248" s="102">
        <v>4</v>
      </c>
      <c r="Z248" s="102">
        <v>0</v>
      </c>
      <c r="AA248" s="102">
        <v>1</v>
      </c>
      <c r="AB248" s="103"/>
      <c r="AC248" s="100"/>
      <c r="AD248" s="104"/>
      <c r="AE248" s="104"/>
      <c r="AF248" s="104"/>
      <c r="AG248" s="104"/>
      <c r="AH248" s="104"/>
      <c r="AI248" s="104"/>
      <c r="AJ248" s="104"/>
      <c r="AK248" s="104"/>
      <c r="AL248" s="104"/>
      <c r="AM248" s="101">
        <f t="shared" si="44"/>
        <v>0</v>
      </c>
      <c r="AN248" s="100"/>
      <c r="AQ248" s="49">
        <v>0</v>
      </c>
    </row>
    <row r="249" spans="1:95" ht="60.75" customHeight="1" thickBot="1" x14ac:dyDescent="0.35">
      <c r="A249" s="123"/>
      <c r="B249" s="123"/>
      <c r="C249" s="123"/>
      <c r="D249" s="123"/>
      <c r="E249" s="123"/>
      <c r="F249" s="123"/>
      <c r="G249" s="123"/>
      <c r="H249" s="123"/>
      <c r="I249" s="123"/>
      <c r="J249" s="123"/>
      <c r="K249" s="123"/>
      <c r="L249" s="123"/>
      <c r="M249" s="123"/>
      <c r="N249" s="123"/>
      <c r="O249" s="123"/>
      <c r="P249" s="123"/>
      <c r="Q249" s="123"/>
      <c r="R249" s="102">
        <v>0</v>
      </c>
      <c r="S249" s="102">
        <v>5</v>
      </c>
      <c r="T249" s="102">
        <v>5</v>
      </c>
      <c r="U249" s="102">
        <v>0</v>
      </c>
      <c r="V249" s="102">
        <v>0</v>
      </c>
      <c r="W249" s="102">
        <v>0</v>
      </c>
      <c r="X249" s="102">
        <v>0</v>
      </c>
      <c r="Y249" s="102">
        <v>0</v>
      </c>
      <c r="Z249" s="102">
        <v>0</v>
      </c>
      <c r="AA249" s="102">
        <v>0</v>
      </c>
      <c r="AB249" s="124" t="s">
        <v>0</v>
      </c>
      <c r="AC249" s="100" t="s">
        <v>4</v>
      </c>
      <c r="AD249" s="125" t="e">
        <f t="shared" ref="AD249:AL249" si="45">AD250</f>
        <v>#REF!</v>
      </c>
      <c r="AE249" s="125" t="e">
        <f t="shared" si="45"/>
        <v>#REF!</v>
      </c>
      <c r="AF249" s="125" t="e">
        <f t="shared" si="45"/>
        <v>#REF!</v>
      </c>
      <c r="AG249" s="125">
        <f t="shared" si="45"/>
        <v>1200</v>
      </c>
      <c r="AH249" s="125">
        <f t="shared" si="45"/>
        <v>1200</v>
      </c>
      <c r="AI249" s="125">
        <f t="shared" si="45"/>
        <v>1200</v>
      </c>
      <c r="AJ249" s="125">
        <f t="shared" si="45"/>
        <v>1200</v>
      </c>
      <c r="AK249" s="125">
        <f t="shared" si="45"/>
        <v>1200</v>
      </c>
      <c r="AL249" s="125">
        <f t="shared" si="45"/>
        <v>1200</v>
      </c>
      <c r="AM249" s="101">
        <f t="shared" si="44"/>
        <v>7200</v>
      </c>
      <c r="AN249" s="100" t="s">
        <v>75</v>
      </c>
      <c r="AQ249" s="56"/>
      <c r="AR249" s="73"/>
      <c r="AS249" s="73"/>
      <c r="AT249" s="73"/>
      <c r="AU249" s="73"/>
      <c r="AV249" s="73"/>
      <c r="AW249" s="73"/>
      <c r="AX249" s="3"/>
      <c r="AY249" s="1" t="s">
        <v>68</v>
      </c>
    </row>
    <row r="250" spans="1:95" ht="31.5" customHeight="1" thickBot="1" x14ac:dyDescent="0.3">
      <c r="A250" s="123"/>
      <c r="B250" s="123"/>
      <c r="C250" s="123"/>
      <c r="D250" s="123"/>
      <c r="E250" s="123"/>
      <c r="F250" s="123"/>
      <c r="G250" s="123"/>
      <c r="H250" s="123"/>
      <c r="I250" s="123"/>
      <c r="J250" s="123"/>
      <c r="K250" s="123"/>
      <c r="L250" s="123"/>
      <c r="M250" s="123"/>
      <c r="N250" s="123"/>
      <c r="O250" s="123"/>
      <c r="P250" s="123"/>
      <c r="Q250" s="123"/>
      <c r="R250" s="102">
        <v>0</v>
      </c>
      <c r="S250" s="102">
        <v>5</v>
      </c>
      <c r="T250" s="102">
        <v>5</v>
      </c>
      <c r="U250" s="102">
        <v>0</v>
      </c>
      <c r="V250" s="102">
        <v>1</v>
      </c>
      <c r="W250" s="102">
        <v>0</v>
      </c>
      <c r="X250" s="102">
        <v>0</v>
      </c>
      <c r="Y250" s="102">
        <v>0</v>
      </c>
      <c r="Z250" s="102">
        <v>0</v>
      </c>
      <c r="AA250" s="102">
        <v>0</v>
      </c>
      <c r="AB250" s="126" t="s">
        <v>144</v>
      </c>
      <c r="AC250" s="100" t="s">
        <v>4</v>
      </c>
      <c r="AD250" s="127" t="e">
        <f>#REF!</f>
        <v>#REF!</v>
      </c>
      <c r="AE250" s="127" t="e">
        <f>#REF!</f>
        <v>#REF!</v>
      </c>
      <c r="AF250" s="127" t="e">
        <f>#REF!</f>
        <v>#REF!</v>
      </c>
      <c r="AG250" s="127">
        <f t="shared" ref="AG250:AL250" si="46">AG254</f>
        <v>1200</v>
      </c>
      <c r="AH250" s="127">
        <f t="shared" si="46"/>
        <v>1200</v>
      </c>
      <c r="AI250" s="127">
        <f t="shared" si="46"/>
        <v>1200</v>
      </c>
      <c r="AJ250" s="127">
        <f t="shared" si="46"/>
        <v>1200</v>
      </c>
      <c r="AK250" s="127">
        <f t="shared" si="46"/>
        <v>1200</v>
      </c>
      <c r="AL250" s="127">
        <f t="shared" si="46"/>
        <v>1200</v>
      </c>
      <c r="AM250" s="101">
        <f t="shared" si="44"/>
        <v>7200</v>
      </c>
      <c r="AN250" s="123"/>
      <c r="AQ250" s="79">
        <v>1</v>
      </c>
      <c r="AR250" s="74"/>
      <c r="AS250" s="74"/>
      <c r="AT250" s="74"/>
      <c r="AU250" s="74"/>
      <c r="AV250" s="74"/>
      <c r="AW250" s="74"/>
      <c r="AX250" s="173"/>
      <c r="AY250" s="1" t="s">
        <v>66</v>
      </c>
    </row>
    <row r="251" spans="1:95" s="37" customFormat="1" ht="54.75" customHeight="1" thickBot="1" x14ac:dyDescent="0.35">
      <c r="A251" s="128"/>
      <c r="B251" s="128"/>
      <c r="C251" s="128"/>
      <c r="D251" s="128"/>
      <c r="E251" s="128"/>
      <c r="F251" s="128"/>
      <c r="G251" s="128"/>
      <c r="H251" s="128"/>
      <c r="I251" s="128"/>
      <c r="J251" s="128"/>
      <c r="K251" s="128"/>
      <c r="L251" s="128"/>
      <c r="M251" s="128"/>
      <c r="N251" s="128"/>
      <c r="O251" s="128"/>
      <c r="P251" s="128"/>
      <c r="Q251" s="128"/>
      <c r="R251" s="146">
        <v>0</v>
      </c>
      <c r="S251" s="146">
        <v>5</v>
      </c>
      <c r="T251" s="146">
        <v>5</v>
      </c>
      <c r="U251" s="146">
        <v>0</v>
      </c>
      <c r="V251" s="146">
        <v>1</v>
      </c>
      <c r="W251" s="146">
        <v>0</v>
      </c>
      <c r="X251" s="146">
        <v>0</v>
      </c>
      <c r="Y251" s="146">
        <v>0</v>
      </c>
      <c r="Z251" s="146">
        <v>0</v>
      </c>
      <c r="AA251" s="146">
        <v>1</v>
      </c>
      <c r="AB251" s="147" t="s">
        <v>36</v>
      </c>
      <c r="AC251" s="148" t="s">
        <v>28</v>
      </c>
      <c r="AD251" s="56"/>
      <c r="AE251" s="56"/>
      <c r="AF251" s="56"/>
      <c r="AG251" s="56"/>
      <c r="AH251" s="56"/>
      <c r="AI251" s="56"/>
      <c r="AJ251" s="76">
        <f>AD251+AE251+AI251</f>
        <v>0</v>
      </c>
      <c r="AK251" s="149"/>
      <c r="AL251" s="130"/>
      <c r="AM251" s="101">
        <f t="shared" si="44"/>
        <v>0</v>
      </c>
      <c r="AN251" s="128"/>
      <c r="AO251" s="36"/>
      <c r="AP251" s="36"/>
      <c r="AQ251" s="55">
        <f>AQ252</f>
        <v>0</v>
      </c>
      <c r="AR251" s="66">
        <f t="shared" ref="AR251:AW251" si="47">AG249</f>
        <v>1200</v>
      </c>
      <c r="AS251" s="66">
        <f t="shared" si="47"/>
        <v>1200</v>
      </c>
      <c r="AT251" s="66">
        <f t="shared" si="47"/>
        <v>1200</v>
      </c>
      <c r="AU251" s="66">
        <f t="shared" si="47"/>
        <v>1200</v>
      </c>
      <c r="AV251" s="66">
        <f t="shared" si="47"/>
        <v>1200</v>
      </c>
      <c r="AW251" s="66">
        <f t="shared" si="47"/>
        <v>1200</v>
      </c>
      <c r="AX251" s="167"/>
      <c r="AY251" s="7" t="s">
        <v>67</v>
      </c>
      <c r="AZ251" s="36"/>
      <c r="BA251" s="36"/>
      <c r="BB251" s="36"/>
      <c r="BC251" s="36"/>
      <c r="BD251" s="36"/>
      <c r="BE251" s="36"/>
      <c r="BF251" s="36"/>
      <c r="BG251" s="36"/>
      <c r="BH251" s="36"/>
      <c r="BI251" s="36"/>
      <c r="BJ251" s="36"/>
      <c r="BK251" s="36"/>
      <c r="BL251" s="36"/>
      <c r="BM251" s="36"/>
      <c r="BN251" s="36"/>
      <c r="BO251" s="36"/>
      <c r="BP251" s="36"/>
      <c r="BQ251" s="36"/>
      <c r="BR251" s="36"/>
      <c r="BS251" s="36"/>
      <c r="BT251" s="36"/>
      <c r="BU251" s="36"/>
      <c r="BV251" s="36"/>
      <c r="BW251" s="36"/>
      <c r="BX251" s="36"/>
      <c r="BY251" s="36"/>
      <c r="BZ251" s="36"/>
      <c r="CA251" s="36"/>
      <c r="CB251" s="36"/>
      <c r="CC251" s="36"/>
      <c r="CD251" s="36"/>
      <c r="CE251" s="36"/>
      <c r="CF251" s="36"/>
      <c r="CG251" s="36"/>
      <c r="CH251" s="36"/>
      <c r="CI251" s="36"/>
      <c r="CJ251" s="36"/>
      <c r="CK251" s="36"/>
      <c r="CL251" s="36"/>
      <c r="CM251" s="36"/>
      <c r="CN251" s="36"/>
      <c r="CO251" s="36"/>
      <c r="CP251" s="36"/>
      <c r="CQ251" s="36"/>
    </row>
    <row r="252" spans="1:95" ht="37.5" customHeight="1" x14ac:dyDescent="0.3">
      <c r="A252" s="123"/>
      <c r="B252" s="123"/>
      <c r="C252" s="123"/>
      <c r="D252" s="123"/>
      <c r="E252" s="123"/>
      <c r="F252" s="123"/>
      <c r="G252" s="123"/>
      <c r="H252" s="123"/>
      <c r="I252" s="123"/>
      <c r="J252" s="123"/>
      <c r="K252" s="123"/>
      <c r="L252" s="123"/>
      <c r="M252" s="123"/>
      <c r="N252" s="123"/>
      <c r="O252" s="123"/>
      <c r="P252" s="123"/>
      <c r="Q252" s="123"/>
      <c r="R252" s="146">
        <v>0</v>
      </c>
      <c r="S252" s="146">
        <v>5</v>
      </c>
      <c r="T252" s="146">
        <v>5</v>
      </c>
      <c r="U252" s="146">
        <v>0</v>
      </c>
      <c r="V252" s="146">
        <v>1</v>
      </c>
      <c r="W252" s="146">
        <v>0</v>
      </c>
      <c r="X252" s="146">
        <v>0</v>
      </c>
      <c r="Y252" s="146">
        <v>1</v>
      </c>
      <c r="Z252" s="146">
        <v>0</v>
      </c>
      <c r="AA252" s="146">
        <v>0</v>
      </c>
      <c r="AB252" s="150" t="s">
        <v>155</v>
      </c>
      <c r="AC252" s="151" t="s">
        <v>32</v>
      </c>
      <c r="AD252" s="77">
        <v>1</v>
      </c>
      <c r="AE252" s="77">
        <v>1</v>
      </c>
      <c r="AF252" s="152"/>
      <c r="AG252" s="152">
        <v>1</v>
      </c>
      <c r="AH252" s="152">
        <v>1</v>
      </c>
      <c r="AI252" s="152">
        <v>1</v>
      </c>
      <c r="AJ252" s="153">
        <v>1</v>
      </c>
      <c r="AK252" s="148">
        <v>1</v>
      </c>
      <c r="AL252" s="132">
        <v>1</v>
      </c>
      <c r="AM252" s="101"/>
      <c r="AN252" s="123"/>
      <c r="AQ252" s="55">
        <v>0</v>
      </c>
      <c r="AR252" s="71"/>
      <c r="AS252" s="71"/>
      <c r="AT252" s="71"/>
      <c r="AU252" s="71"/>
      <c r="AV252" s="71"/>
      <c r="AW252" s="71"/>
      <c r="AX252" s="3"/>
    </row>
    <row r="253" spans="1:95" ht="37.5" customHeight="1" x14ac:dyDescent="0.3">
      <c r="A253" s="123"/>
      <c r="B253" s="123"/>
      <c r="C253" s="123"/>
      <c r="D253" s="123"/>
      <c r="E253" s="123"/>
      <c r="F253" s="123"/>
      <c r="G253" s="123"/>
      <c r="H253" s="123"/>
      <c r="I253" s="123"/>
      <c r="J253" s="123"/>
      <c r="K253" s="123"/>
      <c r="L253" s="123"/>
      <c r="M253" s="123"/>
      <c r="N253" s="123"/>
      <c r="O253" s="123"/>
      <c r="P253" s="123"/>
      <c r="Q253" s="123"/>
      <c r="R253" s="146">
        <v>0</v>
      </c>
      <c r="S253" s="146">
        <v>5</v>
      </c>
      <c r="T253" s="146">
        <v>5</v>
      </c>
      <c r="U253" s="146">
        <v>0</v>
      </c>
      <c r="V253" s="146">
        <v>1</v>
      </c>
      <c r="W253" s="146">
        <v>0</v>
      </c>
      <c r="X253" s="146">
        <v>0</v>
      </c>
      <c r="Y253" s="146">
        <v>1</v>
      </c>
      <c r="Z253" s="146">
        <v>0</v>
      </c>
      <c r="AA253" s="146">
        <v>1</v>
      </c>
      <c r="AB253" s="103" t="s">
        <v>174</v>
      </c>
      <c r="AC253" s="151"/>
      <c r="AD253" s="77"/>
      <c r="AE253" s="77"/>
      <c r="AF253" s="152"/>
      <c r="AG253" s="152"/>
      <c r="AH253" s="152"/>
      <c r="AI253" s="152"/>
      <c r="AJ253" s="153"/>
      <c r="AK253" s="148"/>
      <c r="AL253" s="132"/>
      <c r="AM253" s="101"/>
      <c r="AN253" s="123"/>
      <c r="AQ253" s="55"/>
      <c r="AR253" s="71"/>
      <c r="AS253" s="71"/>
      <c r="AT253" s="71"/>
      <c r="AU253" s="71"/>
      <c r="AV253" s="71"/>
      <c r="AW253" s="71"/>
      <c r="AX253" s="3"/>
    </row>
    <row r="254" spans="1:95" ht="56.25" customHeight="1" x14ac:dyDescent="0.25">
      <c r="A254" s="134">
        <v>6</v>
      </c>
      <c r="B254" s="134">
        <v>0</v>
      </c>
      <c r="C254" s="134">
        <v>2</v>
      </c>
      <c r="D254" s="134">
        <v>0</v>
      </c>
      <c r="E254" s="134">
        <v>5</v>
      </c>
      <c r="F254" s="134">
        <v>0</v>
      </c>
      <c r="G254" s="134">
        <v>3</v>
      </c>
      <c r="H254" s="134">
        <v>0</v>
      </c>
      <c r="I254" s="134">
        <v>5</v>
      </c>
      <c r="J254" s="134">
        <v>5</v>
      </c>
      <c r="K254" s="134">
        <v>0</v>
      </c>
      <c r="L254" s="134">
        <v>1</v>
      </c>
      <c r="M254" s="134">
        <v>4</v>
      </c>
      <c r="N254" s="134">
        <v>0</v>
      </c>
      <c r="O254" s="134">
        <v>0</v>
      </c>
      <c r="P254" s="134">
        <v>3</v>
      </c>
      <c r="Q254" s="134" t="s">
        <v>164</v>
      </c>
      <c r="R254" s="134">
        <v>0</v>
      </c>
      <c r="S254" s="134">
        <v>5</v>
      </c>
      <c r="T254" s="134">
        <v>5</v>
      </c>
      <c r="U254" s="134">
        <v>0</v>
      </c>
      <c r="V254" s="134">
        <v>1</v>
      </c>
      <c r="W254" s="134">
        <v>0</v>
      </c>
      <c r="X254" s="134">
        <v>0</v>
      </c>
      <c r="Y254" s="134">
        <v>2</v>
      </c>
      <c r="Z254" s="134">
        <v>0</v>
      </c>
      <c r="AA254" s="134">
        <v>0</v>
      </c>
      <c r="AB254" s="131" t="s">
        <v>145</v>
      </c>
      <c r="AC254" s="100" t="s">
        <v>4</v>
      </c>
      <c r="AD254" s="127">
        <v>0</v>
      </c>
      <c r="AE254" s="127">
        <v>0</v>
      </c>
      <c r="AF254" s="127">
        <v>0</v>
      </c>
      <c r="AG254" s="127">
        <f t="shared" ref="AG254:AL254" si="48">AG255</f>
        <v>1200</v>
      </c>
      <c r="AH254" s="127">
        <f t="shared" si="48"/>
        <v>1200</v>
      </c>
      <c r="AI254" s="127">
        <f t="shared" si="48"/>
        <v>1200</v>
      </c>
      <c r="AJ254" s="127">
        <f t="shared" si="48"/>
        <v>1200</v>
      </c>
      <c r="AK254" s="127">
        <f t="shared" si="48"/>
        <v>1200</v>
      </c>
      <c r="AL254" s="127">
        <f t="shared" si="48"/>
        <v>1200</v>
      </c>
      <c r="AM254" s="101">
        <f t="shared" si="44"/>
        <v>7200</v>
      </c>
      <c r="AN254" s="100" t="s">
        <v>75</v>
      </c>
      <c r="AQ254" s="57"/>
      <c r="AR254" s="71"/>
      <c r="AS254" s="71"/>
      <c r="AT254" s="71"/>
      <c r="AU254" s="71"/>
      <c r="AV254" s="71"/>
      <c r="AW254" s="71"/>
      <c r="AX254" s="3"/>
    </row>
    <row r="255" spans="1:95" ht="35.25" customHeight="1" x14ac:dyDescent="0.3">
      <c r="A255" s="134"/>
      <c r="B255" s="134"/>
      <c r="C255" s="134"/>
      <c r="D255" s="134"/>
      <c r="E255" s="134"/>
      <c r="F255" s="134"/>
      <c r="G255" s="134"/>
      <c r="H255" s="134"/>
      <c r="I255" s="134"/>
      <c r="J255" s="134"/>
      <c r="K255" s="134"/>
      <c r="L255" s="134"/>
      <c r="M255" s="134"/>
      <c r="N255" s="134"/>
      <c r="O255" s="134"/>
      <c r="P255" s="134"/>
      <c r="Q255" s="134"/>
      <c r="R255" s="134">
        <v>0</v>
      </c>
      <c r="S255" s="134">
        <v>5</v>
      </c>
      <c r="T255" s="134">
        <v>5</v>
      </c>
      <c r="U255" s="134">
        <v>0</v>
      </c>
      <c r="V255" s="134">
        <v>1</v>
      </c>
      <c r="W255" s="134">
        <v>0</v>
      </c>
      <c r="X255" s="134">
        <v>0</v>
      </c>
      <c r="Y255" s="134">
        <v>2</v>
      </c>
      <c r="Z255" s="134">
        <v>0</v>
      </c>
      <c r="AA255" s="134">
        <v>0</v>
      </c>
      <c r="AB255" s="107" t="s">
        <v>26</v>
      </c>
      <c r="AC255" s="100" t="s">
        <v>4</v>
      </c>
      <c r="AD255" s="127">
        <v>1150</v>
      </c>
      <c r="AE255" s="127">
        <v>1150</v>
      </c>
      <c r="AF255" s="127">
        <v>1150</v>
      </c>
      <c r="AG255" s="110">
        <v>1200</v>
      </c>
      <c r="AH255" s="110">
        <v>1200</v>
      </c>
      <c r="AI255" s="110">
        <v>1200</v>
      </c>
      <c r="AJ255" s="110">
        <v>1200</v>
      </c>
      <c r="AK255" s="110">
        <v>1200</v>
      </c>
      <c r="AL255" s="110">
        <v>1200</v>
      </c>
      <c r="AM255" s="101">
        <f t="shared" si="44"/>
        <v>7200</v>
      </c>
      <c r="AN255" s="123"/>
      <c r="AQ255" s="55">
        <f>AQ256</f>
        <v>50</v>
      </c>
      <c r="AR255" s="71"/>
      <c r="AS255" s="71"/>
      <c r="AT255" s="71"/>
      <c r="AU255" s="71"/>
      <c r="AV255" s="71"/>
      <c r="AW255" s="71"/>
      <c r="AX255" s="3"/>
    </row>
    <row r="256" spans="1:95" ht="56.25" customHeight="1" x14ac:dyDescent="0.3">
      <c r="A256" s="134"/>
      <c r="B256" s="134"/>
      <c r="C256" s="134"/>
      <c r="D256" s="134"/>
      <c r="E256" s="134"/>
      <c r="F256" s="134"/>
      <c r="G256" s="134"/>
      <c r="H256" s="134"/>
      <c r="I256" s="134"/>
      <c r="J256" s="134"/>
      <c r="K256" s="134"/>
      <c r="L256" s="134"/>
      <c r="M256" s="134"/>
      <c r="N256" s="134"/>
      <c r="O256" s="134"/>
      <c r="P256" s="134"/>
      <c r="Q256" s="134"/>
      <c r="R256" s="134">
        <v>0</v>
      </c>
      <c r="S256" s="134">
        <v>5</v>
      </c>
      <c r="T256" s="134">
        <v>5</v>
      </c>
      <c r="U256" s="134">
        <v>0</v>
      </c>
      <c r="V256" s="134">
        <v>1</v>
      </c>
      <c r="W256" s="134">
        <v>0</v>
      </c>
      <c r="X256" s="134">
        <v>0</v>
      </c>
      <c r="Y256" s="134">
        <v>2</v>
      </c>
      <c r="Z256" s="134">
        <v>0</v>
      </c>
      <c r="AA256" s="134">
        <v>2</v>
      </c>
      <c r="AB256" s="135" t="s">
        <v>146</v>
      </c>
      <c r="AC256" s="123" t="s">
        <v>31</v>
      </c>
      <c r="AD256" s="127"/>
      <c r="AE256" s="127"/>
      <c r="AF256" s="127"/>
      <c r="AG256" s="132">
        <v>1</v>
      </c>
      <c r="AH256" s="132">
        <v>1</v>
      </c>
      <c r="AI256" s="132">
        <v>1</v>
      </c>
      <c r="AJ256" s="132">
        <v>1</v>
      </c>
      <c r="AK256" s="132">
        <v>1</v>
      </c>
      <c r="AL256" s="132">
        <v>1</v>
      </c>
      <c r="AM256" s="101">
        <f t="shared" si="44"/>
        <v>6</v>
      </c>
      <c r="AN256" s="123"/>
      <c r="AQ256" s="81">
        <v>50</v>
      </c>
      <c r="AR256" s="71"/>
      <c r="AS256" s="71"/>
      <c r="AT256" s="71"/>
      <c r="AU256" s="71"/>
      <c r="AV256" s="71"/>
      <c r="AW256" s="71"/>
      <c r="AX256" s="3"/>
    </row>
    <row r="257" spans="1:50" ht="63.75" customHeight="1" x14ac:dyDescent="0.25">
      <c r="A257" s="136"/>
      <c r="B257" s="136"/>
      <c r="C257" s="136"/>
      <c r="D257" s="136"/>
      <c r="E257" s="136"/>
      <c r="F257" s="136"/>
      <c r="G257" s="136"/>
      <c r="H257" s="136"/>
      <c r="I257" s="136"/>
      <c r="J257" s="136"/>
      <c r="K257" s="136"/>
      <c r="L257" s="136"/>
      <c r="M257" s="136"/>
      <c r="N257" s="136"/>
      <c r="O257" s="136"/>
      <c r="P257" s="136"/>
      <c r="Q257" s="136"/>
      <c r="R257" s="137">
        <v>0</v>
      </c>
      <c r="S257" s="137">
        <v>5</v>
      </c>
      <c r="T257" s="137">
        <v>5</v>
      </c>
      <c r="U257" s="137">
        <v>0</v>
      </c>
      <c r="V257" s="137">
        <v>2</v>
      </c>
      <c r="W257" s="137">
        <v>0</v>
      </c>
      <c r="X257" s="137">
        <v>0</v>
      </c>
      <c r="Y257" s="137">
        <v>0</v>
      </c>
      <c r="Z257" s="137">
        <v>0</v>
      </c>
      <c r="AA257" s="137">
        <v>0</v>
      </c>
      <c r="AB257" s="131" t="s">
        <v>147</v>
      </c>
      <c r="AC257" s="100" t="s">
        <v>4</v>
      </c>
      <c r="AD257" s="127">
        <f>AD260</f>
        <v>0</v>
      </c>
      <c r="AE257" s="127">
        <f>AE260</f>
        <v>0</v>
      </c>
      <c r="AF257" s="127">
        <f>AF260</f>
        <v>0</v>
      </c>
      <c r="AG257" s="127">
        <v>0</v>
      </c>
      <c r="AH257" s="127">
        <v>0</v>
      </c>
      <c r="AI257" s="127">
        <v>0</v>
      </c>
      <c r="AJ257" s="127">
        <v>0</v>
      </c>
      <c r="AK257" s="127">
        <v>0</v>
      </c>
      <c r="AL257" s="127">
        <v>0</v>
      </c>
      <c r="AM257" s="101">
        <f>AG257+AH257+AI257+AJ257+AK257+AL257</f>
        <v>0</v>
      </c>
      <c r="AN257" s="123"/>
      <c r="AQ257" s="78"/>
      <c r="AR257" s="71"/>
      <c r="AS257" s="71"/>
      <c r="AT257" s="71"/>
      <c r="AU257" s="71"/>
      <c r="AV257" s="71"/>
      <c r="AW257" s="71"/>
      <c r="AX257" s="3"/>
    </row>
    <row r="258" spans="1:50" ht="68.25" customHeight="1" x14ac:dyDescent="0.25">
      <c r="A258" s="136"/>
      <c r="B258" s="136"/>
      <c r="C258" s="136"/>
      <c r="D258" s="136"/>
      <c r="E258" s="136"/>
      <c r="F258" s="136"/>
      <c r="G258" s="136"/>
      <c r="H258" s="136"/>
      <c r="I258" s="136"/>
      <c r="J258" s="136"/>
      <c r="K258" s="136"/>
      <c r="L258" s="136"/>
      <c r="M258" s="136"/>
      <c r="N258" s="136"/>
      <c r="O258" s="136"/>
      <c r="P258" s="136"/>
      <c r="Q258" s="136"/>
      <c r="R258" s="137">
        <v>0</v>
      </c>
      <c r="S258" s="137">
        <v>5</v>
      </c>
      <c r="T258" s="137">
        <v>5</v>
      </c>
      <c r="U258" s="137">
        <v>0</v>
      </c>
      <c r="V258" s="137">
        <v>2</v>
      </c>
      <c r="W258" s="137">
        <v>0</v>
      </c>
      <c r="X258" s="137">
        <v>0</v>
      </c>
      <c r="Y258" s="137">
        <v>1</v>
      </c>
      <c r="Z258" s="137">
        <v>0</v>
      </c>
      <c r="AA258" s="137">
        <v>0</v>
      </c>
      <c r="AB258" s="131" t="s">
        <v>148</v>
      </c>
      <c r="AC258" s="100" t="s">
        <v>32</v>
      </c>
      <c r="AD258" s="132"/>
      <c r="AE258" s="132"/>
      <c r="AF258" s="132"/>
      <c r="AG258" s="132">
        <v>1</v>
      </c>
      <c r="AH258" s="132">
        <v>1</v>
      </c>
      <c r="AI258" s="132">
        <v>1</v>
      </c>
      <c r="AJ258" s="132">
        <v>1</v>
      </c>
      <c r="AK258" s="132">
        <v>1</v>
      </c>
      <c r="AL258" s="132">
        <v>1</v>
      </c>
      <c r="AM258" s="101">
        <f>AG258+AH258+AI258+AJ258+AK258+AL258</f>
        <v>6</v>
      </c>
      <c r="AN258" s="100" t="s">
        <v>75</v>
      </c>
      <c r="AQ258" s="79">
        <v>1</v>
      </c>
      <c r="AR258" s="71"/>
      <c r="AS258" s="71"/>
      <c r="AT258" s="71"/>
      <c r="AU258" s="71"/>
      <c r="AV258" s="71"/>
      <c r="AW258" s="71"/>
      <c r="AX258" s="3"/>
    </row>
    <row r="259" spans="1:50" ht="48" customHeight="1" x14ac:dyDescent="0.25">
      <c r="A259" s="136"/>
      <c r="B259" s="136"/>
      <c r="C259" s="136"/>
      <c r="D259" s="136"/>
      <c r="E259" s="136"/>
      <c r="F259" s="136"/>
      <c r="G259" s="136"/>
      <c r="H259" s="136"/>
      <c r="I259" s="136"/>
      <c r="J259" s="136"/>
      <c r="K259" s="136"/>
      <c r="L259" s="136"/>
      <c r="M259" s="136"/>
      <c r="N259" s="136"/>
      <c r="O259" s="136"/>
      <c r="P259" s="136"/>
      <c r="Q259" s="136"/>
      <c r="R259" s="137">
        <v>0</v>
      </c>
      <c r="S259" s="137">
        <v>5</v>
      </c>
      <c r="T259" s="137">
        <v>5</v>
      </c>
      <c r="U259" s="137">
        <v>0</v>
      </c>
      <c r="V259" s="137">
        <v>2</v>
      </c>
      <c r="W259" s="137">
        <v>0</v>
      </c>
      <c r="X259" s="137">
        <v>0</v>
      </c>
      <c r="Y259" s="137">
        <v>1</v>
      </c>
      <c r="Z259" s="137">
        <v>0</v>
      </c>
      <c r="AA259" s="137">
        <v>1</v>
      </c>
      <c r="AB259" s="129" t="s">
        <v>40</v>
      </c>
      <c r="AC259" s="100" t="s">
        <v>47</v>
      </c>
      <c r="AD259" s="127"/>
      <c r="AE259" s="127"/>
      <c r="AF259" s="127"/>
      <c r="AG259" s="133">
        <v>4</v>
      </c>
      <c r="AH259" s="133">
        <v>4</v>
      </c>
      <c r="AI259" s="133">
        <v>4</v>
      </c>
      <c r="AJ259" s="133">
        <v>4</v>
      </c>
      <c r="AK259" s="133">
        <v>4</v>
      </c>
      <c r="AL259" s="133">
        <v>4</v>
      </c>
      <c r="AM259" s="101">
        <f>AG259+AH259+AI259+AJ259+AK259+AL259</f>
        <v>24</v>
      </c>
      <c r="AN259" s="123"/>
      <c r="AQ259" s="78"/>
      <c r="AR259" s="71"/>
      <c r="AS259" s="71"/>
      <c r="AT259" s="71"/>
      <c r="AU259" s="71"/>
      <c r="AV259" s="71"/>
      <c r="AW259" s="71"/>
      <c r="AX259" s="3"/>
    </row>
    <row r="260" spans="1:50" ht="63.75" customHeight="1" x14ac:dyDescent="0.25">
      <c r="A260" s="136"/>
      <c r="B260" s="136"/>
      <c r="C260" s="136"/>
      <c r="D260" s="136"/>
      <c r="E260" s="136"/>
      <c r="F260" s="136"/>
      <c r="G260" s="136"/>
      <c r="H260" s="136"/>
      <c r="I260" s="136"/>
      <c r="J260" s="136"/>
      <c r="K260" s="136"/>
      <c r="L260" s="136"/>
      <c r="M260" s="136"/>
      <c r="N260" s="136"/>
      <c r="O260" s="136"/>
      <c r="P260" s="136"/>
      <c r="Q260" s="136"/>
      <c r="R260" s="137">
        <v>0</v>
      </c>
      <c r="S260" s="137">
        <v>5</v>
      </c>
      <c r="T260" s="137">
        <v>5</v>
      </c>
      <c r="U260" s="137">
        <v>0</v>
      </c>
      <c r="V260" s="137">
        <v>2</v>
      </c>
      <c r="W260" s="137">
        <v>0</v>
      </c>
      <c r="X260" s="137">
        <v>0</v>
      </c>
      <c r="Y260" s="137">
        <v>2</v>
      </c>
      <c r="Z260" s="137">
        <v>0</v>
      </c>
      <c r="AA260" s="137">
        <v>0</v>
      </c>
      <c r="AB260" s="131" t="s">
        <v>149</v>
      </c>
      <c r="AC260" s="100" t="s">
        <v>32</v>
      </c>
      <c r="AD260" s="132"/>
      <c r="AE260" s="132"/>
      <c r="AF260" s="132"/>
      <c r="AG260" s="132">
        <v>1</v>
      </c>
      <c r="AH260" s="132">
        <v>1</v>
      </c>
      <c r="AI260" s="132">
        <v>1</v>
      </c>
      <c r="AJ260" s="132">
        <v>1</v>
      </c>
      <c r="AK260" s="132">
        <v>1</v>
      </c>
      <c r="AL260" s="132">
        <v>1</v>
      </c>
      <c r="AM260" s="101">
        <f>AG260+AH260+AI260+AJ260+AK260+AL260</f>
        <v>6</v>
      </c>
      <c r="AN260" s="100" t="s">
        <v>75</v>
      </c>
      <c r="AQ260" s="71"/>
      <c r="AR260" s="71"/>
      <c r="AS260" s="71"/>
      <c r="AT260" s="71"/>
      <c r="AU260" s="71"/>
      <c r="AV260" s="71"/>
      <c r="AW260" s="71"/>
      <c r="AX260" s="3"/>
    </row>
    <row r="261" spans="1:50" ht="36" customHeight="1" thickBot="1" x14ac:dyDescent="0.3">
      <c r="A261" s="136"/>
      <c r="B261" s="136"/>
      <c r="C261" s="136"/>
      <c r="D261" s="136"/>
      <c r="E261" s="136"/>
      <c r="F261" s="136"/>
      <c r="G261" s="136"/>
      <c r="H261" s="136"/>
      <c r="I261" s="136"/>
      <c r="J261" s="136"/>
      <c r="K261" s="136"/>
      <c r="L261" s="136"/>
      <c r="M261" s="136"/>
      <c r="N261" s="136"/>
      <c r="O261" s="136"/>
      <c r="P261" s="136"/>
      <c r="Q261" s="136"/>
      <c r="R261" s="137">
        <v>0</v>
      </c>
      <c r="S261" s="137">
        <v>5</v>
      </c>
      <c r="T261" s="137">
        <v>5</v>
      </c>
      <c r="U261" s="137">
        <v>0</v>
      </c>
      <c r="V261" s="137">
        <v>2</v>
      </c>
      <c r="W261" s="137">
        <v>0</v>
      </c>
      <c r="X261" s="137">
        <v>0</v>
      </c>
      <c r="Y261" s="137">
        <v>2</v>
      </c>
      <c r="Z261" s="137">
        <v>0</v>
      </c>
      <c r="AA261" s="137">
        <v>2</v>
      </c>
      <c r="AB261" s="129" t="s">
        <v>173</v>
      </c>
      <c r="AC261" s="100" t="s">
        <v>47</v>
      </c>
      <c r="AD261" s="127"/>
      <c r="AE261" s="127"/>
      <c r="AF261" s="127"/>
      <c r="AG261" s="133">
        <v>2</v>
      </c>
      <c r="AH261" s="133">
        <v>2</v>
      </c>
      <c r="AI261" s="133">
        <v>2</v>
      </c>
      <c r="AJ261" s="133">
        <v>2</v>
      </c>
      <c r="AK261" s="133">
        <v>2</v>
      </c>
      <c r="AL261" s="133">
        <v>2</v>
      </c>
      <c r="AM261" s="101">
        <f>AG261+AH261+AI261+AJ261+AK261+AL261</f>
        <v>12</v>
      </c>
      <c r="AN261" s="123"/>
      <c r="AQ261" s="72"/>
      <c r="AR261" s="72"/>
      <c r="AS261" s="72"/>
      <c r="AT261" s="72"/>
      <c r="AU261" s="72"/>
      <c r="AV261" s="72"/>
      <c r="AW261" s="72"/>
      <c r="AX261" s="3"/>
    </row>
    <row r="262" spans="1:50" ht="35.25" customHeight="1" x14ac:dyDescent="0.25">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2"/>
    </row>
    <row r="263" spans="1:50" ht="70.5" customHeight="1" x14ac:dyDescent="0.25">
      <c r="A263" s="220"/>
      <c r="B263" s="220"/>
      <c r="C263" s="220"/>
      <c r="D263" s="220"/>
      <c r="E263" s="220"/>
      <c r="F263" s="220"/>
      <c r="G263" s="220"/>
      <c r="H263" s="220"/>
      <c r="I263" s="220"/>
      <c r="J263" s="220"/>
      <c r="K263" s="220"/>
      <c r="L263" s="220"/>
      <c r="M263" s="220"/>
      <c r="N263" s="220"/>
      <c r="O263" s="220"/>
      <c r="P263" s="220"/>
      <c r="Q263" s="220"/>
      <c r="R263" s="220"/>
      <c r="S263" s="220"/>
      <c r="T263" s="220"/>
      <c r="U263" s="220"/>
      <c r="V263" s="220"/>
      <c r="W263" s="220"/>
      <c r="X263" s="220"/>
      <c r="Y263" s="220"/>
      <c r="Z263" s="220"/>
      <c r="AA263" s="220"/>
      <c r="AB263" s="220"/>
      <c r="AC263" s="220"/>
      <c r="AD263" s="220"/>
      <c r="AE263" s="220"/>
      <c r="AF263" s="220"/>
      <c r="AG263" s="220"/>
      <c r="AH263" s="220"/>
      <c r="AI263" s="220"/>
      <c r="AJ263" s="220"/>
      <c r="AK263" s="220"/>
      <c r="AL263" s="220"/>
      <c r="AM263" s="220"/>
      <c r="AN263" s="220"/>
    </row>
    <row r="264" spans="1:50" ht="30.75" customHeight="1" x14ac:dyDescent="0.25">
      <c r="A264" s="220"/>
      <c r="B264" s="220"/>
      <c r="C264" s="220"/>
      <c r="D264" s="220"/>
      <c r="E264" s="220"/>
      <c r="F264" s="220"/>
      <c r="G264" s="220"/>
      <c r="H264" s="220"/>
      <c r="I264" s="220"/>
      <c r="J264" s="220"/>
      <c r="K264" s="220"/>
      <c r="L264" s="220"/>
      <c r="M264" s="220"/>
      <c r="N264" s="220"/>
      <c r="O264" s="220"/>
      <c r="P264" s="220"/>
      <c r="Q264" s="220"/>
      <c r="R264" s="220"/>
      <c r="S264" s="220"/>
      <c r="T264" s="220"/>
      <c r="U264" s="220"/>
      <c r="V264" s="220"/>
      <c r="W264" s="220"/>
      <c r="X264" s="220"/>
      <c r="Y264" s="220"/>
      <c r="Z264" s="220"/>
      <c r="AA264" s="220"/>
      <c r="AB264" s="220"/>
      <c r="AC264" s="220"/>
      <c r="AD264" s="220"/>
      <c r="AE264" s="220"/>
      <c r="AF264" s="220"/>
      <c r="AG264" s="220"/>
      <c r="AH264" s="220"/>
      <c r="AI264" s="220"/>
      <c r="AJ264" s="220"/>
      <c r="AK264" s="220"/>
      <c r="AL264" s="220"/>
      <c r="AM264" s="220"/>
      <c r="AN264" s="42"/>
    </row>
    <row r="265" spans="1:50" ht="29.25" customHeight="1" x14ac:dyDescent="0.25">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2"/>
    </row>
    <row r="266" spans="1:50" ht="29.25" customHeight="1" x14ac:dyDescent="0.25">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2"/>
    </row>
    <row r="267" spans="1:50" ht="35.25" customHeight="1" x14ac:dyDescent="0.25">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2"/>
    </row>
    <row r="268" spans="1:50" ht="33" customHeight="1" x14ac:dyDescent="0.25">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2"/>
    </row>
    <row r="269" spans="1:50" ht="35.25" customHeight="1" x14ac:dyDescent="0.25">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2"/>
    </row>
    <row r="270" spans="1:50" ht="36.75" customHeight="1" x14ac:dyDescent="0.25">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2"/>
    </row>
    <row r="271" spans="1:50" ht="24.75" customHeight="1" x14ac:dyDescent="0.25">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2"/>
    </row>
    <row r="272" spans="1:50" ht="55.5" customHeight="1" x14ac:dyDescent="0.25">
      <c r="A272" s="43"/>
      <c r="B272" s="43"/>
      <c r="C272" s="43"/>
      <c r="D272" s="43"/>
      <c r="E272" s="43"/>
      <c r="F272" s="43"/>
      <c r="G272" s="43"/>
      <c r="H272" s="43"/>
      <c r="I272" s="111" t="s">
        <v>180</v>
      </c>
      <c r="J272" s="100" t="s">
        <v>30</v>
      </c>
      <c r="K272" s="184"/>
      <c r="L272" s="184"/>
      <c r="M272" s="184"/>
      <c r="N272" s="181">
        <v>0</v>
      </c>
      <c r="O272" s="178">
        <v>0</v>
      </c>
      <c r="P272" s="178">
        <v>0</v>
      </c>
      <c r="Q272" s="178">
        <v>0</v>
      </c>
      <c r="R272" s="178">
        <v>0</v>
      </c>
      <c r="S272" s="178">
        <v>0</v>
      </c>
      <c r="T272" s="43"/>
      <c r="U272" s="43"/>
      <c r="V272" s="43"/>
      <c r="W272" s="43"/>
      <c r="X272" s="43"/>
      <c r="Y272" s="43"/>
      <c r="Z272" s="43"/>
      <c r="AA272" s="43"/>
      <c r="AB272" s="43"/>
      <c r="AC272" s="43"/>
      <c r="AD272" s="43"/>
      <c r="AE272" s="43"/>
      <c r="AF272" s="43"/>
      <c r="AG272" s="43"/>
      <c r="AH272" s="43"/>
      <c r="AI272" s="43"/>
      <c r="AJ272" s="43"/>
      <c r="AK272" s="43"/>
      <c r="AL272" s="43"/>
      <c r="AM272" s="43"/>
      <c r="AN272" s="42"/>
    </row>
    <row r="273" spans="1:40" ht="39" customHeight="1" x14ac:dyDescent="0.25">
      <c r="A273" s="43"/>
      <c r="B273" s="43"/>
      <c r="C273" s="43"/>
      <c r="D273" s="43"/>
      <c r="E273" s="43"/>
      <c r="F273" s="43"/>
      <c r="G273" s="43"/>
      <c r="H273" s="43"/>
      <c r="I273" s="107" t="s">
        <v>42</v>
      </c>
      <c r="J273" s="100" t="s">
        <v>30</v>
      </c>
      <c r="K273" s="184"/>
      <c r="L273" s="184"/>
      <c r="M273" s="184"/>
      <c r="N273" s="181">
        <v>0</v>
      </c>
      <c r="O273" s="178">
        <v>256.3</v>
      </c>
      <c r="P273" s="178">
        <v>0</v>
      </c>
      <c r="Q273" s="178">
        <v>0</v>
      </c>
      <c r="R273" s="178">
        <v>0</v>
      </c>
      <c r="S273" s="178">
        <v>0</v>
      </c>
      <c r="T273" s="43"/>
      <c r="U273" s="43"/>
      <c r="V273" s="43"/>
      <c r="W273" s="43"/>
      <c r="X273" s="43"/>
      <c r="Y273" s="43"/>
      <c r="Z273" s="43"/>
      <c r="AA273" s="43"/>
      <c r="AB273" s="43"/>
      <c r="AC273" s="43"/>
      <c r="AD273" s="43"/>
      <c r="AE273" s="43"/>
      <c r="AF273" s="43"/>
      <c r="AG273" s="43"/>
      <c r="AH273" s="43"/>
      <c r="AI273" s="43"/>
      <c r="AJ273" s="43"/>
      <c r="AK273" s="43"/>
      <c r="AL273" s="43"/>
      <c r="AM273" s="43"/>
      <c r="AN273" s="42"/>
    </row>
    <row r="274" spans="1:40" ht="82.5" customHeight="1" x14ac:dyDescent="0.25">
      <c r="A274" s="43"/>
      <c r="B274" s="43"/>
      <c r="C274" s="43"/>
      <c r="D274" s="43"/>
      <c r="E274" s="43"/>
      <c r="F274" s="43"/>
      <c r="G274" s="43"/>
      <c r="H274" s="43"/>
      <c r="I274" s="111" t="s">
        <v>181</v>
      </c>
      <c r="J274" s="100" t="s">
        <v>28</v>
      </c>
      <c r="K274" s="184"/>
      <c r="L274" s="184"/>
      <c r="M274" s="184"/>
      <c r="N274" s="181">
        <v>0</v>
      </c>
      <c r="O274" s="181"/>
      <c r="P274" s="178">
        <v>0</v>
      </c>
      <c r="Q274" s="178">
        <v>0</v>
      </c>
      <c r="R274" s="178">
        <v>0</v>
      </c>
      <c r="S274" s="178">
        <v>0</v>
      </c>
      <c r="T274" s="43"/>
      <c r="U274" s="43"/>
      <c r="V274" s="43"/>
      <c r="W274" s="43"/>
      <c r="X274" s="43"/>
      <c r="Y274" s="43"/>
      <c r="Z274" s="43"/>
      <c r="AA274" s="43"/>
      <c r="AB274" s="43"/>
      <c r="AC274" s="43"/>
      <c r="AD274" s="43"/>
      <c r="AE274" s="43"/>
      <c r="AF274" s="43"/>
      <c r="AG274" s="43"/>
      <c r="AH274" s="43"/>
      <c r="AI274" s="43"/>
      <c r="AJ274" s="43"/>
      <c r="AK274" s="43"/>
      <c r="AL274" s="43"/>
      <c r="AM274" s="43"/>
      <c r="AN274" s="42"/>
    </row>
    <row r="275" spans="1:40" ht="39" customHeight="1" x14ac:dyDescent="0.25">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2"/>
    </row>
    <row r="276" spans="1:40" ht="39" customHeight="1" x14ac:dyDescent="0.25">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2"/>
    </row>
    <row r="277" spans="1:40" ht="30.75" customHeight="1" x14ac:dyDescent="0.25">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2"/>
    </row>
    <row r="278" spans="1:40" ht="30.75" customHeight="1" x14ac:dyDescent="0.25">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2"/>
    </row>
    <row r="279" spans="1:40" ht="30.75" customHeight="1" x14ac:dyDescent="0.25">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2"/>
    </row>
    <row r="280" spans="1:40" ht="30.75" customHeight="1" x14ac:dyDescent="0.25">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2"/>
    </row>
    <row r="281" spans="1:40" ht="30.75" customHeight="1" x14ac:dyDescent="0.25">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2"/>
    </row>
    <row r="282" spans="1:40" ht="30.75" customHeight="1" x14ac:dyDescent="0.25">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2"/>
    </row>
    <row r="283" spans="1:40" ht="30.75" customHeight="1" x14ac:dyDescent="0.25">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2"/>
    </row>
    <row r="284" spans="1:40" ht="30" customHeight="1" x14ac:dyDescent="0.25">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2"/>
    </row>
    <row r="285" spans="1:40" ht="56.25" customHeight="1" x14ac:dyDescent="0.2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2"/>
    </row>
    <row r="286" spans="1:40" ht="45" customHeight="1" x14ac:dyDescent="0.25">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2"/>
    </row>
    <row r="287" spans="1:40" ht="30" customHeight="1" x14ac:dyDescent="0.25">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2"/>
    </row>
    <row r="288" spans="1:40" ht="30" customHeight="1" x14ac:dyDescent="0.25">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2"/>
    </row>
    <row r="289" spans="1:40" ht="30" customHeight="1" x14ac:dyDescent="0.25">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2"/>
    </row>
    <row r="290" spans="1:40" ht="30" customHeight="1" x14ac:dyDescent="0.25">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2"/>
    </row>
    <row r="291" spans="1:40" ht="30" customHeight="1" x14ac:dyDescent="0.25">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2"/>
    </row>
    <row r="292" spans="1:40" ht="30" customHeight="1" x14ac:dyDescent="0.25">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2"/>
    </row>
    <row r="293" spans="1:40" ht="32.25" customHeight="1" x14ac:dyDescent="0.25">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2"/>
    </row>
    <row r="294" spans="1:40" ht="32.25" customHeight="1" x14ac:dyDescent="0.25">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2"/>
    </row>
    <row r="295" spans="1:40" ht="32.25" customHeight="1" x14ac:dyDescent="0.2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2"/>
    </row>
    <row r="296" spans="1:40" ht="30.75" customHeight="1" x14ac:dyDescent="0.25">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2"/>
    </row>
    <row r="297" spans="1:40" ht="32.25" customHeight="1" x14ac:dyDescent="0.25">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2"/>
    </row>
    <row r="298" spans="1:40" ht="30" customHeight="1" x14ac:dyDescent="0.25">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2"/>
    </row>
    <row r="299" spans="1:40" ht="30.75" customHeight="1" x14ac:dyDescent="0.25">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2"/>
    </row>
    <row r="300" spans="1:40" ht="29.25" customHeight="1" x14ac:dyDescent="0.25">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2"/>
    </row>
    <row r="301" spans="1:40" ht="45" customHeight="1" x14ac:dyDescent="0.25">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2"/>
    </row>
    <row r="302" spans="1:40" ht="35.25" customHeight="1" x14ac:dyDescent="0.25">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2"/>
    </row>
    <row r="303" spans="1:40" ht="27.75" customHeight="1" x14ac:dyDescent="0.25">
      <c r="A303" s="48" t="s">
        <v>45</v>
      </c>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2"/>
    </row>
    <row r="304" spans="1:40" ht="30.75" customHeight="1" x14ac:dyDescent="0.25">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2"/>
    </row>
    <row r="305" spans="1:40" ht="27.75" customHeight="1" x14ac:dyDescent="0.2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2"/>
    </row>
    <row r="306" spans="1:40" ht="29.25" customHeight="1" x14ac:dyDescent="0.25">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2"/>
    </row>
    <row r="307" spans="1:40" x14ac:dyDescent="0.25">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2"/>
    </row>
    <row r="308" spans="1:40" x14ac:dyDescent="0.25">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22"/>
    </row>
    <row r="309" spans="1:40"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22"/>
    </row>
    <row r="310" spans="1:40"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22"/>
    </row>
    <row r="311" spans="1:40"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22"/>
    </row>
    <row r="312" spans="1:40"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22"/>
    </row>
    <row r="313" spans="1:40"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22"/>
    </row>
    <row r="314" spans="1:40"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22"/>
    </row>
    <row r="315" spans="1:40"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22"/>
    </row>
    <row r="316" spans="1:40"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22"/>
    </row>
    <row r="317" spans="1:40"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22"/>
    </row>
    <row r="318" spans="1:40"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22"/>
    </row>
    <row r="319" spans="1:40" ht="18.75" customHeight="1"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22"/>
    </row>
    <row r="320" spans="1:40"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22"/>
    </row>
    <row r="321" spans="1:40" x14ac:dyDescent="0.25">
      <c r="A321" s="41"/>
      <c r="B321" s="41"/>
      <c r="C321" s="41"/>
      <c r="D321" s="41"/>
      <c r="E321" s="41"/>
      <c r="F321" s="41"/>
      <c r="G321" s="41"/>
      <c r="H321" s="41"/>
      <c r="I321" s="41"/>
      <c r="J321" s="41"/>
      <c r="K321" s="41"/>
      <c r="L321" s="41"/>
      <c r="M321" s="41"/>
      <c r="N321" s="41"/>
      <c r="O321" s="41"/>
      <c r="P321" s="41"/>
      <c r="Q321" s="41"/>
      <c r="R321" s="41"/>
      <c r="S321" s="40"/>
      <c r="T321" s="41"/>
      <c r="U321" s="41"/>
      <c r="V321" s="41"/>
      <c r="W321" s="41"/>
      <c r="X321" s="41"/>
      <c r="Y321" s="41"/>
      <c r="Z321" s="41"/>
      <c r="AA321" s="41"/>
      <c r="AB321" s="41"/>
      <c r="AC321" s="41"/>
      <c r="AD321" s="41"/>
      <c r="AE321" s="41"/>
      <c r="AF321" s="41"/>
      <c r="AG321" s="41"/>
      <c r="AH321" s="41"/>
      <c r="AI321" s="41"/>
      <c r="AJ321" s="41"/>
      <c r="AK321" s="41"/>
      <c r="AL321" s="41"/>
      <c r="AM321" s="41"/>
      <c r="AN321" s="22"/>
    </row>
    <row r="322" spans="1:40" ht="409.6" customHeight="1"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22"/>
    </row>
    <row r="323" spans="1:40"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row>
    <row r="324" spans="1:40"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row>
    <row r="325" spans="1:40"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row>
    <row r="326" spans="1:40"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row>
    <row r="327" spans="1:40"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row>
    <row r="328" spans="1:40"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row>
    <row r="329" spans="1:40"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row>
    <row r="330" spans="1:40"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row>
    <row r="331" spans="1:40"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row>
    <row r="332" spans="1:40"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row>
    <row r="333" spans="1:40"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row>
    <row r="334" spans="1:40"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row>
    <row r="335" spans="1:40"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row>
    <row r="336" spans="1:40"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row>
    <row r="337" spans="1:39"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row>
    <row r="338" spans="1:39"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row>
    <row r="339" spans="1:39"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row>
    <row r="340" spans="1:39"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row>
    <row r="341" spans="1:39"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row>
    <row r="342" spans="1:39"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row>
    <row r="343" spans="1:39"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row>
    <row r="344" spans="1:39"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row>
    <row r="345" spans="1:39"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row>
    <row r="346" spans="1:39"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row>
    <row r="347" spans="1:39"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row>
    <row r="348" spans="1:39"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row>
    <row r="349" spans="1:39"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row>
    <row r="350" spans="1:39"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row>
    <row r="351" spans="1:39"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row>
    <row r="352" spans="1:39"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row>
    <row r="353" spans="1:39"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row>
    <row r="354" spans="1:39"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row>
    <row r="355" spans="1:39"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row>
    <row r="356" spans="1:39"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row>
    <row r="359" spans="1:39" x14ac:dyDescent="0.25">
      <c r="B359" s="38"/>
    </row>
    <row r="360" spans="1:39" x14ac:dyDescent="0.25">
      <c r="B360" s="38"/>
    </row>
    <row r="361" spans="1:39" x14ac:dyDescent="0.25">
      <c r="B361" s="38"/>
    </row>
    <row r="362" spans="1:39" ht="18.75" x14ac:dyDescent="0.25">
      <c r="B362" s="39" t="s">
        <v>37</v>
      </c>
    </row>
  </sheetData>
  <mergeCells count="38">
    <mergeCell ref="C8:AN8"/>
    <mergeCell ref="AG16:AG17"/>
    <mergeCell ref="AH16:AH17"/>
    <mergeCell ref="AI16:AI17"/>
    <mergeCell ref="Z17:AA17"/>
    <mergeCell ref="C9:AN9"/>
    <mergeCell ref="I11:AN11"/>
    <mergeCell ref="AN16:AN17"/>
    <mergeCell ref="AD2:AN3"/>
    <mergeCell ref="C4:AN4"/>
    <mergeCell ref="C5:AN5"/>
    <mergeCell ref="C6:AN6"/>
    <mergeCell ref="C7:AN7"/>
    <mergeCell ref="A264:AM264"/>
    <mergeCell ref="I12:AN12"/>
    <mergeCell ref="A14:Q14"/>
    <mergeCell ref="R14:AA16"/>
    <mergeCell ref="AB14:AB17"/>
    <mergeCell ref="H17:I17"/>
    <mergeCell ref="K17:L17"/>
    <mergeCell ref="M17:Q17"/>
    <mergeCell ref="R17:S17"/>
    <mergeCell ref="W17:Y17"/>
    <mergeCell ref="D15:E17"/>
    <mergeCell ref="F15:G17"/>
    <mergeCell ref="H15:Q16"/>
    <mergeCell ref="AJ16:AJ17"/>
    <mergeCell ref="AK16:AK17"/>
    <mergeCell ref="AL16:AL17"/>
    <mergeCell ref="AR66:AR74"/>
    <mergeCell ref="AS66:AS74"/>
    <mergeCell ref="AW68:AW74"/>
    <mergeCell ref="A263:AN263"/>
    <mergeCell ref="AM16:AM17"/>
    <mergeCell ref="AC14:AC17"/>
    <mergeCell ref="AD14:AG15"/>
    <mergeCell ref="AM14:AN15"/>
    <mergeCell ref="A15:C17"/>
  </mergeCells>
  <printOptions horizontalCentered="1"/>
  <pageMargins left="0.19685039370078741" right="0.19685039370078741" top="0.19685039370078741" bottom="0.19685039370078741" header="0.31496062992125984" footer="0.15748031496062992"/>
  <pageSetup paperSize="8" scale="50" firstPageNumber="34" fitToHeight="0" orientation="landscape"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433"/>
  <sheetViews>
    <sheetView tabSelected="1" topLeftCell="Z1" zoomScale="89" zoomScaleNormal="89" zoomScaleSheetLayoutView="100" workbookViewId="0">
      <pane ySplit="1" topLeftCell="A325" activePane="bottomLeft" state="frozen"/>
      <selection pane="bottomLeft" activeCell="A334" sqref="A334:AM334"/>
    </sheetView>
  </sheetViews>
  <sheetFormatPr defaultRowHeight="15" x14ac:dyDescent="0.25"/>
  <cols>
    <col min="1" max="1" width="4.7109375" customWidth="1"/>
    <col min="2" max="2" width="5.140625" customWidth="1"/>
    <col min="3" max="6" width="4.42578125" style="4" customWidth="1"/>
    <col min="7" max="7" width="5" style="4" customWidth="1"/>
    <col min="8" max="8" width="4.42578125" style="4" customWidth="1"/>
    <col min="9" max="14" width="4.42578125" customWidth="1"/>
    <col min="15" max="15" width="4.5703125" customWidth="1"/>
    <col min="16" max="16" width="4.28515625" customWidth="1"/>
    <col min="17" max="18" width="4.85546875" customWidth="1"/>
    <col min="19" max="19" width="4.5703125" customWidth="1"/>
    <col min="20" max="20" width="4.85546875" style="25" customWidth="1"/>
    <col min="21" max="21" width="4.5703125" style="25" customWidth="1"/>
    <col min="22" max="24" width="4.85546875" style="25" customWidth="1"/>
    <col min="25" max="25" width="5" style="25" customWidth="1"/>
    <col min="26" max="26" width="4.85546875" style="25" customWidth="1"/>
    <col min="27" max="27" width="4.5703125" style="25" customWidth="1"/>
    <col min="28" max="28" width="60.7109375" customWidth="1"/>
    <col min="29" max="29" width="11.7109375" customWidth="1"/>
    <col min="30" max="30" width="20" hidden="1" customWidth="1"/>
    <col min="31" max="31" width="10.85546875" hidden="1" customWidth="1"/>
    <col min="32" max="32" width="10.7109375" hidden="1" customWidth="1"/>
    <col min="33" max="34" width="16.42578125" customWidth="1"/>
    <col min="35" max="35" width="13.5703125" customWidth="1"/>
    <col min="36" max="36" width="11" customWidth="1"/>
    <col min="37" max="37" width="10.85546875" customWidth="1"/>
    <col min="38" max="38" width="11" customWidth="1"/>
    <col min="39" max="39" width="17.5703125" customWidth="1"/>
    <col min="40" max="40" width="36.7109375" style="1" customWidth="1"/>
    <col min="41" max="41" width="1.7109375" style="1" customWidth="1"/>
    <col min="42" max="84" width="9.140625" style="1" customWidth="1"/>
  </cols>
  <sheetData>
    <row r="1" spans="1:84" ht="18.75" x14ac:dyDescent="0.3">
      <c r="A1" s="7"/>
      <c r="B1" s="7"/>
      <c r="C1" s="9"/>
      <c r="D1" s="9"/>
      <c r="E1" s="9"/>
      <c r="F1" s="9"/>
      <c r="G1" s="9"/>
      <c r="H1" s="9"/>
      <c r="I1" s="9"/>
      <c r="J1" s="9"/>
      <c r="K1" s="9"/>
      <c r="L1" s="9"/>
      <c r="M1" s="9"/>
      <c r="N1" s="9"/>
      <c r="O1" s="9"/>
      <c r="P1" s="9"/>
      <c r="Q1" s="9"/>
      <c r="R1" s="9"/>
      <c r="S1" s="9"/>
      <c r="T1" s="24"/>
      <c r="U1" s="24"/>
      <c r="V1" s="24"/>
      <c r="W1" s="24"/>
      <c r="X1" s="24"/>
      <c r="Y1" s="24"/>
      <c r="Z1" s="24"/>
      <c r="AB1" s="23"/>
      <c r="AC1" s="9"/>
      <c r="AD1" s="23"/>
      <c r="AE1" s="23"/>
      <c r="AF1" s="23"/>
      <c r="AG1" s="23"/>
      <c r="AH1" s="23"/>
      <c r="AI1" s="23"/>
      <c r="AJ1" s="23"/>
      <c r="AK1" s="23"/>
      <c r="AL1" s="23"/>
      <c r="AN1" s="11"/>
      <c r="AO1" s="2"/>
    </row>
    <row r="2" spans="1:84" ht="42" customHeight="1" x14ac:dyDescent="0.25">
      <c r="A2" s="7"/>
      <c r="B2" s="7"/>
      <c r="C2" s="9"/>
      <c r="D2" s="9"/>
      <c r="E2" s="9"/>
      <c r="F2" s="9"/>
      <c r="G2" s="9"/>
      <c r="H2" s="9"/>
      <c r="I2" s="9"/>
      <c r="J2" s="9"/>
      <c r="K2" s="9"/>
      <c r="L2" s="9"/>
      <c r="M2" s="9"/>
      <c r="N2" s="9"/>
      <c r="O2" s="9"/>
      <c r="P2" s="9"/>
      <c r="Q2" s="9"/>
      <c r="R2" s="9"/>
      <c r="S2" s="9"/>
      <c r="T2" s="24"/>
      <c r="U2" s="24"/>
      <c r="V2" s="24"/>
      <c r="W2" s="24"/>
      <c r="X2" s="24"/>
      <c r="Y2" s="24"/>
      <c r="Z2" s="24"/>
      <c r="AA2" s="24"/>
      <c r="AB2" s="9"/>
      <c r="AC2" s="9"/>
      <c r="AD2" s="260" t="s">
        <v>365</v>
      </c>
      <c r="AE2" s="261"/>
      <c r="AF2" s="261"/>
      <c r="AG2" s="261"/>
      <c r="AH2" s="261"/>
      <c r="AI2" s="261"/>
      <c r="AJ2" s="261"/>
      <c r="AK2" s="261"/>
      <c r="AL2" s="261"/>
      <c r="AM2" s="261"/>
      <c r="AN2" s="11"/>
      <c r="AO2" s="2"/>
    </row>
    <row r="3" spans="1:84" ht="60.75" customHeight="1" x14ac:dyDescent="0.25">
      <c r="A3" s="7"/>
      <c r="B3" s="7"/>
      <c r="C3" s="9"/>
      <c r="D3" s="9"/>
      <c r="E3" s="9"/>
      <c r="F3" s="9"/>
      <c r="G3" s="9"/>
      <c r="H3" s="9"/>
      <c r="I3" s="9"/>
      <c r="J3" s="9"/>
      <c r="K3" s="9"/>
      <c r="L3" s="9"/>
      <c r="M3" s="9"/>
      <c r="N3" s="9"/>
      <c r="O3" s="9"/>
      <c r="P3" s="9"/>
      <c r="Q3" s="9"/>
      <c r="R3" s="9"/>
      <c r="S3" s="9"/>
      <c r="T3" s="24"/>
      <c r="U3" s="24"/>
      <c r="V3" s="24"/>
      <c r="W3" s="24"/>
      <c r="X3" s="24"/>
      <c r="Y3" s="24"/>
      <c r="Z3" s="24"/>
      <c r="AA3" s="24"/>
      <c r="AB3" s="9"/>
      <c r="AC3" s="9"/>
      <c r="AD3" s="261"/>
      <c r="AE3" s="261"/>
      <c r="AF3" s="261"/>
      <c r="AG3" s="261"/>
      <c r="AH3" s="261"/>
      <c r="AI3" s="261"/>
      <c r="AJ3" s="261"/>
      <c r="AK3" s="261"/>
      <c r="AL3" s="261"/>
      <c r="AM3" s="261"/>
      <c r="AN3" s="11"/>
      <c r="AO3" s="2"/>
    </row>
    <row r="4" spans="1:84" s="3" customFormat="1" ht="22.5" customHeight="1" x14ac:dyDescent="0.3">
      <c r="A4" s="6"/>
      <c r="B4" s="6"/>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13"/>
      <c r="AO4" s="14"/>
      <c r="AP4" s="15"/>
    </row>
    <row r="5" spans="1:84" s="3" customFormat="1" ht="18.75" x14ac:dyDescent="0.3">
      <c r="A5" s="6"/>
      <c r="B5" s="6"/>
      <c r="C5" s="241" t="s">
        <v>21</v>
      </c>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13"/>
      <c r="AO5" s="14"/>
      <c r="AP5" s="15"/>
    </row>
    <row r="6" spans="1:84" s="3" customFormat="1" ht="18.75" x14ac:dyDescent="0.25">
      <c r="A6" s="10"/>
      <c r="B6" s="10"/>
      <c r="C6" s="242" t="s">
        <v>276</v>
      </c>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16"/>
      <c r="AO6" s="17"/>
      <c r="AP6" s="18"/>
    </row>
    <row r="7" spans="1:84" s="3" customFormat="1" ht="18.75" x14ac:dyDescent="0.3">
      <c r="A7" s="29"/>
      <c r="B7" s="29"/>
      <c r="C7" s="243" t="s">
        <v>19</v>
      </c>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13"/>
      <c r="AO7" s="14"/>
      <c r="AP7" s="18"/>
    </row>
    <row r="8" spans="1:84" s="3" customFormat="1" ht="18.75" x14ac:dyDescent="0.3">
      <c r="A8" s="29"/>
      <c r="B8" s="29"/>
      <c r="C8" s="259" t="s">
        <v>277</v>
      </c>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13"/>
      <c r="AO8" s="14"/>
      <c r="AP8" s="18"/>
    </row>
    <row r="9" spans="1:84" s="3" customFormat="1" ht="8.25" customHeight="1" x14ac:dyDescent="0.3">
      <c r="A9" s="29"/>
      <c r="B9" s="29"/>
      <c r="C9" s="242" t="s">
        <v>20</v>
      </c>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19"/>
      <c r="AO9" s="17"/>
      <c r="AP9" s="18"/>
    </row>
    <row r="10" spans="1:84" s="8" customFormat="1" ht="19.5" x14ac:dyDescent="0.35">
      <c r="A10" s="29"/>
      <c r="B10" s="29"/>
      <c r="C10" s="29"/>
      <c r="D10" s="29"/>
      <c r="E10" s="29"/>
      <c r="F10" s="29"/>
      <c r="G10" s="29"/>
      <c r="H10" s="29"/>
      <c r="I10" s="30" t="s">
        <v>8</v>
      </c>
      <c r="J10" s="30"/>
      <c r="K10" s="30"/>
      <c r="L10" s="30"/>
      <c r="M10" s="30"/>
      <c r="N10" s="30"/>
      <c r="O10" s="30"/>
      <c r="P10" s="30"/>
      <c r="Q10" s="30"/>
      <c r="R10" s="30"/>
      <c r="S10" s="30"/>
      <c r="T10" s="31"/>
      <c r="U10" s="31"/>
      <c r="V10" s="31"/>
      <c r="W10" s="31"/>
      <c r="X10" s="31"/>
      <c r="Y10" s="31"/>
      <c r="Z10" s="31"/>
      <c r="AA10" s="31"/>
      <c r="AB10" s="30"/>
      <c r="AC10" s="30"/>
      <c r="AD10" s="20"/>
      <c r="AE10" s="20"/>
      <c r="AF10" s="21"/>
      <c r="AG10" s="21"/>
      <c r="AH10" s="21"/>
      <c r="AI10" s="21"/>
      <c r="AJ10" s="21"/>
      <c r="AK10" s="21"/>
      <c r="AL10" s="21"/>
      <c r="AM10" s="21"/>
      <c r="AN10" s="21"/>
      <c r="AO10" s="15"/>
      <c r="AP10" s="15"/>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s="8" customFormat="1" ht="35.25" customHeight="1" x14ac:dyDescent="0.3">
      <c r="A11" s="29"/>
      <c r="B11" s="29"/>
      <c r="C11" s="29"/>
      <c r="D11" s="29"/>
      <c r="E11" s="29"/>
      <c r="F11" s="29"/>
      <c r="G11" s="29"/>
      <c r="H11" s="29"/>
      <c r="I11" s="235" t="s">
        <v>22</v>
      </c>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12"/>
      <c r="AO11" s="5"/>
      <c r="AP11" s="5"/>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32.25" customHeight="1" x14ac:dyDescent="0.3">
      <c r="A12" s="32"/>
      <c r="B12" s="32"/>
      <c r="C12" s="32"/>
      <c r="D12" s="32"/>
      <c r="E12" s="32"/>
      <c r="F12" s="32"/>
      <c r="G12" s="32"/>
      <c r="H12" s="32"/>
      <c r="I12" s="235" t="s">
        <v>23</v>
      </c>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12"/>
      <c r="AO12" s="5"/>
      <c r="AP12" s="5"/>
    </row>
    <row r="13" spans="1:84" ht="9" customHeight="1" x14ac:dyDescent="0.3">
      <c r="A13" s="32"/>
      <c r="B13" s="32"/>
      <c r="C13" s="32"/>
      <c r="D13" s="32"/>
      <c r="E13" s="32"/>
      <c r="F13" s="32"/>
      <c r="G13" s="32"/>
      <c r="H13" s="32"/>
      <c r="I13" s="33"/>
      <c r="J13" s="33"/>
      <c r="K13" s="33"/>
      <c r="L13" s="33"/>
      <c r="M13" s="33"/>
      <c r="N13" s="33"/>
      <c r="O13" s="33"/>
      <c r="P13" s="33"/>
      <c r="Q13" s="33"/>
      <c r="R13" s="33"/>
      <c r="S13" s="33"/>
      <c r="T13" s="34"/>
      <c r="U13" s="34"/>
      <c r="V13" s="34"/>
      <c r="W13" s="34"/>
      <c r="X13" s="34"/>
      <c r="Y13" s="34"/>
      <c r="Z13" s="34"/>
      <c r="AA13" s="34"/>
      <c r="AB13" s="33"/>
      <c r="AC13" s="33"/>
      <c r="AD13" s="35"/>
      <c r="AE13" s="35"/>
      <c r="AF13" s="35"/>
      <c r="AG13" s="35"/>
      <c r="AH13" s="35"/>
      <c r="AI13" s="35"/>
      <c r="AJ13" s="35"/>
      <c r="AK13" s="35"/>
      <c r="AL13" s="35"/>
      <c r="AM13" s="35"/>
      <c r="AN13" s="12"/>
      <c r="AO13" s="5"/>
      <c r="AP13" s="5"/>
    </row>
    <row r="14" spans="1:84" s="26" customFormat="1" ht="70.5" customHeight="1" x14ac:dyDescent="0.25">
      <c r="A14" s="221" t="s">
        <v>9</v>
      </c>
      <c r="B14" s="221"/>
      <c r="C14" s="221"/>
      <c r="D14" s="221"/>
      <c r="E14" s="221"/>
      <c r="F14" s="221"/>
      <c r="G14" s="221"/>
      <c r="H14" s="221"/>
      <c r="I14" s="221"/>
      <c r="J14" s="221"/>
      <c r="K14" s="221"/>
      <c r="L14" s="221"/>
      <c r="M14" s="221"/>
      <c r="N14" s="221"/>
      <c r="O14" s="221"/>
      <c r="P14" s="221"/>
      <c r="Q14" s="228"/>
      <c r="R14" s="228" t="s">
        <v>13</v>
      </c>
      <c r="S14" s="224"/>
      <c r="T14" s="224"/>
      <c r="U14" s="224"/>
      <c r="V14" s="224"/>
      <c r="W14" s="224"/>
      <c r="X14" s="224"/>
      <c r="Y14" s="224"/>
      <c r="Z14" s="224"/>
      <c r="AA14" s="229"/>
      <c r="AB14" s="224" t="s">
        <v>14</v>
      </c>
      <c r="AC14" s="221" t="s">
        <v>2</v>
      </c>
      <c r="AD14" s="228" t="s">
        <v>178</v>
      </c>
      <c r="AE14" s="224"/>
      <c r="AF14" s="224"/>
      <c r="AG14" s="224"/>
      <c r="AH14" s="244"/>
      <c r="AI14" s="244"/>
      <c r="AJ14" s="244"/>
      <c r="AK14" s="244"/>
      <c r="AL14" s="245"/>
      <c r="AM14" s="221" t="s">
        <v>10</v>
      </c>
      <c r="AN14" s="9"/>
    </row>
    <row r="15" spans="1:84" s="26" customFormat="1" ht="15" customHeight="1" x14ac:dyDescent="0.25">
      <c r="A15" s="228" t="s">
        <v>16</v>
      </c>
      <c r="B15" s="224"/>
      <c r="C15" s="229"/>
      <c r="D15" s="228" t="s">
        <v>17</v>
      </c>
      <c r="E15" s="229"/>
      <c r="F15" s="253" t="s">
        <v>18</v>
      </c>
      <c r="G15" s="254"/>
      <c r="H15" s="224" t="s">
        <v>15</v>
      </c>
      <c r="I15" s="224"/>
      <c r="J15" s="224"/>
      <c r="K15" s="224"/>
      <c r="L15" s="224"/>
      <c r="M15" s="224"/>
      <c r="N15" s="224"/>
      <c r="O15" s="224"/>
      <c r="P15" s="224"/>
      <c r="Q15" s="224"/>
      <c r="R15" s="230"/>
      <c r="S15" s="226"/>
      <c r="T15" s="226"/>
      <c r="U15" s="226"/>
      <c r="V15" s="226"/>
      <c r="W15" s="226"/>
      <c r="X15" s="226"/>
      <c r="Y15" s="226"/>
      <c r="Z15" s="226"/>
      <c r="AA15" s="231"/>
      <c r="AB15" s="226"/>
      <c r="AC15" s="223"/>
      <c r="AD15" s="230"/>
      <c r="AE15" s="226"/>
      <c r="AF15" s="226"/>
      <c r="AG15" s="226"/>
      <c r="AH15" s="246"/>
      <c r="AI15" s="246"/>
      <c r="AJ15" s="246"/>
      <c r="AK15" s="246"/>
      <c r="AL15" s="247"/>
      <c r="AM15" s="222"/>
      <c r="AN15" s="9"/>
    </row>
    <row r="16" spans="1:84" s="26" customFormat="1" ht="22.5" customHeight="1" x14ac:dyDescent="0.25">
      <c r="A16" s="230"/>
      <c r="B16" s="226"/>
      <c r="C16" s="231"/>
      <c r="D16" s="230"/>
      <c r="E16" s="231"/>
      <c r="F16" s="255"/>
      <c r="G16" s="256"/>
      <c r="H16" s="226"/>
      <c r="I16" s="226"/>
      <c r="J16" s="226"/>
      <c r="K16" s="226"/>
      <c r="L16" s="226"/>
      <c r="M16" s="226"/>
      <c r="N16" s="226"/>
      <c r="O16" s="226"/>
      <c r="P16" s="226"/>
      <c r="Q16" s="226"/>
      <c r="R16" s="230"/>
      <c r="S16" s="226"/>
      <c r="T16" s="226"/>
      <c r="U16" s="226"/>
      <c r="V16" s="226"/>
      <c r="W16" s="226"/>
      <c r="X16" s="226"/>
      <c r="Y16" s="226"/>
      <c r="Z16" s="226"/>
      <c r="AA16" s="231"/>
      <c r="AB16" s="226"/>
      <c r="AC16" s="223"/>
      <c r="AD16" s="83" t="s">
        <v>5</v>
      </c>
      <c r="AE16" s="84" t="s">
        <v>6</v>
      </c>
      <c r="AF16" s="85" t="s">
        <v>7</v>
      </c>
      <c r="AG16" s="221" t="s">
        <v>71</v>
      </c>
      <c r="AH16" s="221" t="s">
        <v>182</v>
      </c>
      <c r="AI16" s="221" t="s">
        <v>183</v>
      </c>
      <c r="AJ16" s="221" t="s">
        <v>184</v>
      </c>
      <c r="AK16" s="221" t="s">
        <v>185</v>
      </c>
      <c r="AL16" s="221" t="s">
        <v>186</v>
      </c>
      <c r="AM16" s="221" t="s">
        <v>44</v>
      </c>
      <c r="AN16" s="9"/>
    </row>
    <row r="17" spans="1:40" s="26" customFormat="1" ht="127.5" customHeight="1" thickBot="1" x14ac:dyDescent="0.3">
      <c r="A17" s="232"/>
      <c r="B17" s="233"/>
      <c r="C17" s="234"/>
      <c r="D17" s="232"/>
      <c r="E17" s="234"/>
      <c r="F17" s="257"/>
      <c r="G17" s="258"/>
      <c r="H17" s="251" t="s">
        <v>48</v>
      </c>
      <c r="I17" s="252"/>
      <c r="J17" s="189" t="s">
        <v>49</v>
      </c>
      <c r="K17" s="248" t="s">
        <v>50</v>
      </c>
      <c r="L17" s="250"/>
      <c r="M17" s="238" t="s">
        <v>51</v>
      </c>
      <c r="N17" s="238"/>
      <c r="O17" s="238"/>
      <c r="P17" s="238"/>
      <c r="Q17" s="237"/>
      <c r="R17" s="236" t="s">
        <v>48</v>
      </c>
      <c r="S17" s="237"/>
      <c r="T17" s="86" t="s">
        <v>49</v>
      </c>
      <c r="U17" s="86" t="s">
        <v>52</v>
      </c>
      <c r="V17" s="86" t="s">
        <v>53</v>
      </c>
      <c r="W17" s="248" t="s">
        <v>237</v>
      </c>
      <c r="X17" s="249"/>
      <c r="Y17" s="250"/>
      <c r="Z17" s="248" t="s">
        <v>55</v>
      </c>
      <c r="AA17" s="250"/>
      <c r="AB17" s="226"/>
      <c r="AC17" s="222"/>
      <c r="AD17" s="87"/>
      <c r="AE17" s="88"/>
      <c r="AF17" s="89"/>
      <c r="AG17" s="222"/>
      <c r="AH17" s="222"/>
      <c r="AI17" s="222"/>
      <c r="AJ17" s="222"/>
      <c r="AK17" s="222"/>
      <c r="AL17" s="222"/>
      <c r="AM17" s="222"/>
      <c r="AN17" s="9"/>
    </row>
    <row r="18" spans="1:40" s="26" customFormat="1" ht="15.75" customHeight="1" x14ac:dyDescent="0.25">
      <c r="A18" s="84">
        <v>1</v>
      </c>
      <c r="B18" s="84">
        <v>2</v>
      </c>
      <c r="C18" s="90">
        <v>3</v>
      </c>
      <c r="D18" s="86">
        <v>4</v>
      </c>
      <c r="E18" s="91">
        <v>5</v>
      </c>
      <c r="F18" s="92">
        <v>6</v>
      </c>
      <c r="G18" s="93">
        <v>7</v>
      </c>
      <c r="H18" s="86">
        <v>8</v>
      </c>
      <c r="I18" s="91">
        <v>9</v>
      </c>
      <c r="J18" s="93">
        <v>10</v>
      </c>
      <c r="K18" s="86">
        <v>11</v>
      </c>
      <c r="L18" s="91">
        <v>12</v>
      </c>
      <c r="M18" s="86">
        <v>13</v>
      </c>
      <c r="N18" s="86">
        <v>14</v>
      </c>
      <c r="O18" s="86">
        <v>15</v>
      </c>
      <c r="P18" s="86">
        <v>16</v>
      </c>
      <c r="Q18" s="93">
        <v>17</v>
      </c>
      <c r="R18" s="86">
        <v>18</v>
      </c>
      <c r="S18" s="94">
        <v>19</v>
      </c>
      <c r="T18" s="86">
        <v>20</v>
      </c>
      <c r="U18" s="86">
        <v>21</v>
      </c>
      <c r="V18" s="91">
        <v>22</v>
      </c>
      <c r="W18" s="93">
        <v>23</v>
      </c>
      <c r="X18" s="86">
        <v>24</v>
      </c>
      <c r="Y18" s="86">
        <v>25</v>
      </c>
      <c r="Z18" s="93">
        <v>26</v>
      </c>
      <c r="AA18" s="93">
        <v>27</v>
      </c>
      <c r="AB18" s="86">
        <v>28</v>
      </c>
      <c r="AC18" s="86">
        <v>29</v>
      </c>
      <c r="AD18" s="95">
        <v>30</v>
      </c>
      <c r="AE18" s="96">
        <v>31</v>
      </c>
      <c r="AF18" s="97">
        <v>32</v>
      </c>
      <c r="AG18" s="86">
        <v>30</v>
      </c>
      <c r="AH18" s="86">
        <v>31</v>
      </c>
      <c r="AI18" s="86">
        <v>32</v>
      </c>
      <c r="AJ18" s="86">
        <v>33</v>
      </c>
      <c r="AK18" s="86">
        <v>34</v>
      </c>
      <c r="AL18" s="86">
        <v>35</v>
      </c>
      <c r="AM18" s="86">
        <v>36</v>
      </c>
      <c r="AN18" s="9"/>
    </row>
    <row r="19" spans="1:40" s="26" customFormat="1" ht="34.5" customHeight="1" x14ac:dyDescent="0.25">
      <c r="A19" s="98"/>
      <c r="B19" s="98"/>
      <c r="C19" s="98"/>
      <c r="D19" s="98"/>
      <c r="E19" s="98"/>
      <c r="F19" s="98"/>
      <c r="G19" s="98"/>
      <c r="H19" s="98"/>
      <c r="I19" s="98"/>
      <c r="J19" s="98"/>
      <c r="K19" s="98"/>
      <c r="L19" s="98"/>
      <c r="M19" s="98"/>
      <c r="N19" s="98"/>
      <c r="O19" s="98"/>
      <c r="P19" s="98"/>
      <c r="Q19" s="98"/>
      <c r="R19" s="98">
        <v>0</v>
      </c>
      <c r="S19" s="98">
        <v>5</v>
      </c>
      <c r="T19" s="98">
        <v>0</v>
      </c>
      <c r="U19" s="98">
        <v>0</v>
      </c>
      <c r="V19" s="98">
        <v>0</v>
      </c>
      <c r="W19" s="98">
        <v>0</v>
      </c>
      <c r="X19" s="98">
        <v>0</v>
      </c>
      <c r="Y19" s="98">
        <v>0</v>
      </c>
      <c r="Z19" s="98">
        <v>0</v>
      </c>
      <c r="AA19" s="98">
        <v>0</v>
      </c>
      <c r="AB19" s="187" t="s">
        <v>12</v>
      </c>
      <c r="AC19" s="100" t="s">
        <v>4</v>
      </c>
      <c r="AD19" s="101" t="e">
        <f>AD28+AD99+AD151+AD176+#REF!</f>
        <v>#REF!</v>
      </c>
      <c r="AE19" s="101" t="e">
        <f>AE28+AE99+AE151+AE176+#REF!</f>
        <v>#REF!</v>
      </c>
      <c r="AF19" s="101" t="e">
        <f>AF28+AF99+AF151+AF176+#REF!</f>
        <v>#REF!</v>
      </c>
      <c r="AG19" s="185">
        <f t="shared" ref="AG19:AL19" si="0">AG28+AG99+AG151+AG176</f>
        <v>115655.19999999998</v>
      </c>
      <c r="AH19" s="183">
        <f t="shared" si="0"/>
        <v>130039.43000000001</v>
      </c>
      <c r="AI19" s="186">
        <f t="shared" si="0"/>
        <v>125360.29999999999</v>
      </c>
      <c r="AJ19" s="186">
        <f t="shared" si="0"/>
        <v>126781</v>
      </c>
      <c r="AK19" s="101">
        <f t="shared" si="0"/>
        <v>32979.4</v>
      </c>
      <c r="AL19" s="101">
        <f t="shared" si="0"/>
        <v>32979.4</v>
      </c>
      <c r="AM19" s="101">
        <f>AG19+AH19+AI19+AJ19+AK19+AL19</f>
        <v>563794.73</v>
      </c>
      <c r="AN19" s="9"/>
    </row>
    <row r="20" spans="1:40" s="26" customFormat="1" ht="66.75" customHeight="1" x14ac:dyDescent="0.25">
      <c r="A20" s="102"/>
      <c r="B20" s="102"/>
      <c r="C20" s="102"/>
      <c r="D20" s="102"/>
      <c r="E20" s="102"/>
      <c r="F20" s="102"/>
      <c r="G20" s="102"/>
      <c r="H20" s="102"/>
      <c r="I20" s="102"/>
      <c r="J20" s="102"/>
      <c r="K20" s="102"/>
      <c r="L20" s="102"/>
      <c r="M20" s="102"/>
      <c r="N20" s="102"/>
      <c r="O20" s="102"/>
      <c r="P20" s="102"/>
      <c r="Q20" s="102"/>
      <c r="R20" s="102">
        <v>0</v>
      </c>
      <c r="S20" s="102">
        <v>5</v>
      </c>
      <c r="T20" s="102">
        <v>0</v>
      </c>
      <c r="U20" s="102">
        <v>1</v>
      </c>
      <c r="V20" s="102">
        <v>0</v>
      </c>
      <c r="W20" s="102">
        <v>0</v>
      </c>
      <c r="X20" s="102">
        <v>0</v>
      </c>
      <c r="Y20" s="102">
        <v>0</v>
      </c>
      <c r="Z20" s="102">
        <v>0</v>
      </c>
      <c r="AA20" s="102">
        <v>0</v>
      </c>
      <c r="AB20" s="193" t="s">
        <v>278</v>
      </c>
      <c r="AC20" s="100"/>
      <c r="AD20" s="104"/>
      <c r="AE20" s="104"/>
      <c r="AF20" s="104"/>
      <c r="AG20" s="178"/>
      <c r="AH20" s="178"/>
      <c r="AI20" s="178"/>
      <c r="AJ20" s="178"/>
      <c r="AK20" s="178"/>
      <c r="AL20" s="178"/>
      <c r="AM20" s="101"/>
      <c r="AN20" s="9"/>
    </row>
    <row r="21" spans="1:40" s="26" customFormat="1" ht="54" customHeight="1" x14ac:dyDescent="0.25">
      <c r="A21" s="102"/>
      <c r="B21" s="102"/>
      <c r="C21" s="102"/>
      <c r="D21" s="102"/>
      <c r="E21" s="102"/>
      <c r="F21" s="102"/>
      <c r="G21" s="102"/>
      <c r="H21" s="102"/>
      <c r="I21" s="102"/>
      <c r="J21" s="102"/>
      <c r="K21" s="102"/>
      <c r="L21" s="102"/>
      <c r="M21" s="102"/>
      <c r="N21" s="102"/>
      <c r="O21" s="102"/>
      <c r="P21" s="102"/>
      <c r="Q21" s="102"/>
      <c r="R21" s="102">
        <v>0</v>
      </c>
      <c r="S21" s="102">
        <v>5</v>
      </c>
      <c r="T21" s="102">
        <v>0</v>
      </c>
      <c r="U21" s="102">
        <v>1</v>
      </c>
      <c r="V21" s="102">
        <v>0</v>
      </c>
      <c r="W21" s="102">
        <v>0</v>
      </c>
      <c r="X21" s="102">
        <v>0</v>
      </c>
      <c r="Y21" s="102">
        <v>0</v>
      </c>
      <c r="Z21" s="102">
        <v>0</v>
      </c>
      <c r="AA21" s="102">
        <v>1</v>
      </c>
      <c r="AB21" s="117" t="s">
        <v>80</v>
      </c>
      <c r="AC21" s="100" t="s">
        <v>28</v>
      </c>
      <c r="AD21" s="104"/>
      <c r="AE21" s="104"/>
      <c r="AF21" s="104"/>
      <c r="AG21" s="178">
        <v>90</v>
      </c>
      <c r="AH21" s="178">
        <v>92</v>
      </c>
      <c r="AI21" s="178">
        <v>94</v>
      </c>
      <c r="AJ21" s="178">
        <v>96</v>
      </c>
      <c r="AK21" s="178">
        <v>98</v>
      </c>
      <c r="AL21" s="178">
        <v>100</v>
      </c>
      <c r="AM21" s="101"/>
      <c r="AN21" s="9"/>
    </row>
    <row r="22" spans="1:40" s="26" customFormat="1" ht="36.75" customHeight="1" x14ac:dyDescent="0.25">
      <c r="A22" s="102"/>
      <c r="B22" s="102"/>
      <c r="C22" s="102"/>
      <c r="D22" s="102"/>
      <c r="E22" s="102"/>
      <c r="F22" s="102"/>
      <c r="G22" s="102"/>
      <c r="H22" s="102"/>
      <c r="I22" s="102"/>
      <c r="J22" s="102"/>
      <c r="K22" s="102"/>
      <c r="L22" s="102"/>
      <c r="M22" s="102"/>
      <c r="N22" s="102"/>
      <c r="O22" s="102"/>
      <c r="P22" s="102"/>
      <c r="Q22" s="102"/>
      <c r="R22" s="102">
        <v>0</v>
      </c>
      <c r="S22" s="102">
        <v>5</v>
      </c>
      <c r="T22" s="102">
        <v>0</v>
      </c>
      <c r="U22" s="102">
        <v>2</v>
      </c>
      <c r="V22" s="102">
        <v>0</v>
      </c>
      <c r="W22" s="102">
        <v>0</v>
      </c>
      <c r="X22" s="102">
        <v>0</v>
      </c>
      <c r="Y22" s="102">
        <v>0</v>
      </c>
      <c r="Z22" s="102">
        <v>0</v>
      </c>
      <c r="AA22" s="102">
        <v>0</v>
      </c>
      <c r="AB22" s="117" t="s">
        <v>187</v>
      </c>
      <c r="AC22" s="100"/>
      <c r="AD22" s="104"/>
      <c r="AE22" s="104"/>
      <c r="AF22" s="104"/>
      <c r="AG22" s="178"/>
      <c r="AH22" s="178"/>
      <c r="AI22" s="178"/>
      <c r="AJ22" s="178"/>
      <c r="AK22" s="178"/>
      <c r="AL22" s="178"/>
      <c r="AM22" s="101"/>
      <c r="AN22" s="9"/>
    </row>
    <row r="23" spans="1:40" s="26" customFormat="1" ht="49.5" customHeight="1" x14ac:dyDescent="0.25">
      <c r="A23" s="102"/>
      <c r="B23" s="102"/>
      <c r="C23" s="102"/>
      <c r="D23" s="102"/>
      <c r="E23" s="102"/>
      <c r="F23" s="102"/>
      <c r="G23" s="102"/>
      <c r="H23" s="102"/>
      <c r="I23" s="102"/>
      <c r="J23" s="102"/>
      <c r="K23" s="102"/>
      <c r="L23" s="102"/>
      <c r="M23" s="102"/>
      <c r="N23" s="102"/>
      <c r="O23" s="102"/>
      <c r="P23" s="102"/>
      <c r="Q23" s="102"/>
      <c r="R23" s="102">
        <v>0</v>
      </c>
      <c r="S23" s="102">
        <v>5</v>
      </c>
      <c r="T23" s="102">
        <v>0</v>
      </c>
      <c r="U23" s="102">
        <v>2</v>
      </c>
      <c r="V23" s="102">
        <v>0</v>
      </c>
      <c r="W23" s="102">
        <v>0</v>
      </c>
      <c r="X23" s="102">
        <v>0</v>
      </c>
      <c r="Y23" s="102">
        <v>0</v>
      </c>
      <c r="Z23" s="102">
        <v>0</v>
      </c>
      <c r="AA23" s="102">
        <v>1</v>
      </c>
      <c r="AB23" s="117" t="s">
        <v>82</v>
      </c>
      <c r="AC23" s="100" t="s">
        <v>28</v>
      </c>
      <c r="AD23" s="104"/>
      <c r="AE23" s="104"/>
      <c r="AF23" s="104"/>
      <c r="AG23" s="178">
        <v>90</v>
      </c>
      <c r="AH23" s="178">
        <v>92</v>
      </c>
      <c r="AI23" s="178">
        <v>94</v>
      </c>
      <c r="AJ23" s="178">
        <v>96</v>
      </c>
      <c r="AK23" s="178">
        <v>98</v>
      </c>
      <c r="AL23" s="178">
        <v>100</v>
      </c>
      <c r="AM23" s="101"/>
      <c r="AN23" s="9"/>
    </row>
    <row r="24" spans="1:40" s="26" customFormat="1" ht="108" customHeight="1" x14ac:dyDescent="0.25">
      <c r="A24" s="102"/>
      <c r="B24" s="102"/>
      <c r="C24" s="102"/>
      <c r="D24" s="102"/>
      <c r="E24" s="102"/>
      <c r="F24" s="102"/>
      <c r="G24" s="102"/>
      <c r="H24" s="102"/>
      <c r="I24" s="102"/>
      <c r="J24" s="102"/>
      <c r="K24" s="102"/>
      <c r="L24" s="102"/>
      <c r="M24" s="102"/>
      <c r="N24" s="102"/>
      <c r="O24" s="102"/>
      <c r="P24" s="102"/>
      <c r="Q24" s="102"/>
      <c r="R24" s="102">
        <v>0</v>
      </c>
      <c r="S24" s="102">
        <v>5</v>
      </c>
      <c r="T24" s="102">
        <v>0</v>
      </c>
      <c r="U24" s="102">
        <v>3</v>
      </c>
      <c r="V24" s="102">
        <v>0</v>
      </c>
      <c r="W24" s="102">
        <v>0</v>
      </c>
      <c r="X24" s="102">
        <v>0</v>
      </c>
      <c r="Y24" s="102">
        <v>0</v>
      </c>
      <c r="Z24" s="102">
        <v>0</v>
      </c>
      <c r="AA24" s="102">
        <v>0</v>
      </c>
      <c r="AB24" s="117" t="s">
        <v>194</v>
      </c>
      <c r="AC24" s="100"/>
      <c r="AD24" s="104"/>
      <c r="AE24" s="104"/>
      <c r="AF24" s="104"/>
      <c r="AG24" s="178"/>
      <c r="AH24" s="178"/>
      <c r="AI24" s="178"/>
      <c r="AJ24" s="178"/>
      <c r="AK24" s="178"/>
      <c r="AL24" s="178"/>
      <c r="AM24" s="101"/>
      <c r="AN24" s="9"/>
    </row>
    <row r="25" spans="1:40" s="26" customFormat="1" ht="37.5" customHeight="1" x14ac:dyDescent="0.25">
      <c r="A25" s="102"/>
      <c r="B25" s="102"/>
      <c r="C25" s="102"/>
      <c r="D25" s="102"/>
      <c r="E25" s="102"/>
      <c r="F25" s="102"/>
      <c r="G25" s="102"/>
      <c r="H25" s="102"/>
      <c r="I25" s="102"/>
      <c r="J25" s="102"/>
      <c r="K25" s="102"/>
      <c r="L25" s="102"/>
      <c r="M25" s="102"/>
      <c r="N25" s="102"/>
      <c r="O25" s="102"/>
      <c r="P25" s="102"/>
      <c r="Q25" s="102"/>
      <c r="R25" s="102">
        <v>0</v>
      </c>
      <c r="S25" s="102">
        <v>5</v>
      </c>
      <c r="T25" s="102">
        <v>0</v>
      </c>
      <c r="U25" s="102">
        <v>3</v>
      </c>
      <c r="V25" s="102">
        <v>0</v>
      </c>
      <c r="W25" s="102">
        <v>0</v>
      </c>
      <c r="X25" s="102">
        <v>0</v>
      </c>
      <c r="Y25" s="102">
        <v>0</v>
      </c>
      <c r="Z25" s="102">
        <v>0</v>
      </c>
      <c r="AA25" s="102">
        <v>1</v>
      </c>
      <c r="AB25" s="117" t="s">
        <v>197</v>
      </c>
      <c r="AC25" s="100" t="s">
        <v>28</v>
      </c>
      <c r="AD25" s="104"/>
      <c r="AE25" s="104"/>
      <c r="AF25" s="104"/>
      <c r="AG25" s="178">
        <v>90</v>
      </c>
      <c r="AH25" s="178">
        <v>92</v>
      </c>
      <c r="AI25" s="178">
        <v>94</v>
      </c>
      <c r="AJ25" s="178">
        <v>96</v>
      </c>
      <c r="AK25" s="178">
        <v>98</v>
      </c>
      <c r="AL25" s="178">
        <v>100</v>
      </c>
      <c r="AM25" s="101"/>
      <c r="AN25" s="9"/>
    </row>
    <row r="26" spans="1:40" s="26" customFormat="1" ht="75" customHeight="1" x14ac:dyDescent="0.25">
      <c r="A26" s="102"/>
      <c r="B26" s="102"/>
      <c r="C26" s="102"/>
      <c r="D26" s="102"/>
      <c r="E26" s="102"/>
      <c r="F26" s="102"/>
      <c r="G26" s="102"/>
      <c r="H26" s="102"/>
      <c r="I26" s="102"/>
      <c r="J26" s="102"/>
      <c r="K26" s="102"/>
      <c r="L26" s="102"/>
      <c r="M26" s="102"/>
      <c r="N26" s="102"/>
      <c r="O26" s="102"/>
      <c r="P26" s="102"/>
      <c r="Q26" s="102"/>
      <c r="R26" s="102">
        <v>0</v>
      </c>
      <c r="S26" s="102">
        <v>5</v>
      </c>
      <c r="T26" s="102">
        <v>0</v>
      </c>
      <c r="U26" s="102">
        <v>4</v>
      </c>
      <c r="V26" s="102">
        <v>0</v>
      </c>
      <c r="W26" s="102">
        <v>0</v>
      </c>
      <c r="X26" s="102">
        <v>0</v>
      </c>
      <c r="Y26" s="102">
        <v>0</v>
      </c>
      <c r="Z26" s="102">
        <v>0</v>
      </c>
      <c r="AA26" s="102">
        <v>0</v>
      </c>
      <c r="AB26" s="117" t="s">
        <v>195</v>
      </c>
      <c r="AC26" s="100"/>
      <c r="AD26" s="104"/>
      <c r="AE26" s="104"/>
      <c r="AF26" s="104"/>
      <c r="AG26" s="178"/>
      <c r="AH26" s="178"/>
      <c r="AI26" s="178"/>
      <c r="AJ26" s="178"/>
      <c r="AK26" s="178"/>
      <c r="AL26" s="178"/>
      <c r="AM26" s="101"/>
      <c r="AN26" s="9"/>
    </row>
    <row r="27" spans="1:40" s="26" customFormat="1" ht="39" customHeight="1" x14ac:dyDescent="0.25">
      <c r="A27" s="102"/>
      <c r="B27" s="102"/>
      <c r="C27" s="102"/>
      <c r="D27" s="102"/>
      <c r="E27" s="102"/>
      <c r="F27" s="102"/>
      <c r="G27" s="102"/>
      <c r="H27" s="102"/>
      <c r="I27" s="102"/>
      <c r="J27" s="102"/>
      <c r="K27" s="102"/>
      <c r="L27" s="102"/>
      <c r="M27" s="102"/>
      <c r="N27" s="102"/>
      <c r="O27" s="102"/>
      <c r="P27" s="102"/>
      <c r="Q27" s="102"/>
      <c r="R27" s="102">
        <v>0</v>
      </c>
      <c r="S27" s="102">
        <v>5</v>
      </c>
      <c r="T27" s="102">
        <v>0</v>
      </c>
      <c r="U27" s="102">
        <v>4</v>
      </c>
      <c r="V27" s="102">
        <v>0</v>
      </c>
      <c r="W27" s="102">
        <v>0</v>
      </c>
      <c r="X27" s="102">
        <v>0</v>
      </c>
      <c r="Y27" s="102">
        <v>0</v>
      </c>
      <c r="Z27" s="102">
        <v>0</v>
      </c>
      <c r="AA27" s="102">
        <v>1</v>
      </c>
      <c r="AB27" s="194" t="s">
        <v>196</v>
      </c>
      <c r="AC27" s="100" t="s">
        <v>1</v>
      </c>
      <c r="AD27" s="104"/>
      <c r="AE27" s="104"/>
      <c r="AF27" s="104"/>
      <c r="AG27" s="178">
        <v>90</v>
      </c>
      <c r="AH27" s="178">
        <v>92</v>
      </c>
      <c r="AI27" s="178">
        <v>94</v>
      </c>
      <c r="AJ27" s="178">
        <v>96</v>
      </c>
      <c r="AK27" s="178">
        <v>98</v>
      </c>
      <c r="AL27" s="178">
        <v>100</v>
      </c>
      <c r="AM27" s="101"/>
      <c r="AN27" s="9"/>
    </row>
    <row r="28" spans="1:40" s="26" customFormat="1" ht="31.5" x14ac:dyDescent="0.25">
      <c r="A28" s="102"/>
      <c r="B28" s="102"/>
      <c r="C28" s="102"/>
      <c r="D28" s="102"/>
      <c r="E28" s="102"/>
      <c r="F28" s="102"/>
      <c r="G28" s="102"/>
      <c r="H28" s="102"/>
      <c r="I28" s="102"/>
      <c r="J28" s="102"/>
      <c r="K28" s="102"/>
      <c r="L28" s="102"/>
      <c r="M28" s="102"/>
      <c r="N28" s="102"/>
      <c r="O28" s="102"/>
      <c r="P28" s="102"/>
      <c r="Q28" s="102"/>
      <c r="R28" s="102">
        <v>0</v>
      </c>
      <c r="S28" s="102">
        <v>5</v>
      </c>
      <c r="T28" s="102">
        <v>1</v>
      </c>
      <c r="U28" s="102">
        <v>1</v>
      </c>
      <c r="V28" s="102">
        <v>0</v>
      </c>
      <c r="W28" s="102">
        <v>0</v>
      </c>
      <c r="X28" s="102">
        <v>0</v>
      </c>
      <c r="Y28" s="102">
        <v>0</v>
      </c>
      <c r="Z28" s="102">
        <v>0</v>
      </c>
      <c r="AA28" s="102">
        <v>0</v>
      </c>
      <c r="AB28" s="191" t="s">
        <v>218</v>
      </c>
      <c r="AC28" s="100" t="s">
        <v>4</v>
      </c>
      <c r="AD28" s="106" t="e">
        <f>AD29+AD39</f>
        <v>#REF!</v>
      </c>
      <c r="AE28" s="106" t="e">
        <f>AE29+AE39</f>
        <v>#REF!</v>
      </c>
      <c r="AF28" s="106" t="e">
        <f>AF29+AF39</f>
        <v>#REF!</v>
      </c>
      <c r="AG28" s="202">
        <f t="shared" ref="AG28:AL28" si="1">AG29+AG39+AG80+AG89</f>
        <v>21053.999999999996</v>
      </c>
      <c r="AH28" s="202">
        <f t="shared" si="1"/>
        <v>32318.829999999998</v>
      </c>
      <c r="AI28" s="202">
        <f t="shared" si="1"/>
        <v>21782.9</v>
      </c>
      <c r="AJ28" s="202">
        <f t="shared" si="1"/>
        <v>21782.9</v>
      </c>
      <c r="AK28" s="202">
        <f t="shared" si="1"/>
        <v>11859.199999999999</v>
      </c>
      <c r="AL28" s="202">
        <f t="shared" si="1"/>
        <v>11859.199999999999</v>
      </c>
      <c r="AM28" s="101">
        <f>AG28+AH28+AI28+AJ28+AK28+AL28</f>
        <v>120657.03</v>
      </c>
      <c r="AN28" s="9"/>
    </row>
    <row r="29" spans="1:40" s="7" customFormat="1" ht="63.75" customHeight="1" x14ac:dyDescent="0.25">
      <c r="A29" s="102"/>
      <c r="B29" s="102"/>
      <c r="C29" s="102"/>
      <c r="D29" s="102"/>
      <c r="E29" s="102"/>
      <c r="F29" s="102"/>
      <c r="G29" s="102"/>
      <c r="H29" s="102"/>
      <c r="I29" s="102"/>
      <c r="J29" s="102"/>
      <c r="K29" s="102"/>
      <c r="L29" s="102"/>
      <c r="M29" s="102"/>
      <c r="N29" s="102"/>
      <c r="O29" s="102"/>
      <c r="P29" s="102"/>
      <c r="Q29" s="102"/>
      <c r="R29" s="102">
        <v>0</v>
      </c>
      <c r="S29" s="102">
        <v>5</v>
      </c>
      <c r="T29" s="102">
        <v>1</v>
      </c>
      <c r="U29" s="102">
        <v>1</v>
      </c>
      <c r="V29" s="102">
        <v>1</v>
      </c>
      <c r="W29" s="102">
        <v>0</v>
      </c>
      <c r="X29" s="102">
        <v>0</v>
      </c>
      <c r="Y29" s="102">
        <v>0</v>
      </c>
      <c r="Z29" s="102">
        <v>0</v>
      </c>
      <c r="AA29" s="102">
        <v>0</v>
      </c>
      <c r="AB29" s="192" t="s">
        <v>201</v>
      </c>
      <c r="AC29" s="100" t="s">
        <v>4</v>
      </c>
      <c r="AD29" s="104" t="e">
        <f>#REF!+#REF!</f>
        <v>#REF!</v>
      </c>
      <c r="AE29" s="104" t="e">
        <f>#REF!+#REF!</f>
        <v>#REF!</v>
      </c>
      <c r="AF29" s="104" t="e">
        <f>#REF!+#REF!</f>
        <v>#REF!</v>
      </c>
      <c r="AG29" s="201">
        <f t="shared" ref="AG29:AL29" si="2">AG31+AG34</f>
        <v>200</v>
      </c>
      <c r="AH29" s="201">
        <f t="shared" si="2"/>
        <v>234</v>
      </c>
      <c r="AI29" s="201">
        <f t="shared" si="2"/>
        <v>300</v>
      </c>
      <c r="AJ29" s="201">
        <f t="shared" si="2"/>
        <v>300</v>
      </c>
      <c r="AK29" s="201">
        <f t="shared" si="2"/>
        <v>276.3</v>
      </c>
      <c r="AL29" s="201">
        <f t="shared" si="2"/>
        <v>276.3</v>
      </c>
      <c r="AM29" s="101">
        <f>AG29+AH29+AI29+AJ29+AK29+AL29</f>
        <v>1586.6</v>
      </c>
      <c r="AN29" s="9"/>
    </row>
    <row r="30" spans="1:40" s="7" customFormat="1" ht="54" customHeight="1" x14ac:dyDescent="0.25">
      <c r="A30" s="102"/>
      <c r="B30" s="102"/>
      <c r="C30" s="102"/>
      <c r="D30" s="102"/>
      <c r="E30" s="102"/>
      <c r="F30" s="102"/>
      <c r="G30" s="102"/>
      <c r="H30" s="102"/>
      <c r="I30" s="102"/>
      <c r="J30" s="102"/>
      <c r="K30" s="102"/>
      <c r="L30" s="102"/>
      <c r="M30" s="102"/>
      <c r="N30" s="102"/>
      <c r="O30" s="102"/>
      <c r="P30" s="102"/>
      <c r="Q30" s="102"/>
      <c r="R30" s="102">
        <v>0</v>
      </c>
      <c r="S30" s="102">
        <v>5</v>
      </c>
      <c r="T30" s="102">
        <v>1</v>
      </c>
      <c r="U30" s="102">
        <v>1</v>
      </c>
      <c r="V30" s="102">
        <v>1</v>
      </c>
      <c r="W30" s="102">
        <v>0</v>
      </c>
      <c r="X30" s="102">
        <v>0</v>
      </c>
      <c r="Y30" s="102">
        <v>0</v>
      </c>
      <c r="Z30" s="102">
        <v>0</v>
      </c>
      <c r="AA30" s="102">
        <v>1</v>
      </c>
      <c r="AB30" s="103" t="s">
        <v>188</v>
      </c>
      <c r="AC30" s="100" t="s">
        <v>28</v>
      </c>
      <c r="AD30" s="104"/>
      <c r="AE30" s="104"/>
      <c r="AF30" s="104"/>
      <c r="AG30" s="178">
        <f t="shared" ref="AG30:AL30" si="3">AG29/AG19*100</f>
        <v>0.17292780609950961</v>
      </c>
      <c r="AH30" s="178">
        <f t="shared" si="3"/>
        <v>0.17994542116956372</v>
      </c>
      <c r="AI30" s="178">
        <f t="shared" si="3"/>
        <v>0.23931021224422727</v>
      </c>
      <c r="AJ30" s="178">
        <f t="shared" si="3"/>
        <v>0.2366285168913323</v>
      </c>
      <c r="AK30" s="178">
        <f t="shared" si="3"/>
        <v>0.83779571490081683</v>
      </c>
      <c r="AL30" s="178">
        <f t="shared" si="3"/>
        <v>0.83779571490081683</v>
      </c>
      <c r="AM30" s="101"/>
      <c r="AN30" s="9"/>
    </row>
    <row r="31" spans="1:40" s="7" customFormat="1" ht="45" customHeight="1" x14ac:dyDescent="0.25">
      <c r="A31" s="102">
        <v>8</v>
      </c>
      <c r="B31" s="102">
        <v>0</v>
      </c>
      <c r="C31" s="102">
        <v>2</v>
      </c>
      <c r="D31" s="102">
        <v>0</v>
      </c>
      <c r="E31" s="102">
        <v>5</v>
      </c>
      <c r="F31" s="102">
        <v>0</v>
      </c>
      <c r="G31" s="102">
        <v>2</v>
      </c>
      <c r="H31" s="102">
        <v>0</v>
      </c>
      <c r="I31" s="102">
        <v>5</v>
      </c>
      <c r="J31" s="102">
        <v>1</v>
      </c>
      <c r="K31" s="102">
        <v>0</v>
      </c>
      <c r="L31" s="102">
        <v>1</v>
      </c>
      <c r="M31" s="102">
        <v>2</v>
      </c>
      <c r="N31" s="102">
        <v>0</v>
      </c>
      <c r="O31" s="102">
        <v>0</v>
      </c>
      <c r="P31" s="102">
        <v>1</v>
      </c>
      <c r="Q31" s="102">
        <v>0</v>
      </c>
      <c r="R31" s="102">
        <v>0</v>
      </c>
      <c r="S31" s="102">
        <v>5</v>
      </c>
      <c r="T31" s="102">
        <v>1</v>
      </c>
      <c r="U31" s="102">
        <v>1</v>
      </c>
      <c r="V31" s="102">
        <v>1</v>
      </c>
      <c r="W31" s="102">
        <v>1</v>
      </c>
      <c r="X31" s="102">
        <v>0</v>
      </c>
      <c r="Y31" s="102">
        <v>1</v>
      </c>
      <c r="Z31" s="102">
        <v>0</v>
      </c>
      <c r="AA31" s="102">
        <v>0</v>
      </c>
      <c r="AB31" s="108" t="s">
        <v>189</v>
      </c>
      <c r="AC31" s="100" t="s">
        <v>4</v>
      </c>
      <c r="AD31" s="104"/>
      <c r="AE31" s="104"/>
      <c r="AF31" s="104"/>
      <c r="AG31" s="181">
        <v>0</v>
      </c>
      <c r="AH31" s="181">
        <v>50</v>
      </c>
      <c r="AI31" s="181">
        <v>100</v>
      </c>
      <c r="AJ31" s="181">
        <v>100</v>
      </c>
      <c r="AK31" s="181">
        <v>55.2</v>
      </c>
      <c r="AL31" s="181">
        <v>55.2</v>
      </c>
      <c r="AM31" s="101">
        <f t="shared" ref="AM31:AM36" si="4">AG31+AH31+AI31+AJ31+AK31+AL31</f>
        <v>360.4</v>
      </c>
      <c r="AN31" s="9"/>
    </row>
    <row r="32" spans="1:40" s="7" customFormat="1" ht="36.75" customHeight="1" x14ac:dyDescent="0.25">
      <c r="A32" s="102"/>
      <c r="B32" s="102"/>
      <c r="C32" s="102"/>
      <c r="D32" s="102"/>
      <c r="E32" s="102"/>
      <c r="F32" s="102"/>
      <c r="G32" s="102"/>
      <c r="H32" s="102"/>
      <c r="I32" s="102"/>
      <c r="J32" s="102"/>
      <c r="K32" s="102"/>
      <c r="L32" s="102"/>
      <c r="M32" s="102"/>
      <c r="N32" s="102"/>
      <c r="O32" s="102"/>
      <c r="P32" s="102"/>
      <c r="Q32" s="102"/>
      <c r="R32" s="102">
        <v>0</v>
      </c>
      <c r="S32" s="102">
        <v>5</v>
      </c>
      <c r="T32" s="102">
        <v>1</v>
      </c>
      <c r="U32" s="102">
        <v>1</v>
      </c>
      <c r="V32" s="102">
        <v>1</v>
      </c>
      <c r="W32" s="102">
        <v>1</v>
      </c>
      <c r="X32" s="102">
        <v>0</v>
      </c>
      <c r="Y32" s="102">
        <v>1</v>
      </c>
      <c r="Z32" s="102">
        <v>0</v>
      </c>
      <c r="AA32" s="102">
        <v>0</v>
      </c>
      <c r="AB32" s="107" t="s">
        <v>26</v>
      </c>
      <c r="AC32" s="100" t="s">
        <v>4</v>
      </c>
      <c r="AD32" s="104"/>
      <c r="AE32" s="104"/>
      <c r="AF32" s="104"/>
      <c r="AG32" s="181">
        <v>0</v>
      </c>
      <c r="AH32" s="181">
        <v>50</v>
      </c>
      <c r="AI32" s="181">
        <v>100</v>
      </c>
      <c r="AJ32" s="181">
        <v>100</v>
      </c>
      <c r="AK32" s="181">
        <v>55.2</v>
      </c>
      <c r="AL32" s="181">
        <v>55.2</v>
      </c>
      <c r="AM32" s="101">
        <f t="shared" si="4"/>
        <v>360.4</v>
      </c>
      <c r="AN32" s="9"/>
    </row>
    <row r="33" spans="1:40" s="7" customFormat="1" ht="55.5" customHeight="1" x14ac:dyDescent="0.25">
      <c r="A33" s="102"/>
      <c r="B33" s="102"/>
      <c r="C33" s="102"/>
      <c r="D33" s="102"/>
      <c r="E33" s="102"/>
      <c r="F33" s="102"/>
      <c r="G33" s="102"/>
      <c r="H33" s="102"/>
      <c r="I33" s="102"/>
      <c r="J33" s="102"/>
      <c r="K33" s="102"/>
      <c r="L33" s="102"/>
      <c r="M33" s="102"/>
      <c r="N33" s="102"/>
      <c r="O33" s="102"/>
      <c r="P33" s="102"/>
      <c r="Q33" s="102"/>
      <c r="R33" s="102">
        <v>0</v>
      </c>
      <c r="S33" s="102">
        <v>5</v>
      </c>
      <c r="T33" s="102">
        <v>1</v>
      </c>
      <c r="U33" s="102">
        <v>1</v>
      </c>
      <c r="V33" s="102">
        <v>1</v>
      </c>
      <c r="W33" s="102">
        <v>1</v>
      </c>
      <c r="X33" s="102">
        <v>0</v>
      </c>
      <c r="Y33" s="102">
        <v>1</v>
      </c>
      <c r="Z33" s="102">
        <v>0</v>
      </c>
      <c r="AA33" s="102">
        <v>1</v>
      </c>
      <c r="AB33" s="111" t="s">
        <v>204</v>
      </c>
      <c r="AC33" s="100" t="s">
        <v>31</v>
      </c>
      <c r="AD33" s="104"/>
      <c r="AE33" s="104"/>
      <c r="AF33" s="104"/>
      <c r="AG33" s="180">
        <v>0</v>
      </c>
      <c r="AH33" s="180">
        <v>1</v>
      </c>
      <c r="AI33" s="180">
        <v>1</v>
      </c>
      <c r="AJ33" s="180">
        <v>1</v>
      </c>
      <c r="AK33" s="180">
        <v>1</v>
      </c>
      <c r="AL33" s="180">
        <v>1</v>
      </c>
      <c r="AM33" s="177">
        <f t="shared" si="4"/>
        <v>5</v>
      </c>
      <c r="AN33" s="9"/>
    </row>
    <row r="34" spans="1:40" s="7" customFormat="1" ht="39" customHeight="1" x14ac:dyDescent="0.25">
      <c r="A34" s="102">
        <v>8</v>
      </c>
      <c r="B34" s="102">
        <v>0</v>
      </c>
      <c r="C34" s="102">
        <v>2</v>
      </c>
      <c r="D34" s="102">
        <v>0</v>
      </c>
      <c r="E34" s="102">
        <v>5</v>
      </c>
      <c r="F34" s="102">
        <v>0</v>
      </c>
      <c r="G34" s="102">
        <v>2</v>
      </c>
      <c r="H34" s="102">
        <v>0</v>
      </c>
      <c r="I34" s="102">
        <v>5</v>
      </c>
      <c r="J34" s="102">
        <v>1</v>
      </c>
      <c r="K34" s="102">
        <v>0</v>
      </c>
      <c r="L34" s="102">
        <v>1</v>
      </c>
      <c r="M34" s="102">
        <v>2</v>
      </c>
      <c r="N34" s="102">
        <v>0</v>
      </c>
      <c r="O34" s="102">
        <v>0</v>
      </c>
      <c r="P34" s="102">
        <v>2</v>
      </c>
      <c r="Q34" s="102">
        <v>0</v>
      </c>
      <c r="R34" s="102">
        <v>0</v>
      </c>
      <c r="S34" s="102">
        <v>5</v>
      </c>
      <c r="T34" s="102">
        <v>1</v>
      </c>
      <c r="U34" s="102">
        <v>1</v>
      </c>
      <c r="V34" s="102">
        <v>1</v>
      </c>
      <c r="W34" s="102">
        <v>1</v>
      </c>
      <c r="X34" s="102">
        <v>0</v>
      </c>
      <c r="Y34" s="102">
        <v>2</v>
      </c>
      <c r="Z34" s="102">
        <v>0</v>
      </c>
      <c r="AA34" s="102">
        <v>0</v>
      </c>
      <c r="AB34" s="108" t="s">
        <v>190</v>
      </c>
      <c r="AC34" s="100" t="s">
        <v>4</v>
      </c>
      <c r="AD34" s="104"/>
      <c r="AE34" s="104"/>
      <c r="AF34" s="104"/>
      <c r="AG34" s="178">
        <v>200</v>
      </c>
      <c r="AH34" s="181">
        <v>184</v>
      </c>
      <c r="AI34" s="181">
        <v>200</v>
      </c>
      <c r="AJ34" s="181">
        <v>200</v>
      </c>
      <c r="AK34" s="178">
        <v>221.1</v>
      </c>
      <c r="AL34" s="178">
        <v>221.1</v>
      </c>
      <c r="AM34" s="178">
        <f t="shared" si="4"/>
        <v>1226.2</v>
      </c>
      <c r="AN34" s="9"/>
    </row>
    <row r="35" spans="1:40" s="7" customFormat="1" ht="37.5" customHeight="1" x14ac:dyDescent="0.25">
      <c r="A35" s="102"/>
      <c r="B35" s="102"/>
      <c r="C35" s="102"/>
      <c r="D35" s="102"/>
      <c r="E35" s="102"/>
      <c r="F35" s="102"/>
      <c r="G35" s="102"/>
      <c r="H35" s="102"/>
      <c r="I35" s="102"/>
      <c r="J35" s="102"/>
      <c r="K35" s="102"/>
      <c r="L35" s="102"/>
      <c r="M35" s="102"/>
      <c r="N35" s="102"/>
      <c r="O35" s="102"/>
      <c r="P35" s="102"/>
      <c r="Q35" s="102"/>
      <c r="R35" s="102">
        <v>0</v>
      </c>
      <c r="S35" s="102">
        <v>5</v>
      </c>
      <c r="T35" s="102">
        <v>1</v>
      </c>
      <c r="U35" s="102">
        <v>1</v>
      </c>
      <c r="V35" s="102">
        <v>1</v>
      </c>
      <c r="W35" s="102">
        <v>1</v>
      </c>
      <c r="X35" s="102">
        <v>0</v>
      </c>
      <c r="Y35" s="102">
        <v>2</v>
      </c>
      <c r="Z35" s="102">
        <v>0</v>
      </c>
      <c r="AA35" s="102">
        <v>0</v>
      </c>
      <c r="AB35" s="107" t="s">
        <v>26</v>
      </c>
      <c r="AC35" s="100" t="s">
        <v>4</v>
      </c>
      <c r="AD35" s="104"/>
      <c r="AE35" s="104"/>
      <c r="AF35" s="104"/>
      <c r="AG35" s="178">
        <v>200</v>
      </c>
      <c r="AH35" s="181">
        <v>184</v>
      </c>
      <c r="AI35" s="181">
        <v>200</v>
      </c>
      <c r="AJ35" s="181">
        <v>200</v>
      </c>
      <c r="AK35" s="178">
        <v>221.1</v>
      </c>
      <c r="AL35" s="178">
        <v>221.1</v>
      </c>
      <c r="AM35" s="178">
        <f t="shared" si="4"/>
        <v>1226.2</v>
      </c>
      <c r="AN35" s="9"/>
    </row>
    <row r="36" spans="1:40" s="7" customFormat="1" ht="39" customHeight="1" x14ac:dyDescent="0.25">
      <c r="A36" s="102"/>
      <c r="B36" s="102"/>
      <c r="C36" s="102"/>
      <c r="D36" s="102"/>
      <c r="E36" s="102"/>
      <c r="F36" s="102"/>
      <c r="G36" s="102"/>
      <c r="H36" s="102"/>
      <c r="I36" s="102"/>
      <c r="J36" s="102"/>
      <c r="K36" s="102"/>
      <c r="L36" s="102"/>
      <c r="M36" s="102"/>
      <c r="N36" s="102"/>
      <c r="O36" s="102"/>
      <c r="P36" s="102"/>
      <c r="Q36" s="102"/>
      <c r="R36" s="102">
        <v>0</v>
      </c>
      <c r="S36" s="102">
        <v>5</v>
      </c>
      <c r="T36" s="102">
        <v>1</v>
      </c>
      <c r="U36" s="102">
        <v>1</v>
      </c>
      <c r="V36" s="102">
        <v>1</v>
      </c>
      <c r="W36" s="102">
        <v>1</v>
      </c>
      <c r="X36" s="102">
        <v>0</v>
      </c>
      <c r="Y36" s="102">
        <v>2</v>
      </c>
      <c r="Z36" s="102">
        <v>0</v>
      </c>
      <c r="AA36" s="102">
        <v>1</v>
      </c>
      <c r="AB36" s="111" t="s">
        <v>192</v>
      </c>
      <c r="AC36" s="100" t="s">
        <v>31</v>
      </c>
      <c r="AD36" s="104"/>
      <c r="AE36" s="104"/>
      <c r="AF36" s="104"/>
      <c r="AG36" s="180">
        <v>12</v>
      </c>
      <c r="AH36" s="180">
        <v>7</v>
      </c>
      <c r="AI36" s="180">
        <v>6</v>
      </c>
      <c r="AJ36" s="180">
        <v>6</v>
      </c>
      <c r="AK36" s="180">
        <v>6</v>
      </c>
      <c r="AL36" s="180">
        <v>6</v>
      </c>
      <c r="AM36" s="177">
        <f t="shared" si="4"/>
        <v>43</v>
      </c>
      <c r="AN36" s="9"/>
    </row>
    <row r="37" spans="1:40" s="7" customFormat="1" ht="56.25" customHeight="1" x14ac:dyDescent="0.25">
      <c r="A37" s="102"/>
      <c r="B37" s="102"/>
      <c r="C37" s="102"/>
      <c r="D37" s="102"/>
      <c r="E37" s="102"/>
      <c r="F37" s="102"/>
      <c r="G37" s="102"/>
      <c r="H37" s="102"/>
      <c r="I37" s="102"/>
      <c r="J37" s="102"/>
      <c r="K37" s="102"/>
      <c r="L37" s="102"/>
      <c r="M37" s="102"/>
      <c r="N37" s="102"/>
      <c r="O37" s="102"/>
      <c r="P37" s="102"/>
      <c r="Q37" s="102"/>
      <c r="R37" s="102">
        <v>0</v>
      </c>
      <c r="S37" s="102">
        <v>5</v>
      </c>
      <c r="T37" s="102">
        <v>1</v>
      </c>
      <c r="U37" s="102">
        <v>1</v>
      </c>
      <c r="V37" s="102">
        <v>1</v>
      </c>
      <c r="W37" s="102">
        <v>1</v>
      </c>
      <c r="X37" s="102">
        <v>0</v>
      </c>
      <c r="Y37" s="102">
        <v>3</v>
      </c>
      <c r="Z37" s="102">
        <v>0</v>
      </c>
      <c r="AA37" s="102">
        <v>0</v>
      </c>
      <c r="AB37" s="111" t="s">
        <v>216</v>
      </c>
      <c r="AC37" s="100" t="s">
        <v>32</v>
      </c>
      <c r="AD37" s="104"/>
      <c r="AE37" s="104"/>
      <c r="AF37" s="104"/>
      <c r="AG37" s="178" t="s">
        <v>33</v>
      </c>
      <c r="AH37" s="178" t="s">
        <v>33</v>
      </c>
      <c r="AI37" s="178" t="s">
        <v>33</v>
      </c>
      <c r="AJ37" s="178" t="s">
        <v>33</v>
      </c>
      <c r="AK37" s="178" t="s">
        <v>33</v>
      </c>
      <c r="AL37" s="178" t="s">
        <v>33</v>
      </c>
      <c r="AM37" s="178"/>
      <c r="AN37" s="9"/>
    </row>
    <row r="38" spans="1:40" s="7" customFormat="1" ht="43.5" customHeight="1" x14ac:dyDescent="0.25">
      <c r="A38" s="102"/>
      <c r="B38" s="102"/>
      <c r="C38" s="102"/>
      <c r="D38" s="102"/>
      <c r="E38" s="102"/>
      <c r="F38" s="102"/>
      <c r="G38" s="102"/>
      <c r="H38" s="102"/>
      <c r="I38" s="102"/>
      <c r="J38" s="102"/>
      <c r="K38" s="102"/>
      <c r="L38" s="102"/>
      <c r="M38" s="102"/>
      <c r="N38" s="102"/>
      <c r="O38" s="102"/>
      <c r="P38" s="102"/>
      <c r="Q38" s="102"/>
      <c r="R38" s="102">
        <v>0</v>
      </c>
      <c r="S38" s="102">
        <v>5</v>
      </c>
      <c r="T38" s="102">
        <v>1</v>
      </c>
      <c r="U38" s="102">
        <v>1</v>
      </c>
      <c r="V38" s="102">
        <v>1</v>
      </c>
      <c r="W38" s="102">
        <v>1</v>
      </c>
      <c r="X38" s="102">
        <v>0</v>
      </c>
      <c r="Y38" s="102">
        <v>3</v>
      </c>
      <c r="Z38" s="102">
        <v>0</v>
      </c>
      <c r="AA38" s="102">
        <v>1</v>
      </c>
      <c r="AB38" s="111" t="s">
        <v>191</v>
      </c>
      <c r="AC38" s="100" t="s">
        <v>31</v>
      </c>
      <c r="AD38" s="104"/>
      <c r="AE38" s="104"/>
      <c r="AF38" s="104"/>
      <c r="AG38" s="180">
        <v>1</v>
      </c>
      <c r="AH38" s="180">
        <v>1</v>
      </c>
      <c r="AI38" s="180">
        <v>1</v>
      </c>
      <c r="AJ38" s="180">
        <v>1</v>
      </c>
      <c r="AK38" s="180">
        <v>1</v>
      </c>
      <c r="AL38" s="180">
        <v>1</v>
      </c>
      <c r="AM38" s="177">
        <f>AG38+AH38+AI38+AJ38+AK38+AL38</f>
        <v>6</v>
      </c>
      <c r="AN38" s="9"/>
    </row>
    <row r="39" spans="1:40" s="7" customFormat="1" ht="45.75" customHeight="1" x14ac:dyDescent="0.25">
      <c r="A39" s="102"/>
      <c r="B39" s="102"/>
      <c r="C39" s="102"/>
      <c r="D39" s="102"/>
      <c r="E39" s="102"/>
      <c r="F39" s="102"/>
      <c r="G39" s="102"/>
      <c r="H39" s="102"/>
      <c r="I39" s="102"/>
      <c r="J39" s="102"/>
      <c r="K39" s="102"/>
      <c r="L39" s="102"/>
      <c r="M39" s="102"/>
      <c r="N39" s="102"/>
      <c r="O39" s="102"/>
      <c r="P39" s="102"/>
      <c r="Q39" s="102"/>
      <c r="R39" s="102">
        <v>0</v>
      </c>
      <c r="S39" s="102">
        <v>5</v>
      </c>
      <c r="T39" s="102">
        <v>1</v>
      </c>
      <c r="U39" s="102">
        <v>1</v>
      </c>
      <c r="V39" s="102">
        <v>2</v>
      </c>
      <c r="W39" s="102">
        <v>0</v>
      </c>
      <c r="X39" s="102">
        <v>0</v>
      </c>
      <c r="Y39" s="102">
        <v>0</v>
      </c>
      <c r="Z39" s="102">
        <v>0</v>
      </c>
      <c r="AA39" s="102">
        <v>0</v>
      </c>
      <c r="AB39" s="195" t="s">
        <v>263</v>
      </c>
      <c r="AC39" s="100" t="s">
        <v>4</v>
      </c>
      <c r="AD39" s="104" t="e">
        <f>#REF!+AD41+AD50+AD56+#REF!+#REF!+#REF!+#REF!</f>
        <v>#REF!</v>
      </c>
      <c r="AE39" s="104" t="e">
        <f>#REF!+AE41+AE50+AE56+#REF!+#REF!+#REF!+#REF!</f>
        <v>#REF!</v>
      </c>
      <c r="AF39" s="104" t="e">
        <f>#REF!+AF41+AF50+AF56+#REF!+#REF!+#REF!+#REF!</f>
        <v>#REF!</v>
      </c>
      <c r="AG39" s="201">
        <f>AG41+AG47+AG50+AG56+AG62+AG65+AG68+AG71+AG74+AG77</f>
        <v>17742.699999999997</v>
      </c>
      <c r="AH39" s="201">
        <f>AH41+AH50+AH56+AH62+AH65+AH68+AH74+AH77</f>
        <v>26449.599999999999</v>
      </c>
      <c r="AI39" s="201">
        <f>AI41+AI50+AI56+AI62+AI65+AI68+AI74+AI77</f>
        <v>19232.900000000001</v>
      </c>
      <c r="AJ39" s="201">
        <f>AJ41+AJ50+AJ56+AJ62+AJ65+AJ68+AJ74+AJ77</f>
        <v>19232.900000000001</v>
      </c>
      <c r="AK39" s="201">
        <f>AK41++AK50+AK56+AK62+AK65+AK68+AK74+AK77</f>
        <v>10339</v>
      </c>
      <c r="AL39" s="201">
        <f>AL41+AL50+AL56+AL62+AL65+AL68+AL74+AL77</f>
        <v>10339</v>
      </c>
      <c r="AM39" s="178">
        <f>AG39+AH39+AI39+AJ39+AK39+AL39</f>
        <v>103336.1</v>
      </c>
      <c r="AN39" s="9"/>
    </row>
    <row r="40" spans="1:40" s="7" customFormat="1" ht="43.5" customHeight="1" x14ac:dyDescent="0.25">
      <c r="A40" s="102"/>
      <c r="B40" s="102"/>
      <c r="C40" s="102"/>
      <c r="D40" s="102"/>
      <c r="E40" s="102"/>
      <c r="F40" s="102"/>
      <c r="G40" s="102"/>
      <c r="H40" s="102"/>
      <c r="I40" s="102"/>
      <c r="J40" s="102"/>
      <c r="K40" s="102"/>
      <c r="L40" s="102"/>
      <c r="M40" s="102"/>
      <c r="N40" s="102"/>
      <c r="O40" s="102"/>
      <c r="P40" s="102"/>
      <c r="Q40" s="102"/>
      <c r="R40" s="102">
        <v>0</v>
      </c>
      <c r="S40" s="102">
        <v>5</v>
      </c>
      <c r="T40" s="102">
        <v>1</v>
      </c>
      <c r="U40" s="102">
        <v>1</v>
      </c>
      <c r="V40" s="102">
        <v>2</v>
      </c>
      <c r="W40" s="102">
        <v>0</v>
      </c>
      <c r="X40" s="102">
        <v>0</v>
      </c>
      <c r="Y40" s="102">
        <v>0</v>
      </c>
      <c r="Z40" s="102">
        <v>0</v>
      </c>
      <c r="AA40" s="102">
        <v>1</v>
      </c>
      <c r="AB40" s="103" t="s">
        <v>193</v>
      </c>
      <c r="AC40" s="100" t="s">
        <v>28</v>
      </c>
      <c r="AD40" s="110"/>
      <c r="AE40" s="110"/>
      <c r="AF40" s="110"/>
      <c r="AG40" s="179">
        <v>80</v>
      </c>
      <c r="AH40" s="182">
        <v>78</v>
      </c>
      <c r="AI40" s="182">
        <v>76</v>
      </c>
      <c r="AJ40" s="182">
        <v>74</v>
      </c>
      <c r="AK40" s="179">
        <v>72</v>
      </c>
      <c r="AL40" s="179">
        <v>70</v>
      </c>
      <c r="AM40" s="101"/>
      <c r="AN40" s="9"/>
    </row>
    <row r="41" spans="1:40" s="7" customFormat="1" ht="38.25" customHeight="1" x14ac:dyDescent="0.25">
      <c r="A41" s="102">
        <v>8</v>
      </c>
      <c r="B41" s="102">
        <v>0</v>
      </c>
      <c r="C41" s="102">
        <v>2</v>
      </c>
      <c r="D41" s="102">
        <v>0</v>
      </c>
      <c r="E41" s="102">
        <v>5</v>
      </c>
      <c r="F41" s="102">
        <v>0</v>
      </c>
      <c r="G41" s="102">
        <v>2</v>
      </c>
      <c r="H41" s="102">
        <v>0</v>
      </c>
      <c r="I41" s="102">
        <v>5</v>
      </c>
      <c r="J41" s="102">
        <v>1</v>
      </c>
      <c r="K41" s="102">
        <v>0</v>
      </c>
      <c r="L41" s="102">
        <v>2</v>
      </c>
      <c r="M41" s="102">
        <v>2</v>
      </c>
      <c r="N41" s="102">
        <v>0</v>
      </c>
      <c r="O41" s="102">
        <v>0</v>
      </c>
      <c r="P41" s="102">
        <v>3</v>
      </c>
      <c r="Q41" s="102">
        <v>0</v>
      </c>
      <c r="R41" s="102">
        <v>0</v>
      </c>
      <c r="S41" s="102">
        <v>5</v>
      </c>
      <c r="T41" s="102">
        <v>1</v>
      </c>
      <c r="U41" s="102">
        <v>1</v>
      </c>
      <c r="V41" s="102">
        <v>2</v>
      </c>
      <c r="W41" s="102">
        <v>2</v>
      </c>
      <c r="X41" s="102">
        <v>0</v>
      </c>
      <c r="Y41" s="102">
        <v>1</v>
      </c>
      <c r="Z41" s="102">
        <v>0</v>
      </c>
      <c r="AA41" s="102">
        <v>0</v>
      </c>
      <c r="AB41" s="105" t="s">
        <v>199</v>
      </c>
      <c r="AC41" s="100" t="s">
        <v>4</v>
      </c>
      <c r="AD41" s="104">
        <f>AD42+AD43+AD44+AD45</f>
        <v>0</v>
      </c>
      <c r="AE41" s="104">
        <f>AE42+AE43+AE44+AE45</f>
        <v>0</v>
      </c>
      <c r="AF41" s="104">
        <f>AF42+AF43+AF44+AF45</f>
        <v>0</v>
      </c>
      <c r="AG41" s="181">
        <v>0</v>
      </c>
      <c r="AH41" s="181">
        <v>747.7</v>
      </c>
      <c r="AI41" s="181">
        <v>1800</v>
      </c>
      <c r="AJ41" s="181">
        <v>1800</v>
      </c>
      <c r="AK41" s="181">
        <v>995.2</v>
      </c>
      <c r="AL41" s="181">
        <v>995.2</v>
      </c>
      <c r="AM41" s="101">
        <f>AG41+AH41+AI41+AJ41+AK41+AL41</f>
        <v>6338.0999999999995</v>
      </c>
      <c r="AN41" s="9"/>
    </row>
    <row r="42" spans="1:40" s="7" customFormat="1" ht="31.5" hidden="1" x14ac:dyDescent="0.25">
      <c r="A42" s="102"/>
      <c r="B42" s="102"/>
      <c r="C42" s="102"/>
      <c r="D42" s="102"/>
      <c r="E42" s="102"/>
      <c r="F42" s="102"/>
      <c r="G42" s="102"/>
      <c r="H42" s="102"/>
      <c r="I42" s="102"/>
      <c r="J42" s="102"/>
      <c r="K42" s="102"/>
      <c r="L42" s="102"/>
      <c r="M42" s="102"/>
      <c r="N42" s="102"/>
      <c r="O42" s="102"/>
      <c r="P42" s="102"/>
      <c r="Q42" s="102"/>
      <c r="R42" s="102">
        <v>0</v>
      </c>
      <c r="S42" s="102">
        <v>5</v>
      </c>
      <c r="T42" s="102">
        <v>1</v>
      </c>
      <c r="U42" s="102">
        <v>0</v>
      </c>
      <c r="V42" s="102">
        <v>2</v>
      </c>
      <c r="W42" s="102">
        <v>0</v>
      </c>
      <c r="X42" s="102">
        <v>0</v>
      </c>
      <c r="Y42" s="102">
        <v>1</v>
      </c>
      <c r="Z42" s="102">
        <v>0</v>
      </c>
      <c r="AA42" s="102">
        <v>0</v>
      </c>
      <c r="AB42" s="107" t="s">
        <v>24</v>
      </c>
      <c r="AC42" s="100" t="s">
        <v>4</v>
      </c>
      <c r="AD42" s="104"/>
      <c r="AE42" s="104"/>
      <c r="AF42" s="104"/>
      <c r="AG42" s="178"/>
      <c r="AH42" s="181"/>
      <c r="AI42" s="181"/>
      <c r="AJ42" s="181"/>
      <c r="AK42" s="178"/>
      <c r="AL42" s="178"/>
      <c r="AM42" s="101">
        <f t="shared" ref="AM42:AM60" si="5">AG42+AH42+AI42+AJ42+AK42+AL42</f>
        <v>0</v>
      </c>
      <c r="AN42" s="9"/>
    </row>
    <row r="43" spans="1:40" s="7" customFormat="1" ht="31.5" hidden="1" x14ac:dyDescent="0.25">
      <c r="A43" s="102"/>
      <c r="B43" s="102"/>
      <c r="C43" s="102"/>
      <c r="D43" s="102"/>
      <c r="E43" s="102"/>
      <c r="F43" s="102"/>
      <c r="G43" s="102"/>
      <c r="H43" s="102"/>
      <c r="I43" s="102"/>
      <c r="J43" s="102"/>
      <c r="K43" s="102"/>
      <c r="L43" s="102"/>
      <c r="M43" s="102"/>
      <c r="N43" s="102"/>
      <c r="O43" s="102"/>
      <c r="P43" s="102"/>
      <c r="Q43" s="102"/>
      <c r="R43" s="102">
        <v>0</v>
      </c>
      <c r="S43" s="102">
        <v>5</v>
      </c>
      <c r="T43" s="102">
        <v>1</v>
      </c>
      <c r="U43" s="102">
        <v>0</v>
      </c>
      <c r="V43" s="102">
        <v>2</v>
      </c>
      <c r="W43" s="102">
        <v>0</v>
      </c>
      <c r="X43" s="102">
        <v>0</v>
      </c>
      <c r="Y43" s="102">
        <v>1</v>
      </c>
      <c r="Z43" s="102">
        <v>0</v>
      </c>
      <c r="AA43" s="102">
        <v>0</v>
      </c>
      <c r="AB43" s="107" t="s">
        <v>25</v>
      </c>
      <c r="AC43" s="100" t="s">
        <v>4</v>
      </c>
      <c r="AD43" s="104"/>
      <c r="AE43" s="104"/>
      <c r="AF43" s="104"/>
      <c r="AG43" s="178"/>
      <c r="AH43" s="181"/>
      <c r="AI43" s="181"/>
      <c r="AJ43" s="181"/>
      <c r="AK43" s="178"/>
      <c r="AL43" s="178"/>
      <c r="AM43" s="101">
        <f t="shared" si="5"/>
        <v>0</v>
      </c>
      <c r="AN43" s="9"/>
    </row>
    <row r="44" spans="1:40" s="7" customFormat="1" ht="31.5" x14ac:dyDescent="0.25">
      <c r="A44" s="102"/>
      <c r="B44" s="102"/>
      <c r="C44" s="102"/>
      <c r="D44" s="102"/>
      <c r="E44" s="102"/>
      <c r="F44" s="102"/>
      <c r="G44" s="102"/>
      <c r="H44" s="102"/>
      <c r="I44" s="102"/>
      <c r="J44" s="102"/>
      <c r="K44" s="102"/>
      <c r="L44" s="102"/>
      <c r="M44" s="102"/>
      <c r="N44" s="102"/>
      <c r="O44" s="102"/>
      <c r="P44" s="102"/>
      <c r="Q44" s="102"/>
      <c r="R44" s="102">
        <v>0</v>
      </c>
      <c r="S44" s="102">
        <v>5</v>
      </c>
      <c r="T44" s="102">
        <v>1</v>
      </c>
      <c r="U44" s="102">
        <v>1</v>
      </c>
      <c r="V44" s="102">
        <v>2</v>
      </c>
      <c r="W44" s="102">
        <v>2</v>
      </c>
      <c r="X44" s="102">
        <v>0</v>
      </c>
      <c r="Y44" s="102">
        <v>1</v>
      </c>
      <c r="Z44" s="102">
        <v>0</v>
      </c>
      <c r="AA44" s="102">
        <v>0</v>
      </c>
      <c r="AB44" s="107" t="s">
        <v>26</v>
      </c>
      <c r="AC44" s="100" t="s">
        <v>4</v>
      </c>
      <c r="AD44" s="104"/>
      <c r="AE44" s="104"/>
      <c r="AF44" s="104"/>
      <c r="AG44" s="178">
        <v>0</v>
      </c>
      <c r="AH44" s="181">
        <v>747.7</v>
      </c>
      <c r="AI44" s="181">
        <v>1800</v>
      </c>
      <c r="AJ44" s="181">
        <v>1800</v>
      </c>
      <c r="AK44" s="181">
        <v>995.2</v>
      </c>
      <c r="AL44" s="181">
        <v>995.2</v>
      </c>
      <c r="AM44" s="101">
        <f>AG44+AH44+AI44+AJ44+AK44+AL44</f>
        <v>6338.0999999999995</v>
      </c>
      <c r="AN44" s="9"/>
    </row>
    <row r="45" spans="1:40" s="7" customFormat="1" ht="31.5" hidden="1" x14ac:dyDescent="0.25">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7" t="s">
        <v>27</v>
      </c>
      <c r="AC45" s="100" t="s">
        <v>4</v>
      </c>
      <c r="AD45" s="104"/>
      <c r="AE45" s="104"/>
      <c r="AF45" s="104"/>
      <c r="AG45" s="178"/>
      <c r="AH45" s="181"/>
      <c r="AI45" s="178"/>
      <c r="AJ45" s="178"/>
      <c r="AK45" s="178"/>
      <c r="AL45" s="178"/>
      <c r="AM45" s="101">
        <f t="shared" si="5"/>
        <v>0</v>
      </c>
      <c r="AN45" s="9"/>
    </row>
    <row r="46" spans="1:40" s="7" customFormat="1" ht="50.25" customHeight="1" x14ac:dyDescent="0.25">
      <c r="A46" s="102"/>
      <c r="B46" s="102"/>
      <c r="C46" s="102"/>
      <c r="D46" s="102"/>
      <c r="E46" s="102"/>
      <c r="F46" s="102"/>
      <c r="G46" s="102"/>
      <c r="H46" s="102"/>
      <c r="I46" s="102"/>
      <c r="J46" s="102"/>
      <c r="K46" s="102"/>
      <c r="L46" s="102"/>
      <c r="M46" s="102"/>
      <c r="N46" s="102"/>
      <c r="O46" s="102"/>
      <c r="P46" s="102"/>
      <c r="Q46" s="102"/>
      <c r="R46" s="102">
        <v>0</v>
      </c>
      <c r="S46" s="102">
        <v>5</v>
      </c>
      <c r="T46" s="102">
        <v>1</v>
      </c>
      <c r="U46" s="102">
        <v>1</v>
      </c>
      <c r="V46" s="102">
        <v>2</v>
      </c>
      <c r="W46" s="102">
        <v>2</v>
      </c>
      <c r="X46" s="102">
        <v>0</v>
      </c>
      <c r="Y46" s="102">
        <v>1</v>
      </c>
      <c r="Z46" s="102">
        <v>0</v>
      </c>
      <c r="AA46" s="102">
        <v>1</v>
      </c>
      <c r="AB46" s="111" t="s">
        <v>264</v>
      </c>
      <c r="AC46" s="100" t="s">
        <v>28</v>
      </c>
      <c r="AD46" s="104"/>
      <c r="AE46" s="104"/>
      <c r="AF46" s="104"/>
      <c r="AG46" s="178">
        <f t="shared" ref="AG46:AL46" si="6">AG44/AG19*100</f>
        <v>0</v>
      </c>
      <c r="AH46" s="181">
        <f t="shared" si="6"/>
        <v>0.57497945046360166</v>
      </c>
      <c r="AI46" s="178">
        <f t="shared" si="6"/>
        <v>1.4358612734653637</v>
      </c>
      <c r="AJ46" s="178">
        <f t="shared" si="6"/>
        <v>1.4197711013479937</v>
      </c>
      <c r="AK46" s="178">
        <f t="shared" si="6"/>
        <v>3.0176413154878503</v>
      </c>
      <c r="AL46" s="178">
        <f t="shared" si="6"/>
        <v>3.0176413154878503</v>
      </c>
      <c r="AM46" s="101"/>
      <c r="AN46" s="9"/>
    </row>
    <row r="47" spans="1:40" s="7" customFormat="1" ht="50.25" customHeight="1" x14ac:dyDescent="0.25">
      <c r="A47" s="102">
        <v>8</v>
      </c>
      <c r="B47" s="102">
        <v>0</v>
      </c>
      <c r="C47" s="102">
        <v>2</v>
      </c>
      <c r="D47" s="102">
        <v>0</v>
      </c>
      <c r="E47" s="102">
        <v>5</v>
      </c>
      <c r="F47" s="102">
        <v>0</v>
      </c>
      <c r="G47" s="102">
        <v>2</v>
      </c>
      <c r="H47" s="102">
        <v>0</v>
      </c>
      <c r="I47" s="102">
        <v>5</v>
      </c>
      <c r="J47" s="102">
        <v>1</v>
      </c>
      <c r="K47" s="102">
        <v>0</v>
      </c>
      <c r="L47" s="102">
        <v>2</v>
      </c>
      <c r="M47" s="102">
        <v>2</v>
      </c>
      <c r="N47" s="102">
        <v>0</v>
      </c>
      <c r="O47" s="102">
        <v>0</v>
      </c>
      <c r="P47" s="102">
        <v>4</v>
      </c>
      <c r="Q47" s="102">
        <v>0</v>
      </c>
      <c r="R47" s="102">
        <v>0</v>
      </c>
      <c r="S47" s="102">
        <v>5</v>
      </c>
      <c r="T47" s="102">
        <v>1</v>
      </c>
      <c r="U47" s="102">
        <v>1</v>
      </c>
      <c r="V47" s="102">
        <v>2</v>
      </c>
      <c r="W47" s="102">
        <v>2</v>
      </c>
      <c r="X47" s="102">
        <v>0</v>
      </c>
      <c r="Y47" s="102">
        <v>2</v>
      </c>
      <c r="Z47" s="102">
        <v>0</v>
      </c>
      <c r="AA47" s="102">
        <v>0</v>
      </c>
      <c r="AB47" s="118" t="s">
        <v>339</v>
      </c>
      <c r="AC47" s="100" t="s">
        <v>4</v>
      </c>
      <c r="AD47" s="104"/>
      <c r="AE47" s="104"/>
      <c r="AF47" s="104"/>
      <c r="AG47" s="181">
        <v>1265.2</v>
      </c>
      <c r="AH47" s="181">
        <v>0</v>
      </c>
      <c r="AI47" s="178">
        <v>0</v>
      </c>
      <c r="AJ47" s="178">
        <v>0</v>
      </c>
      <c r="AK47" s="178">
        <v>0</v>
      </c>
      <c r="AL47" s="178">
        <v>0</v>
      </c>
      <c r="AM47" s="101">
        <f>AG47+AH47+AI47+AJ47+AK47+AL47</f>
        <v>1265.2</v>
      </c>
      <c r="AN47" s="9"/>
    </row>
    <row r="48" spans="1:40" s="7" customFormat="1" ht="50.25" customHeight="1" x14ac:dyDescent="0.25">
      <c r="A48" s="102"/>
      <c r="B48" s="102"/>
      <c r="C48" s="102"/>
      <c r="D48" s="102"/>
      <c r="E48" s="102"/>
      <c r="F48" s="102"/>
      <c r="G48" s="102"/>
      <c r="H48" s="102"/>
      <c r="I48" s="102"/>
      <c r="J48" s="102"/>
      <c r="K48" s="102"/>
      <c r="L48" s="102"/>
      <c r="M48" s="102"/>
      <c r="N48" s="102"/>
      <c r="O48" s="102"/>
      <c r="P48" s="102"/>
      <c r="Q48" s="102"/>
      <c r="R48" s="102">
        <v>0</v>
      </c>
      <c r="S48" s="102">
        <v>5</v>
      </c>
      <c r="T48" s="102">
        <v>1</v>
      </c>
      <c r="U48" s="102">
        <v>1</v>
      </c>
      <c r="V48" s="102">
        <v>2</v>
      </c>
      <c r="W48" s="102">
        <v>2</v>
      </c>
      <c r="X48" s="102">
        <v>0</v>
      </c>
      <c r="Y48" s="102">
        <v>2</v>
      </c>
      <c r="Z48" s="102">
        <v>0</v>
      </c>
      <c r="AA48" s="102">
        <v>0</v>
      </c>
      <c r="AB48" s="107" t="s">
        <v>26</v>
      </c>
      <c r="AC48" s="100" t="s">
        <v>4</v>
      </c>
      <c r="AD48" s="104"/>
      <c r="AE48" s="104"/>
      <c r="AF48" s="104"/>
      <c r="AG48" s="181">
        <v>1265.2</v>
      </c>
      <c r="AH48" s="181">
        <v>0</v>
      </c>
      <c r="AI48" s="178">
        <v>0</v>
      </c>
      <c r="AJ48" s="178">
        <v>0</v>
      </c>
      <c r="AK48" s="178">
        <v>0</v>
      </c>
      <c r="AL48" s="178">
        <v>0</v>
      </c>
      <c r="AM48" s="101">
        <f>AG48+AH48+AI48+AJ48+AK48+AL48</f>
        <v>1265.2</v>
      </c>
      <c r="AN48" s="9"/>
    </row>
    <row r="49" spans="1:40" s="7" customFormat="1" ht="50.25" customHeight="1" x14ac:dyDescent="0.25">
      <c r="A49" s="102"/>
      <c r="B49" s="102"/>
      <c r="C49" s="102"/>
      <c r="D49" s="102"/>
      <c r="E49" s="102"/>
      <c r="F49" s="102"/>
      <c r="G49" s="102"/>
      <c r="H49" s="102"/>
      <c r="I49" s="102"/>
      <c r="J49" s="102"/>
      <c r="K49" s="102"/>
      <c r="L49" s="102"/>
      <c r="M49" s="102"/>
      <c r="N49" s="102"/>
      <c r="O49" s="102"/>
      <c r="P49" s="102"/>
      <c r="Q49" s="102"/>
      <c r="R49" s="102">
        <v>0</v>
      </c>
      <c r="S49" s="102">
        <v>5</v>
      </c>
      <c r="T49" s="102">
        <v>1</v>
      </c>
      <c r="U49" s="102">
        <v>1</v>
      </c>
      <c r="V49" s="102">
        <v>2</v>
      </c>
      <c r="W49" s="102">
        <v>2</v>
      </c>
      <c r="X49" s="102">
        <v>0</v>
      </c>
      <c r="Y49" s="102">
        <v>2</v>
      </c>
      <c r="Z49" s="102">
        <v>0</v>
      </c>
      <c r="AA49" s="102">
        <v>1</v>
      </c>
      <c r="AB49" s="111" t="s">
        <v>265</v>
      </c>
      <c r="AC49" s="100" t="s">
        <v>28</v>
      </c>
      <c r="AD49" s="104"/>
      <c r="AE49" s="104"/>
      <c r="AF49" s="104"/>
      <c r="AG49" s="178">
        <v>1.1000000000000001</v>
      </c>
      <c r="AH49" s="181">
        <v>0</v>
      </c>
      <c r="AI49" s="178">
        <v>0</v>
      </c>
      <c r="AJ49" s="178">
        <v>0</v>
      </c>
      <c r="AK49" s="178">
        <v>0</v>
      </c>
      <c r="AL49" s="178">
        <v>0</v>
      </c>
      <c r="AM49" s="101"/>
      <c r="AN49" s="9"/>
    </row>
    <row r="50" spans="1:40" s="7" customFormat="1" ht="47.25" customHeight="1" x14ac:dyDescent="0.25">
      <c r="A50" s="102">
        <v>8</v>
      </c>
      <c r="B50" s="102">
        <v>0</v>
      </c>
      <c r="C50" s="102">
        <v>2</v>
      </c>
      <c r="D50" s="102">
        <v>0</v>
      </c>
      <c r="E50" s="102">
        <v>5</v>
      </c>
      <c r="F50" s="102">
        <v>0</v>
      </c>
      <c r="G50" s="102">
        <v>2</v>
      </c>
      <c r="H50" s="102">
        <v>0</v>
      </c>
      <c r="I50" s="102">
        <v>5</v>
      </c>
      <c r="J50" s="102">
        <v>1</v>
      </c>
      <c r="K50" s="102">
        <v>0</v>
      </c>
      <c r="L50" s="102">
        <v>2</v>
      </c>
      <c r="M50" s="102">
        <v>2</v>
      </c>
      <c r="N50" s="102">
        <v>0</v>
      </c>
      <c r="O50" s="102">
        <v>0</v>
      </c>
      <c r="P50" s="102">
        <v>4</v>
      </c>
      <c r="Q50" s="102">
        <v>0</v>
      </c>
      <c r="R50" s="102">
        <v>0</v>
      </c>
      <c r="S50" s="102">
        <v>5</v>
      </c>
      <c r="T50" s="102">
        <v>1</v>
      </c>
      <c r="U50" s="102">
        <v>1</v>
      </c>
      <c r="V50" s="102">
        <v>2</v>
      </c>
      <c r="W50" s="102">
        <v>2</v>
      </c>
      <c r="X50" s="102">
        <v>0</v>
      </c>
      <c r="Y50" s="102">
        <v>3</v>
      </c>
      <c r="Z50" s="102">
        <v>0</v>
      </c>
      <c r="AA50" s="102">
        <v>0</v>
      </c>
      <c r="AB50" s="105" t="s">
        <v>340</v>
      </c>
      <c r="AC50" s="100" t="s">
        <v>4</v>
      </c>
      <c r="AD50" s="104">
        <f>AD51+AD52+AD53+AD54</f>
        <v>0</v>
      </c>
      <c r="AE50" s="104">
        <f>AE51+AE52+AE53+AE54</f>
        <v>0</v>
      </c>
      <c r="AF50" s="104">
        <f>AF51+AF52+AF53+AF54</f>
        <v>0</v>
      </c>
      <c r="AG50" s="181">
        <v>0</v>
      </c>
      <c r="AH50" s="181">
        <v>1920.3</v>
      </c>
      <c r="AI50" s="181">
        <v>1500</v>
      </c>
      <c r="AJ50" s="181">
        <v>1500</v>
      </c>
      <c r="AK50" s="181">
        <v>829.3</v>
      </c>
      <c r="AL50" s="181">
        <v>829.3</v>
      </c>
      <c r="AM50" s="101">
        <f>AG50+AH50+AI50+AJ50+AK50+AL50</f>
        <v>6578.9000000000005</v>
      </c>
      <c r="AN50" s="9"/>
    </row>
    <row r="51" spans="1:40" s="7" customFormat="1" ht="31.5" hidden="1" x14ac:dyDescent="0.25">
      <c r="A51" s="102"/>
      <c r="B51" s="102"/>
      <c r="C51" s="102"/>
      <c r="D51" s="102"/>
      <c r="E51" s="102"/>
      <c r="F51" s="102"/>
      <c r="G51" s="102"/>
      <c r="H51" s="102"/>
      <c r="I51" s="102"/>
      <c r="J51" s="102"/>
      <c r="K51" s="102"/>
      <c r="L51" s="102"/>
      <c r="M51" s="102"/>
      <c r="N51" s="102"/>
      <c r="O51" s="102"/>
      <c r="P51" s="102"/>
      <c r="Q51" s="102"/>
      <c r="R51" s="102">
        <v>0</v>
      </c>
      <c r="S51" s="102">
        <v>5</v>
      </c>
      <c r="T51" s="102">
        <v>1</v>
      </c>
      <c r="U51" s="102">
        <v>0</v>
      </c>
      <c r="V51" s="102">
        <v>2</v>
      </c>
      <c r="W51" s="102">
        <v>0</v>
      </c>
      <c r="X51" s="102">
        <v>0</v>
      </c>
      <c r="Y51" s="102">
        <v>2</v>
      </c>
      <c r="Z51" s="102">
        <v>0</v>
      </c>
      <c r="AA51" s="102">
        <v>0</v>
      </c>
      <c r="AB51" s="107" t="s">
        <v>24</v>
      </c>
      <c r="AC51" s="100" t="s">
        <v>4</v>
      </c>
      <c r="AD51" s="104"/>
      <c r="AE51" s="104"/>
      <c r="AF51" s="104"/>
      <c r="AG51" s="178"/>
      <c r="AH51" s="181"/>
      <c r="AI51" s="181"/>
      <c r="AJ51" s="181"/>
      <c r="AK51" s="178"/>
      <c r="AL51" s="178"/>
      <c r="AM51" s="101">
        <f t="shared" si="5"/>
        <v>0</v>
      </c>
      <c r="AN51" s="9"/>
    </row>
    <row r="52" spans="1:40" s="7" customFormat="1" ht="31.5" hidden="1" x14ac:dyDescent="0.25">
      <c r="A52" s="102"/>
      <c r="B52" s="102"/>
      <c r="C52" s="102"/>
      <c r="D52" s="102"/>
      <c r="E52" s="102"/>
      <c r="F52" s="102"/>
      <c r="G52" s="102"/>
      <c r="H52" s="102"/>
      <c r="I52" s="102"/>
      <c r="J52" s="102"/>
      <c r="K52" s="102"/>
      <c r="L52" s="102"/>
      <c r="M52" s="102"/>
      <c r="N52" s="102"/>
      <c r="O52" s="102"/>
      <c r="P52" s="102"/>
      <c r="Q52" s="102"/>
      <c r="R52" s="102">
        <v>0</v>
      </c>
      <c r="S52" s="102">
        <v>5</v>
      </c>
      <c r="T52" s="102">
        <v>1</v>
      </c>
      <c r="U52" s="102">
        <v>0</v>
      </c>
      <c r="V52" s="102">
        <v>2</v>
      </c>
      <c r="W52" s="102">
        <v>0</v>
      </c>
      <c r="X52" s="102">
        <v>0</v>
      </c>
      <c r="Y52" s="102">
        <v>2</v>
      </c>
      <c r="Z52" s="102">
        <v>0</v>
      </c>
      <c r="AA52" s="102">
        <v>0</v>
      </c>
      <c r="AB52" s="107" t="s">
        <v>25</v>
      </c>
      <c r="AC52" s="100" t="s">
        <v>4</v>
      </c>
      <c r="AD52" s="104"/>
      <c r="AE52" s="104"/>
      <c r="AF52" s="104"/>
      <c r="AG52" s="178"/>
      <c r="AH52" s="181"/>
      <c r="AI52" s="181"/>
      <c r="AJ52" s="181"/>
      <c r="AK52" s="178"/>
      <c r="AL52" s="178"/>
      <c r="AM52" s="101">
        <f t="shared" si="5"/>
        <v>0</v>
      </c>
      <c r="AN52" s="9"/>
    </row>
    <row r="53" spans="1:40" s="7" customFormat="1" ht="31.5" x14ac:dyDescent="0.25">
      <c r="A53" s="102"/>
      <c r="B53" s="102"/>
      <c r="C53" s="102"/>
      <c r="D53" s="102"/>
      <c r="E53" s="102"/>
      <c r="F53" s="102"/>
      <c r="G53" s="102"/>
      <c r="H53" s="102"/>
      <c r="I53" s="102"/>
      <c r="J53" s="102"/>
      <c r="K53" s="102"/>
      <c r="L53" s="102"/>
      <c r="M53" s="102"/>
      <c r="N53" s="102"/>
      <c r="O53" s="102"/>
      <c r="P53" s="102"/>
      <c r="Q53" s="102"/>
      <c r="R53" s="102">
        <v>0</v>
      </c>
      <c r="S53" s="102">
        <v>5</v>
      </c>
      <c r="T53" s="102">
        <v>1</v>
      </c>
      <c r="U53" s="102">
        <v>1</v>
      </c>
      <c r="V53" s="102">
        <v>2</v>
      </c>
      <c r="W53" s="102">
        <v>2</v>
      </c>
      <c r="X53" s="102">
        <v>0</v>
      </c>
      <c r="Y53" s="102">
        <v>3</v>
      </c>
      <c r="Z53" s="102">
        <v>0</v>
      </c>
      <c r="AA53" s="102">
        <v>0</v>
      </c>
      <c r="AB53" s="107" t="s">
        <v>26</v>
      </c>
      <c r="AC53" s="100" t="s">
        <v>4</v>
      </c>
      <c r="AD53" s="104">
        <v>0</v>
      </c>
      <c r="AE53" s="104">
        <v>0</v>
      </c>
      <c r="AF53" s="104">
        <v>0</v>
      </c>
      <c r="AG53" s="181">
        <v>0</v>
      </c>
      <c r="AH53" s="181">
        <v>1920.3</v>
      </c>
      <c r="AI53" s="181">
        <v>1500</v>
      </c>
      <c r="AJ53" s="181">
        <v>1500</v>
      </c>
      <c r="AK53" s="181">
        <v>829.3</v>
      </c>
      <c r="AL53" s="181">
        <v>829.3</v>
      </c>
      <c r="AM53" s="101">
        <f>AG53+AH53+AI53+AJ53+AK53+AL53</f>
        <v>6578.9000000000005</v>
      </c>
      <c r="AN53" s="9"/>
    </row>
    <row r="54" spans="1:40" s="7" customFormat="1" ht="31.5" hidden="1" x14ac:dyDescent="0.25">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7" t="s">
        <v>27</v>
      </c>
      <c r="AC54" s="100" t="s">
        <v>4</v>
      </c>
      <c r="AD54" s="104"/>
      <c r="AE54" s="104"/>
      <c r="AF54" s="104"/>
      <c r="AG54" s="178"/>
      <c r="AH54" s="178"/>
      <c r="AI54" s="178"/>
      <c r="AJ54" s="178"/>
      <c r="AK54" s="178"/>
      <c r="AL54" s="178"/>
      <c r="AM54" s="101">
        <f t="shared" si="5"/>
        <v>0</v>
      </c>
      <c r="AN54" s="9"/>
    </row>
    <row r="55" spans="1:40" s="7" customFormat="1" ht="54" customHeight="1" x14ac:dyDescent="0.25">
      <c r="A55" s="102"/>
      <c r="B55" s="102"/>
      <c r="C55" s="102"/>
      <c r="D55" s="102"/>
      <c r="E55" s="102"/>
      <c r="F55" s="102"/>
      <c r="G55" s="102"/>
      <c r="H55" s="102"/>
      <c r="I55" s="102"/>
      <c r="J55" s="102"/>
      <c r="K55" s="102"/>
      <c r="L55" s="102"/>
      <c r="M55" s="102"/>
      <c r="N55" s="102"/>
      <c r="O55" s="102"/>
      <c r="P55" s="102"/>
      <c r="Q55" s="102"/>
      <c r="R55" s="102">
        <v>0</v>
      </c>
      <c r="S55" s="102">
        <v>5</v>
      </c>
      <c r="T55" s="102">
        <v>1</v>
      </c>
      <c r="U55" s="102">
        <v>1</v>
      </c>
      <c r="V55" s="102">
        <v>2</v>
      </c>
      <c r="W55" s="102">
        <v>2</v>
      </c>
      <c r="X55" s="102">
        <v>0</v>
      </c>
      <c r="Y55" s="102">
        <v>3</v>
      </c>
      <c r="Z55" s="102">
        <v>0</v>
      </c>
      <c r="AA55" s="102">
        <v>1</v>
      </c>
      <c r="AB55" s="111" t="s">
        <v>341</v>
      </c>
      <c r="AC55" s="100" t="s">
        <v>28</v>
      </c>
      <c r="AD55" s="104"/>
      <c r="AE55" s="104"/>
      <c r="AF55" s="104"/>
      <c r="AG55" s="178">
        <f t="shared" ref="AG55:AL55" si="7">AG53/AG19*100</f>
        <v>0</v>
      </c>
      <c r="AH55" s="178">
        <f t="shared" si="7"/>
        <v>1.4767059498799708</v>
      </c>
      <c r="AI55" s="178">
        <f t="shared" si="7"/>
        <v>1.1965510612211363</v>
      </c>
      <c r="AJ55" s="178">
        <f t="shared" si="7"/>
        <v>1.1831425844566614</v>
      </c>
      <c r="AK55" s="178">
        <f t="shared" si="7"/>
        <v>2.5146000230446881</v>
      </c>
      <c r="AL55" s="178">
        <f t="shared" si="7"/>
        <v>2.5146000230446881</v>
      </c>
      <c r="AM55" s="101"/>
      <c r="AN55" s="9"/>
    </row>
    <row r="56" spans="1:40" s="7" customFormat="1" ht="70.5" customHeight="1" x14ac:dyDescent="0.25">
      <c r="A56" s="102">
        <v>8</v>
      </c>
      <c r="B56" s="102">
        <v>0</v>
      </c>
      <c r="C56" s="102">
        <v>2</v>
      </c>
      <c r="D56" s="102">
        <v>0</v>
      </c>
      <c r="E56" s="102">
        <v>5</v>
      </c>
      <c r="F56" s="102">
        <v>0</v>
      </c>
      <c r="G56" s="102">
        <v>2</v>
      </c>
      <c r="H56" s="102">
        <v>0</v>
      </c>
      <c r="I56" s="102">
        <v>5</v>
      </c>
      <c r="J56" s="102">
        <v>1</v>
      </c>
      <c r="K56" s="102">
        <v>0</v>
      </c>
      <c r="L56" s="102">
        <v>2</v>
      </c>
      <c r="M56" s="102">
        <v>2</v>
      </c>
      <c r="N56" s="102">
        <v>0</v>
      </c>
      <c r="O56" s="102">
        <v>0</v>
      </c>
      <c r="P56" s="102">
        <v>5</v>
      </c>
      <c r="Q56" s="102">
        <v>0</v>
      </c>
      <c r="R56" s="102">
        <v>0</v>
      </c>
      <c r="S56" s="102">
        <v>5</v>
      </c>
      <c r="T56" s="102">
        <v>1</v>
      </c>
      <c r="U56" s="102">
        <v>1</v>
      </c>
      <c r="V56" s="102">
        <v>2</v>
      </c>
      <c r="W56" s="102">
        <v>2</v>
      </c>
      <c r="X56" s="102">
        <v>0</v>
      </c>
      <c r="Y56" s="102">
        <v>4</v>
      </c>
      <c r="Z56" s="102">
        <v>0</v>
      </c>
      <c r="AA56" s="102">
        <v>0</v>
      </c>
      <c r="AB56" s="105" t="s">
        <v>342</v>
      </c>
      <c r="AC56" s="100" t="s">
        <v>4</v>
      </c>
      <c r="AD56" s="104">
        <f t="shared" ref="AD56:AF56" si="8">AD57+AD58+AD59+AD60</f>
        <v>0</v>
      </c>
      <c r="AE56" s="104">
        <f t="shared" si="8"/>
        <v>0</v>
      </c>
      <c r="AF56" s="104">
        <f t="shared" si="8"/>
        <v>0</v>
      </c>
      <c r="AG56" s="181">
        <v>86.7</v>
      </c>
      <c r="AH56" s="181">
        <v>200</v>
      </c>
      <c r="AI56" s="181">
        <v>200</v>
      </c>
      <c r="AJ56" s="181">
        <v>200</v>
      </c>
      <c r="AK56" s="181">
        <v>110.5</v>
      </c>
      <c r="AL56" s="181">
        <v>110.5</v>
      </c>
      <c r="AM56" s="101">
        <f>AG56+AH56+AI56+AJ56+AK56+AL56</f>
        <v>907.7</v>
      </c>
      <c r="AN56" s="9"/>
    </row>
    <row r="57" spans="1:40" s="7" customFormat="1" ht="31.5" hidden="1" x14ac:dyDescent="0.25">
      <c r="A57" s="102"/>
      <c r="B57" s="102"/>
      <c r="C57" s="102"/>
      <c r="D57" s="102"/>
      <c r="E57" s="102"/>
      <c r="F57" s="102"/>
      <c r="G57" s="102"/>
      <c r="H57" s="102"/>
      <c r="I57" s="102"/>
      <c r="J57" s="102"/>
      <c r="K57" s="102"/>
      <c r="L57" s="102"/>
      <c r="M57" s="102"/>
      <c r="N57" s="102"/>
      <c r="O57" s="102"/>
      <c r="P57" s="102"/>
      <c r="Q57" s="102"/>
      <c r="R57" s="102">
        <v>0</v>
      </c>
      <c r="S57" s="102">
        <v>5</v>
      </c>
      <c r="T57" s="102">
        <v>1</v>
      </c>
      <c r="U57" s="102">
        <v>0</v>
      </c>
      <c r="V57" s="102">
        <v>2</v>
      </c>
      <c r="W57" s="102">
        <v>0</v>
      </c>
      <c r="X57" s="102">
        <v>0</v>
      </c>
      <c r="Y57" s="102">
        <v>3</v>
      </c>
      <c r="Z57" s="102">
        <v>0</v>
      </c>
      <c r="AA57" s="102">
        <v>0</v>
      </c>
      <c r="AB57" s="107" t="s">
        <v>24</v>
      </c>
      <c r="AC57" s="100" t="s">
        <v>4</v>
      </c>
      <c r="AD57" s="104"/>
      <c r="AE57" s="104"/>
      <c r="AF57" s="104"/>
      <c r="AG57" s="178"/>
      <c r="AH57" s="181"/>
      <c r="AI57" s="181"/>
      <c r="AJ57" s="181"/>
      <c r="AK57" s="178"/>
      <c r="AL57" s="178"/>
      <c r="AM57" s="101">
        <f t="shared" si="5"/>
        <v>0</v>
      </c>
      <c r="AN57" s="9"/>
    </row>
    <row r="58" spans="1:40" s="7" customFormat="1" ht="3.75" hidden="1" customHeight="1" x14ac:dyDescent="0.25">
      <c r="A58" s="102"/>
      <c r="B58" s="102"/>
      <c r="C58" s="102"/>
      <c r="D58" s="102"/>
      <c r="E58" s="102"/>
      <c r="F58" s="102"/>
      <c r="G58" s="102"/>
      <c r="H58" s="102"/>
      <c r="I58" s="102"/>
      <c r="J58" s="102"/>
      <c r="K58" s="102"/>
      <c r="L58" s="102"/>
      <c r="M58" s="102"/>
      <c r="N58" s="102"/>
      <c r="O58" s="102"/>
      <c r="P58" s="102"/>
      <c r="Q58" s="102"/>
      <c r="R58" s="102">
        <v>0</v>
      </c>
      <c r="S58" s="102">
        <v>5</v>
      </c>
      <c r="T58" s="102">
        <v>1</v>
      </c>
      <c r="U58" s="102">
        <v>0</v>
      </c>
      <c r="V58" s="102">
        <v>2</v>
      </c>
      <c r="W58" s="102">
        <v>0</v>
      </c>
      <c r="X58" s="102">
        <v>0</v>
      </c>
      <c r="Y58" s="102">
        <v>3</v>
      </c>
      <c r="Z58" s="102">
        <v>0</v>
      </c>
      <c r="AA58" s="102">
        <v>0</v>
      </c>
      <c r="AB58" s="107" t="s">
        <v>25</v>
      </c>
      <c r="AC58" s="100" t="s">
        <v>4</v>
      </c>
      <c r="AD58" s="104"/>
      <c r="AE58" s="104"/>
      <c r="AF58" s="104"/>
      <c r="AG58" s="178"/>
      <c r="AH58" s="181"/>
      <c r="AI58" s="181"/>
      <c r="AJ58" s="181"/>
      <c r="AK58" s="178"/>
      <c r="AL58" s="178"/>
      <c r="AM58" s="101">
        <f t="shared" si="5"/>
        <v>0</v>
      </c>
      <c r="AN58" s="9"/>
    </row>
    <row r="59" spans="1:40" s="7" customFormat="1" ht="31.5" x14ac:dyDescent="0.25">
      <c r="A59" s="102"/>
      <c r="B59" s="102"/>
      <c r="C59" s="102"/>
      <c r="D59" s="102"/>
      <c r="E59" s="102"/>
      <c r="F59" s="102"/>
      <c r="G59" s="102"/>
      <c r="H59" s="102"/>
      <c r="I59" s="102"/>
      <c r="J59" s="102"/>
      <c r="K59" s="102"/>
      <c r="L59" s="102"/>
      <c r="M59" s="102"/>
      <c r="N59" s="102"/>
      <c r="O59" s="102"/>
      <c r="P59" s="102"/>
      <c r="Q59" s="102"/>
      <c r="R59" s="102">
        <v>0</v>
      </c>
      <c r="S59" s="102">
        <v>5</v>
      </c>
      <c r="T59" s="102">
        <v>1</v>
      </c>
      <c r="U59" s="102">
        <v>1</v>
      </c>
      <c r="V59" s="102">
        <v>2</v>
      </c>
      <c r="W59" s="102">
        <v>2</v>
      </c>
      <c r="X59" s="102">
        <v>0</v>
      </c>
      <c r="Y59" s="102">
        <v>4</v>
      </c>
      <c r="Z59" s="102">
        <v>0</v>
      </c>
      <c r="AA59" s="102">
        <v>0</v>
      </c>
      <c r="AB59" s="107" t="s">
        <v>26</v>
      </c>
      <c r="AC59" s="100" t="s">
        <v>4</v>
      </c>
      <c r="AD59" s="104">
        <v>0</v>
      </c>
      <c r="AE59" s="104">
        <v>0</v>
      </c>
      <c r="AF59" s="104">
        <v>0</v>
      </c>
      <c r="AG59" s="178">
        <v>86.7</v>
      </c>
      <c r="AH59" s="181">
        <v>200</v>
      </c>
      <c r="AI59" s="181">
        <v>200</v>
      </c>
      <c r="AJ59" s="181">
        <v>200</v>
      </c>
      <c r="AK59" s="181">
        <v>110.5</v>
      </c>
      <c r="AL59" s="181">
        <v>110.5</v>
      </c>
      <c r="AM59" s="101">
        <f>AG59+AH59+AI59+AJ59+AK59+AL59</f>
        <v>907.7</v>
      </c>
      <c r="AN59" s="9"/>
    </row>
    <row r="60" spans="1:40" s="7" customFormat="1" ht="31.5" hidden="1" x14ac:dyDescent="0.2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7" t="s">
        <v>27</v>
      </c>
      <c r="AC60" s="100" t="s">
        <v>4</v>
      </c>
      <c r="AD60" s="104"/>
      <c r="AE60" s="104"/>
      <c r="AF60" s="104"/>
      <c r="AG60" s="178"/>
      <c r="AH60" s="178"/>
      <c r="AI60" s="178"/>
      <c r="AJ60" s="178"/>
      <c r="AK60" s="178"/>
      <c r="AL60" s="178"/>
      <c r="AM60" s="101">
        <f t="shared" si="5"/>
        <v>0</v>
      </c>
      <c r="AN60" s="9"/>
    </row>
    <row r="61" spans="1:40" s="7" customFormat="1" ht="53.25" customHeight="1" x14ac:dyDescent="0.25">
      <c r="A61" s="102"/>
      <c r="B61" s="102"/>
      <c r="C61" s="102"/>
      <c r="D61" s="102"/>
      <c r="E61" s="102"/>
      <c r="F61" s="102"/>
      <c r="G61" s="102"/>
      <c r="H61" s="102"/>
      <c r="I61" s="102"/>
      <c r="J61" s="102"/>
      <c r="K61" s="102"/>
      <c r="L61" s="102"/>
      <c r="M61" s="102"/>
      <c r="N61" s="102"/>
      <c r="O61" s="102"/>
      <c r="P61" s="102"/>
      <c r="Q61" s="102"/>
      <c r="R61" s="102">
        <v>0</v>
      </c>
      <c r="S61" s="102">
        <v>5</v>
      </c>
      <c r="T61" s="102">
        <v>1</v>
      </c>
      <c r="U61" s="102">
        <v>1</v>
      </c>
      <c r="V61" s="102">
        <v>2</v>
      </c>
      <c r="W61" s="102">
        <v>2</v>
      </c>
      <c r="X61" s="102">
        <v>0</v>
      </c>
      <c r="Y61" s="102">
        <v>4</v>
      </c>
      <c r="Z61" s="102">
        <v>0</v>
      </c>
      <c r="AA61" s="102">
        <v>1</v>
      </c>
      <c r="AB61" s="111" t="s">
        <v>343</v>
      </c>
      <c r="AC61" s="100" t="s">
        <v>28</v>
      </c>
      <c r="AD61" s="104"/>
      <c r="AE61" s="104"/>
      <c r="AF61" s="104"/>
      <c r="AG61" s="178">
        <f t="shared" ref="AG61:AL61" si="9">AG59/AG19*100</f>
        <v>7.4964203944137414E-2</v>
      </c>
      <c r="AH61" s="178">
        <f t="shared" si="9"/>
        <v>0.15379950527313138</v>
      </c>
      <c r="AI61" s="178">
        <f t="shared" si="9"/>
        <v>0.15954014149615151</v>
      </c>
      <c r="AJ61" s="178">
        <f t="shared" si="9"/>
        <v>0.15775234459422155</v>
      </c>
      <c r="AK61" s="178">
        <f t="shared" si="9"/>
        <v>0.33505764204321486</v>
      </c>
      <c r="AL61" s="178">
        <f t="shared" si="9"/>
        <v>0.33505764204321486</v>
      </c>
      <c r="AM61" s="101"/>
      <c r="AN61" s="9"/>
    </row>
    <row r="62" spans="1:40" s="7" customFormat="1" ht="48" customHeight="1" x14ac:dyDescent="0.25">
      <c r="A62" s="112">
        <v>8</v>
      </c>
      <c r="B62" s="112">
        <v>0</v>
      </c>
      <c r="C62" s="112">
        <v>2</v>
      </c>
      <c r="D62" s="112">
        <v>0</v>
      </c>
      <c r="E62" s="112">
        <v>5</v>
      </c>
      <c r="F62" s="112">
        <v>0</v>
      </c>
      <c r="G62" s="112">
        <v>5</v>
      </c>
      <c r="H62" s="112">
        <v>0</v>
      </c>
      <c r="I62" s="112">
        <v>5</v>
      </c>
      <c r="J62" s="112">
        <v>1</v>
      </c>
      <c r="K62" s="112">
        <v>0</v>
      </c>
      <c r="L62" s="112">
        <v>2</v>
      </c>
      <c r="M62" s="112">
        <v>2</v>
      </c>
      <c r="N62" s="112">
        <v>0</v>
      </c>
      <c r="O62" s="112">
        <v>0</v>
      </c>
      <c r="P62" s="112">
        <v>6</v>
      </c>
      <c r="Q62" s="112">
        <v>0</v>
      </c>
      <c r="R62" s="102">
        <v>0</v>
      </c>
      <c r="S62" s="102">
        <v>5</v>
      </c>
      <c r="T62" s="102">
        <v>1</v>
      </c>
      <c r="U62" s="102">
        <v>1</v>
      </c>
      <c r="V62" s="102">
        <v>2</v>
      </c>
      <c r="W62" s="102">
        <v>2</v>
      </c>
      <c r="X62" s="102">
        <v>0</v>
      </c>
      <c r="Y62" s="102">
        <v>5</v>
      </c>
      <c r="Z62" s="102">
        <v>0</v>
      </c>
      <c r="AA62" s="102">
        <v>0</v>
      </c>
      <c r="AB62" s="119" t="s">
        <v>344</v>
      </c>
      <c r="AC62" s="100" t="s">
        <v>30</v>
      </c>
      <c r="AD62" s="104"/>
      <c r="AE62" s="104"/>
      <c r="AF62" s="104"/>
      <c r="AG62" s="178">
        <v>14492.8</v>
      </c>
      <c r="AH62" s="181">
        <v>16599.599999999999</v>
      </c>
      <c r="AI62" s="181">
        <v>14732.9</v>
      </c>
      <c r="AJ62" s="181">
        <v>14732.9</v>
      </c>
      <c r="AK62" s="181">
        <v>7187.7</v>
      </c>
      <c r="AL62" s="181">
        <v>7187.7</v>
      </c>
      <c r="AM62" s="101">
        <f>AG62+AH62+AI62+AJ62+AK62+AL62</f>
        <v>74933.599999999991</v>
      </c>
      <c r="AN62" s="9"/>
    </row>
    <row r="63" spans="1:40" s="7" customFormat="1" ht="32.25" customHeight="1" x14ac:dyDescent="0.25">
      <c r="A63" s="112"/>
      <c r="B63" s="112"/>
      <c r="C63" s="112"/>
      <c r="D63" s="112"/>
      <c r="E63" s="112"/>
      <c r="F63" s="112"/>
      <c r="G63" s="112"/>
      <c r="H63" s="112"/>
      <c r="I63" s="112"/>
      <c r="J63" s="112"/>
      <c r="K63" s="112"/>
      <c r="L63" s="112"/>
      <c r="M63" s="112"/>
      <c r="N63" s="112"/>
      <c r="O63" s="112"/>
      <c r="P63" s="112"/>
      <c r="Q63" s="112"/>
      <c r="R63" s="102">
        <v>0</v>
      </c>
      <c r="S63" s="102">
        <v>5</v>
      </c>
      <c r="T63" s="102">
        <v>1</v>
      </c>
      <c r="U63" s="102">
        <v>1</v>
      </c>
      <c r="V63" s="102">
        <v>2</v>
      </c>
      <c r="W63" s="102">
        <v>2</v>
      </c>
      <c r="X63" s="102">
        <v>0</v>
      </c>
      <c r="Y63" s="112">
        <v>5</v>
      </c>
      <c r="Z63" s="112">
        <v>0</v>
      </c>
      <c r="AA63" s="112">
        <v>0</v>
      </c>
      <c r="AB63" s="107" t="s">
        <v>26</v>
      </c>
      <c r="AC63" s="100" t="s">
        <v>4</v>
      </c>
      <c r="AD63" s="104">
        <v>0</v>
      </c>
      <c r="AE63" s="104">
        <v>0</v>
      </c>
      <c r="AF63" s="104">
        <v>0</v>
      </c>
      <c r="AG63" s="178">
        <v>14492.8</v>
      </c>
      <c r="AH63" s="181">
        <v>16599.599999999999</v>
      </c>
      <c r="AI63" s="181">
        <v>14732.9</v>
      </c>
      <c r="AJ63" s="181">
        <v>14732.9</v>
      </c>
      <c r="AK63" s="181">
        <v>7187.7</v>
      </c>
      <c r="AL63" s="181">
        <v>7187.7</v>
      </c>
      <c r="AM63" s="101">
        <f>AG63+AH63+AI63+AJ63+AK63+AL63</f>
        <v>74933.599999999991</v>
      </c>
      <c r="AN63" s="9"/>
    </row>
    <row r="64" spans="1:40" s="7" customFormat="1" ht="63.75" customHeight="1" x14ac:dyDescent="0.25">
      <c r="A64" s="112"/>
      <c r="B64" s="112"/>
      <c r="C64" s="112"/>
      <c r="D64" s="112"/>
      <c r="E64" s="112"/>
      <c r="F64" s="112"/>
      <c r="G64" s="112"/>
      <c r="H64" s="112"/>
      <c r="I64" s="112"/>
      <c r="J64" s="112"/>
      <c r="K64" s="112"/>
      <c r="L64" s="112"/>
      <c r="M64" s="112"/>
      <c r="N64" s="112"/>
      <c r="O64" s="112"/>
      <c r="P64" s="112"/>
      <c r="Q64" s="112"/>
      <c r="R64" s="102">
        <v>0</v>
      </c>
      <c r="S64" s="102">
        <v>5</v>
      </c>
      <c r="T64" s="102">
        <v>1</v>
      </c>
      <c r="U64" s="102">
        <v>1</v>
      </c>
      <c r="V64" s="102">
        <v>2</v>
      </c>
      <c r="W64" s="102">
        <v>2</v>
      </c>
      <c r="X64" s="102">
        <v>0</v>
      </c>
      <c r="Y64" s="112">
        <v>5</v>
      </c>
      <c r="Z64" s="112">
        <v>0</v>
      </c>
      <c r="AA64" s="112">
        <v>1</v>
      </c>
      <c r="AB64" s="111" t="s">
        <v>345</v>
      </c>
      <c r="AC64" s="100" t="s">
        <v>28</v>
      </c>
      <c r="AD64" s="104"/>
      <c r="AE64" s="104"/>
      <c r="AF64" s="104"/>
      <c r="AG64" s="178">
        <f t="shared" ref="AG64:AL64" si="10">AG63/AG19*100</f>
        <v>12.531040541194862</v>
      </c>
      <c r="AH64" s="181">
        <f t="shared" si="10"/>
        <v>12.765051338659358</v>
      </c>
      <c r="AI64" s="181">
        <f t="shared" si="10"/>
        <v>11.752444753243251</v>
      </c>
      <c r="AJ64" s="181">
        <f t="shared" si="10"/>
        <v>11.620747588361031</v>
      </c>
      <c r="AK64" s="178">
        <f t="shared" si="10"/>
        <v>21.794514151258056</v>
      </c>
      <c r="AL64" s="178">
        <f t="shared" si="10"/>
        <v>21.794514151258056</v>
      </c>
      <c r="AM64" s="101"/>
      <c r="AN64" s="9"/>
    </row>
    <row r="65" spans="1:40" s="7" customFormat="1" ht="46.5" customHeight="1" x14ac:dyDescent="0.25">
      <c r="A65" s="112">
        <v>8</v>
      </c>
      <c r="B65" s="112">
        <v>0</v>
      </c>
      <c r="C65" s="112">
        <v>2</v>
      </c>
      <c r="D65" s="112">
        <v>0</v>
      </c>
      <c r="E65" s="112">
        <v>5</v>
      </c>
      <c r="F65" s="112">
        <v>0</v>
      </c>
      <c r="G65" s="112">
        <v>2</v>
      </c>
      <c r="H65" s="112">
        <v>0</v>
      </c>
      <c r="I65" s="112">
        <v>5</v>
      </c>
      <c r="J65" s="112">
        <v>1</v>
      </c>
      <c r="K65" s="112">
        <v>0</v>
      </c>
      <c r="L65" s="112">
        <v>2</v>
      </c>
      <c r="M65" s="112">
        <v>2</v>
      </c>
      <c r="N65" s="112">
        <v>0</v>
      </c>
      <c r="O65" s="112">
        <v>0</v>
      </c>
      <c r="P65" s="112">
        <v>7</v>
      </c>
      <c r="Q65" s="112">
        <v>0</v>
      </c>
      <c r="R65" s="102">
        <v>0</v>
      </c>
      <c r="S65" s="102">
        <v>5</v>
      </c>
      <c r="T65" s="102">
        <v>1</v>
      </c>
      <c r="U65" s="102">
        <v>1</v>
      </c>
      <c r="V65" s="102">
        <v>2</v>
      </c>
      <c r="W65" s="102">
        <v>2</v>
      </c>
      <c r="X65" s="102">
        <v>0</v>
      </c>
      <c r="Y65" s="112">
        <v>6</v>
      </c>
      <c r="Z65" s="112">
        <v>0</v>
      </c>
      <c r="AA65" s="112">
        <v>0</v>
      </c>
      <c r="AB65" s="118" t="s">
        <v>346</v>
      </c>
      <c r="AC65" s="100" t="s">
        <v>4</v>
      </c>
      <c r="AD65" s="104"/>
      <c r="AE65" s="104"/>
      <c r="AF65" s="104"/>
      <c r="AG65" s="181">
        <v>0</v>
      </c>
      <c r="AH65" s="181">
        <v>0</v>
      </c>
      <c r="AI65" s="181">
        <v>0</v>
      </c>
      <c r="AJ65" s="181">
        <v>0</v>
      </c>
      <c r="AK65" s="181">
        <v>110.5</v>
      </c>
      <c r="AL65" s="181">
        <v>110.5</v>
      </c>
      <c r="AM65" s="101">
        <f>AG65+AH65+AI65+AJ65+AK65+AL65</f>
        <v>221</v>
      </c>
      <c r="AN65" s="9"/>
    </row>
    <row r="66" spans="1:40" s="7" customFormat="1" ht="30" customHeight="1" x14ac:dyDescent="0.25">
      <c r="A66" s="112"/>
      <c r="B66" s="112"/>
      <c r="C66" s="112"/>
      <c r="D66" s="112"/>
      <c r="E66" s="112"/>
      <c r="F66" s="112"/>
      <c r="G66" s="112"/>
      <c r="H66" s="112"/>
      <c r="I66" s="112"/>
      <c r="J66" s="112"/>
      <c r="K66" s="112"/>
      <c r="L66" s="112"/>
      <c r="M66" s="112"/>
      <c r="N66" s="112"/>
      <c r="O66" s="112"/>
      <c r="P66" s="112"/>
      <c r="Q66" s="112"/>
      <c r="R66" s="102">
        <v>0</v>
      </c>
      <c r="S66" s="102">
        <v>5</v>
      </c>
      <c r="T66" s="102">
        <v>1</v>
      </c>
      <c r="U66" s="102">
        <v>1</v>
      </c>
      <c r="V66" s="102">
        <v>2</v>
      </c>
      <c r="W66" s="102">
        <v>2</v>
      </c>
      <c r="X66" s="102">
        <v>0</v>
      </c>
      <c r="Y66" s="112">
        <v>6</v>
      </c>
      <c r="Z66" s="112">
        <v>0</v>
      </c>
      <c r="AA66" s="112">
        <v>0</v>
      </c>
      <c r="AB66" s="107" t="s">
        <v>26</v>
      </c>
      <c r="AC66" s="100" t="s">
        <v>4</v>
      </c>
      <c r="AD66" s="104"/>
      <c r="AE66" s="104"/>
      <c r="AF66" s="104"/>
      <c r="AG66" s="178">
        <v>0</v>
      </c>
      <c r="AH66" s="181">
        <v>0</v>
      </c>
      <c r="AI66" s="181">
        <v>0</v>
      </c>
      <c r="AJ66" s="181">
        <v>0</v>
      </c>
      <c r="AK66" s="181">
        <v>110.5</v>
      </c>
      <c r="AL66" s="181">
        <v>110.5</v>
      </c>
      <c r="AM66" s="101">
        <f>AG66+AH66+AI66+AJ66+AK66+AL66</f>
        <v>221</v>
      </c>
      <c r="AN66" s="9"/>
    </row>
    <row r="67" spans="1:40" s="7" customFormat="1" ht="40.5" customHeight="1" x14ac:dyDescent="0.25">
      <c r="A67" s="112"/>
      <c r="B67" s="112"/>
      <c r="C67" s="112"/>
      <c r="D67" s="112"/>
      <c r="E67" s="112"/>
      <c r="F67" s="112"/>
      <c r="G67" s="112"/>
      <c r="H67" s="112"/>
      <c r="I67" s="112"/>
      <c r="J67" s="112"/>
      <c r="K67" s="112"/>
      <c r="L67" s="112"/>
      <c r="M67" s="112"/>
      <c r="N67" s="112"/>
      <c r="O67" s="112"/>
      <c r="P67" s="112"/>
      <c r="Q67" s="112"/>
      <c r="R67" s="102">
        <v>0</v>
      </c>
      <c r="S67" s="102">
        <v>5</v>
      </c>
      <c r="T67" s="102">
        <v>1</v>
      </c>
      <c r="U67" s="102">
        <v>1</v>
      </c>
      <c r="V67" s="102">
        <v>2</v>
      </c>
      <c r="W67" s="102">
        <v>2</v>
      </c>
      <c r="X67" s="102">
        <v>0</v>
      </c>
      <c r="Y67" s="112">
        <v>6</v>
      </c>
      <c r="Z67" s="112">
        <v>0</v>
      </c>
      <c r="AA67" s="112">
        <v>1</v>
      </c>
      <c r="AB67" s="111" t="s">
        <v>347</v>
      </c>
      <c r="AC67" s="100" t="s">
        <v>29</v>
      </c>
      <c r="AD67" s="104"/>
      <c r="AE67" s="104"/>
      <c r="AF67" s="104"/>
      <c r="AG67" s="178">
        <v>0.1</v>
      </c>
      <c r="AH67" s="181">
        <v>0</v>
      </c>
      <c r="AI67" s="181">
        <v>0</v>
      </c>
      <c r="AJ67" s="181">
        <v>0</v>
      </c>
      <c r="AK67" s="178">
        <v>0.1</v>
      </c>
      <c r="AL67" s="178">
        <v>0.1</v>
      </c>
      <c r="AM67" s="101">
        <f>AG67+AH67+AI67+AJ67+AK67+AL67</f>
        <v>0.30000000000000004</v>
      </c>
      <c r="AN67" s="9"/>
    </row>
    <row r="68" spans="1:40" s="7" customFormat="1" ht="71.25" customHeight="1" x14ac:dyDescent="0.25">
      <c r="A68" s="112">
        <v>8</v>
      </c>
      <c r="B68" s="112">
        <v>0</v>
      </c>
      <c r="C68" s="112">
        <v>2</v>
      </c>
      <c r="D68" s="112">
        <v>0</v>
      </c>
      <c r="E68" s="112">
        <v>5</v>
      </c>
      <c r="F68" s="112">
        <v>0</v>
      </c>
      <c r="G68" s="112">
        <v>2</v>
      </c>
      <c r="H68" s="112">
        <v>0</v>
      </c>
      <c r="I68" s="112">
        <v>5</v>
      </c>
      <c r="J68" s="112">
        <v>1</v>
      </c>
      <c r="K68" s="112">
        <v>0</v>
      </c>
      <c r="L68" s="112">
        <v>2</v>
      </c>
      <c r="M68" s="112">
        <v>2</v>
      </c>
      <c r="N68" s="112">
        <v>0</v>
      </c>
      <c r="O68" s="112">
        <v>0</v>
      </c>
      <c r="P68" s="112">
        <v>9</v>
      </c>
      <c r="Q68" s="112">
        <v>0</v>
      </c>
      <c r="R68" s="112">
        <v>0</v>
      </c>
      <c r="S68" s="112">
        <v>5</v>
      </c>
      <c r="T68" s="112">
        <v>1</v>
      </c>
      <c r="U68" s="112">
        <v>1</v>
      </c>
      <c r="V68" s="112">
        <v>2</v>
      </c>
      <c r="W68" s="112">
        <v>2</v>
      </c>
      <c r="X68" s="112">
        <v>0</v>
      </c>
      <c r="Y68" s="112">
        <v>7</v>
      </c>
      <c r="Z68" s="112">
        <v>0</v>
      </c>
      <c r="AA68" s="112">
        <v>0</v>
      </c>
      <c r="AB68" s="209" t="s">
        <v>348</v>
      </c>
      <c r="AC68" s="114" t="s">
        <v>4</v>
      </c>
      <c r="AD68" s="104"/>
      <c r="AE68" s="104"/>
      <c r="AF68" s="104"/>
      <c r="AG68" s="178">
        <v>1398</v>
      </c>
      <c r="AH68" s="181">
        <v>0</v>
      </c>
      <c r="AI68" s="181">
        <v>0</v>
      </c>
      <c r="AJ68" s="181">
        <v>0</v>
      </c>
      <c r="AK68" s="181">
        <v>552.9</v>
      </c>
      <c r="AL68" s="181">
        <v>552.9</v>
      </c>
      <c r="AM68" s="101">
        <f>AG68+AH68+AJ68+AI68+AK68+AL68</f>
        <v>2503.8000000000002</v>
      </c>
      <c r="AN68" s="9"/>
    </row>
    <row r="69" spans="1:40" s="7" customFormat="1" ht="33" customHeight="1" x14ac:dyDescent="0.25">
      <c r="A69" s="112"/>
      <c r="B69" s="112"/>
      <c r="C69" s="112"/>
      <c r="D69" s="112"/>
      <c r="E69" s="112"/>
      <c r="F69" s="112"/>
      <c r="G69" s="112"/>
      <c r="H69" s="112"/>
      <c r="I69" s="112"/>
      <c r="J69" s="112"/>
      <c r="K69" s="112"/>
      <c r="L69" s="112"/>
      <c r="M69" s="112"/>
      <c r="N69" s="112"/>
      <c r="O69" s="112"/>
      <c r="P69" s="112"/>
      <c r="Q69" s="112"/>
      <c r="R69" s="112">
        <v>0</v>
      </c>
      <c r="S69" s="112">
        <v>5</v>
      </c>
      <c r="T69" s="112">
        <v>1</v>
      </c>
      <c r="U69" s="112">
        <v>1</v>
      </c>
      <c r="V69" s="112">
        <v>2</v>
      </c>
      <c r="W69" s="112">
        <v>2</v>
      </c>
      <c r="X69" s="112">
        <v>0</v>
      </c>
      <c r="Y69" s="112">
        <v>7</v>
      </c>
      <c r="Z69" s="112">
        <v>0</v>
      </c>
      <c r="AA69" s="112">
        <v>0</v>
      </c>
      <c r="AB69" s="116" t="s">
        <v>26</v>
      </c>
      <c r="AC69" s="114" t="s">
        <v>4</v>
      </c>
      <c r="AD69" s="104"/>
      <c r="AE69" s="104"/>
      <c r="AF69" s="104"/>
      <c r="AG69" s="178">
        <v>1398</v>
      </c>
      <c r="AH69" s="181">
        <v>0</v>
      </c>
      <c r="AI69" s="181">
        <v>0</v>
      </c>
      <c r="AJ69" s="181">
        <v>0</v>
      </c>
      <c r="AK69" s="181">
        <v>552.9</v>
      </c>
      <c r="AL69" s="181">
        <v>552.9</v>
      </c>
      <c r="AM69" s="101">
        <f>AG69+AH69+AI69+AJ69+AK69+AL69</f>
        <v>2503.8000000000002</v>
      </c>
      <c r="AN69" s="9"/>
    </row>
    <row r="70" spans="1:40" s="7" customFormat="1" ht="50.25" customHeight="1" x14ac:dyDescent="0.25">
      <c r="A70" s="112"/>
      <c r="B70" s="112"/>
      <c r="C70" s="112"/>
      <c r="D70" s="112"/>
      <c r="E70" s="112"/>
      <c r="F70" s="112"/>
      <c r="G70" s="112"/>
      <c r="H70" s="112"/>
      <c r="I70" s="112"/>
      <c r="J70" s="112"/>
      <c r="K70" s="112"/>
      <c r="L70" s="112"/>
      <c r="M70" s="112"/>
      <c r="N70" s="112"/>
      <c r="O70" s="112"/>
      <c r="P70" s="112"/>
      <c r="Q70" s="112"/>
      <c r="R70" s="112">
        <v>0</v>
      </c>
      <c r="S70" s="112">
        <v>5</v>
      </c>
      <c r="T70" s="112">
        <v>1</v>
      </c>
      <c r="U70" s="112">
        <v>1</v>
      </c>
      <c r="V70" s="112">
        <v>2</v>
      </c>
      <c r="W70" s="112">
        <v>2</v>
      </c>
      <c r="X70" s="112">
        <v>0</v>
      </c>
      <c r="Y70" s="112">
        <v>7</v>
      </c>
      <c r="Z70" s="112">
        <v>0</v>
      </c>
      <c r="AA70" s="112">
        <v>1</v>
      </c>
      <c r="AB70" s="118" t="s">
        <v>349</v>
      </c>
      <c r="AC70" s="114" t="s">
        <v>28</v>
      </c>
      <c r="AD70" s="104"/>
      <c r="AE70" s="104"/>
      <c r="AF70" s="104"/>
      <c r="AG70" s="178">
        <f t="shared" ref="AG70:AL70" si="11">AG69/AG19*100</f>
        <v>1.208765364635572</v>
      </c>
      <c r="AH70" s="181">
        <f t="shared" si="11"/>
        <v>0</v>
      </c>
      <c r="AI70" s="181">
        <f t="shared" si="11"/>
        <v>0</v>
      </c>
      <c r="AJ70" s="181">
        <f t="shared" si="11"/>
        <v>0</v>
      </c>
      <c r="AK70" s="178">
        <f t="shared" si="11"/>
        <v>1.676501088558312</v>
      </c>
      <c r="AL70" s="178">
        <f t="shared" si="11"/>
        <v>1.676501088558312</v>
      </c>
      <c r="AM70" s="101"/>
      <c r="AN70" s="9"/>
    </row>
    <row r="71" spans="1:40" s="7" customFormat="1" ht="50.25" customHeight="1" x14ac:dyDescent="0.25">
      <c r="A71" s="112">
        <v>8</v>
      </c>
      <c r="B71" s="112">
        <v>0</v>
      </c>
      <c r="C71" s="112">
        <v>2</v>
      </c>
      <c r="D71" s="112">
        <v>0</v>
      </c>
      <c r="E71" s="112">
        <v>5</v>
      </c>
      <c r="F71" s="112">
        <v>0</v>
      </c>
      <c r="G71" s="112">
        <v>2</v>
      </c>
      <c r="H71" s="112">
        <v>0</v>
      </c>
      <c r="I71" s="112">
        <v>5</v>
      </c>
      <c r="J71" s="112">
        <v>1</v>
      </c>
      <c r="K71" s="112">
        <v>0</v>
      </c>
      <c r="L71" s="112">
        <v>2</v>
      </c>
      <c r="M71" s="112">
        <v>2</v>
      </c>
      <c r="N71" s="112">
        <v>0</v>
      </c>
      <c r="O71" s="112">
        <v>1</v>
      </c>
      <c r="P71" s="112">
        <v>3</v>
      </c>
      <c r="Q71" s="112">
        <v>0</v>
      </c>
      <c r="R71" s="112">
        <v>0</v>
      </c>
      <c r="S71" s="112">
        <v>5</v>
      </c>
      <c r="T71" s="112">
        <v>1</v>
      </c>
      <c r="U71" s="112">
        <v>1</v>
      </c>
      <c r="V71" s="112">
        <v>2</v>
      </c>
      <c r="W71" s="112">
        <v>2</v>
      </c>
      <c r="X71" s="112">
        <v>0</v>
      </c>
      <c r="Y71" s="112">
        <v>8</v>
      </c>
      <c r="Z71" s="112">
        <v>0</v>
      </c>
      <c r="AA71" s="112">
        <v>0</v>
      </c>
      <c r="AB71" s="118" t="s">
        <v>350</v>
      </c>
      <c r="AC71" s="114" t="s">
        <v>4</v>
      </c>
      <c r="AD71" s="104"/>
      <c r="AE71" s="104"/>
      <c r="AF71" s="104"/>
      <c r="AG71" s="178">
        <v>500</v>
      </c>
      <c r="AH71" s="181">
        <v>0</v>
      </c>
      <c r="AI71" s="181">
        <v>0</v>
      </c>
      <c r="AJ71" s="181">
        <v>0</v>
      </c>
      <c r="AK71" s="178">
        <v>0</v>
      </c>
      <c r="AL71" s="178">
        <v>0</v>
      </c>
      <c r="AM71" s="101">
        <f>AG71+AH71+AI71+AJ71+AK71+AL71</f>
        <v>500</v>
      </c>
      <c r="AN71" s="9"/>
    </row>
    <row r="72" spans="1:40" s="7" customFormat="1" ht="50.25" customHeight="1" x14ac:dyDescent="0.25">
      <c r="A72" s="112"/>
      <c r="B72" s="112"/>
      <c r="C72" s="112"/>
      <c r="D72" s="112"/>
      <c r="E72" s="112"/>
      <c r="F72" s="112"/>
      <c r="G72" s="112"/>
      <c r="H72" s="112"/>
      <c r="I72" s="112"/>
      <c r="J72" s="112"/>
      <c r="K72" s="112"/>
      <c r="L72" s="112"/>
      <c r="M72" s="112"/>
      <c r="N72" s="112"/>
      <c r="O72" s="112"/>
      <c r="P72" s="112"/>
      <c r="Q72" s="112"/>
      <c r="R72" s="112">
        <v>0</v>
      </c>
      <c r="S72" s="112">
        <v>5</v>
      </c>
      <c r="T72" s="112">
        <v>1</v>
      </c>
      <c r="U72" s="112">
        <v>1</v>
      </c>
      <c r="V72" s="112">
        <v>2</v>
      </c>
      <c r="W72" s="112">
        <v>2</v>
      </c>
      <c r="X72" s="112">
        <v>0</v>
      </c>
      <c r="Y72" s="112">
        <v>8</v>
      </c>
      <c r="Z72" s="112">
        <v>0</v>
      </c>
      <c r="AA72" s="112">
        <v>0</v>
      </c>
      <c r="AB72" s="116" t="s">
        <v>26</v>
      </c>
      <c r="AC72" s="114" t="s">
        <v>4</v>
      </c>
      <c r="AD72" s="104"/>
      <c r="AE72" s="104"/>
      <c r="AF72" s="104"/>
      <c r="AG72" s="178">
        <v>500</v>
      </c>
      <c r="AH72" s="181">
        <v>0</v>
      </c>
      <c r="AI72" s="181">
        <v>0</v>
      </c>
      <c r="AJ72" s="181">
        <v>0</v>
      </c>
      <c r="AK72" s="178">
        <v>0</v>
      </c>
      <c r="AL72" s="178">
        <v>0</v>
      </c>
      <c r="AM72" s="101">
        <v>500</v>
      </c>
      <c r="AN72" s="9"/>
    </row>
    <row r="73" spans="1:40" s="7" customFormat="1" ht="50.25" customHeight="1" x14ac:dyDescent="0.25">
      <c r="A73" s="112"/>
      <c r="B73" s="112"/>
      <c r="C73" s="112"/>
      <c r="D73" s="112"/>
      <c r="E73" s="112"/>
      <c r="F73" s="112"/>
      <c r="G73" s="112"/>
      <c r="H73" s="112"/>
      <c r="I73" s="112"/>
      <c r="J73" s="112"/>
      <c r="K73" s="112"/>
      <c r="L73" s="112"/>
      <c r="M73" s="112"/>
      <c r="N73" s="112"/>
      <c r="O73" s="112"/>
      <c r="P73" s="112"/>
      <c r="Q73" s="112"/>
      <c r="R73" s="112">
        <v>0</v>
      </c>
      <c r="S73" s="112">
        <v>5</v>
      </c>
      <c r="T73" s="112">
        <v>1</v>
      </c>
      <c r="U73" s="112">
        <v>1</v>
      </c>
      <c r="V73" s="112">
        <v>2</v>
      </c>
      <c r="W73" s="112">
        <v>2</v>
      </c>
      <c r="X73" s="112">
        <v>0</v>
      </c>
      <c r="Y73" s="112">
        <v>8</v>
      </c>
      <c r="Z73" s="112">
        <v>0</v>
      </c>
      <c r="AA73" s="112">
        <v>1</v>
      </c>
      <c r="AB73" s="118" t="s">
        <v>351</v>
      </c>
      <c r="AC73" s="114" t="s">
        <v>31</v>
      </c>
      <c r="AD73" s="104"/>
      <c r="AE73" s="104"/>
      <c r="AF73" s="104"/>
      <c r="AG73" s="178">
        <v>1</v>
      </c>
      <c r="AH73" s="181">
        <v>0</v>
      </c>
      <c r="AI73" s="181">
        <v>0</v>
      </c>
      <c r="AJ73" s="181">
        <v>0</v>
      </c>
      <c r="AK73" s="178">
        <v>0</v>
      </c>
      <c r="AL73" s="178">
        <v>0</v>
      </c>
      <c r="AM73" s="101"/>
      <c r="AN73" s="9"/>
    </row>
    <row r="74" spans="1:40" s="7" customFormat="1" ht="50.25" customHeight="1" x14ac:dyDescent="0.25">
      <c r="A74" s="112">
        <v>8</v>
      </c>
      <c r="B74" s="112">
        <v>0</v>
      </c>
      <c r="C74" s="112">
        <v>2</v>
      </c>
      <c r="D74" s="112">
        <v>0</v>
      </c>
      <c r="E74" s="112">
        <v>5</v>
      </c>
      <c r="F74" s="112">
        <v>0</v>
      </c>
      <c r="G74" s="112">
        <v>2</v>
      </c>
      <c r="H74" s="112">
        <v>0</v>
      </c>
      <c r="I74" s="112">
        <v>5</v>
      </c>
      <c r="J74" s="112">
        <v>1</v>
      </c>
      <c r="K74" s="112">
        <v>0</v>
      </c>
      <c r="L74" s="112">
        <v>2</v>
      </c>
      <c r="M74" s="112">
        <v>2</v>
      </c>
      <c r="N74" s="112">
        <v>0</v>
      </c>
      <c r="O74" s="112">
        <v>1</v>
      </c>
      <c r="P74" s="112">
        <v>3</v>
      </c>
      <c r="Q74" s="112">
        <v>0</v>
      </c>
      <c r="R74" s="112">
        <v>0</v>
      </c>
      <c r="S74" s="112">
        <v>5</v>
      </c>
      <c r="T74" s="112">
        <v>1</v>
      </c>
      <c r="U74" s="112">
        <v>1</v>
      </c>
      <c r="V74" s="112">
        <v>2</v>
      </c>
      <c r="W74" s="112">
        <v>2</v>
      </c>
      <c r="X74" s="112">
        <v>0</v>
      </c>
      <c r="Y74" s="112">
        <v>9</v>
      </c>
      <c r="Z74" s="112">
        <v>0</v>
      </c>
      <c r="AA74" s="112">
        <v>0</v>
      </c>
      <c r="AB74" s="217" t="s">
        <v>363</v>
      </c>
      <c r="AC74" s="114" t="s">
        <v>4</v>
      </c>
      <c r="AD74" s="104"/>
      <c r="AE74" s="104"/>
      <c r="AF74" s="104"/>
      <c r="AG74" s="178">
        <v>0</v>
      </c>
      <c r="AH74" s="181">
        <v>1840.4</v>
      </c>
      <c r="AI74" s="181">
        <v>0</v>
      </c>
      <c r="AJ74" s="181">
        <v>0</v>
      </c>
      <c r="AK74" s="178">
        <v>0</v>
      </c>
      <c r="AL74" s="178">
        <v>0</v>
      </c>
      <c r="AM74" s="101">
        <f>AG74+AH74+AI74+AJ74+AK74+AL74</f>
        <v>1840.4</v>
      </c>
      <c r="AN74" s="9"/>
    </row>
    <row r="75" spans="1:40" s="7" customFormat="1" ht="30" customHeight="1" x14ac:dyDescent="0.25">
      <c r="A75" s="112"/>
      <c r="B75" s="112"/>
      <c r="C75" s="112"/>
      <c r="D75" s="112"/>
      <c r="E75" s="112"/>
      <c r="F75" s="112"/>
      <c r="G75" s="112"/>
      <c r="H75" s="112"/>
      <c r="I75" s="112"/>
      <c r="J75" s="112"/>
      <c r="K75" s="112"/>
      <c r="L75" s="112"/>
      <c r="M75" s="112"/>
      <c r="N75" s="112"/>
      <c r="O75" s="112"/>
      <c r="P75" s="112"/>
      <c r="Q75" s="112"/>
      <c r="R75" s="112">
        <v>0</v>
      </c>
      <c r="S75" s="112">
        <v>5</v>
      </c>
      <c r="T75" s="112">
        <v>1</v>
      </c>
      <c r="U75" s="112">
        <v>1</v>
      </c>
      <c r="V75" s="112">
        <v>2</v>
      </c>
      <c r="W75" s="112">
        <v>2</v>
      </c>
      <c r="X75" s="112">
        <v>0</v>
      </c>
      <c r="Y75" s="112">
        <v>9</v>
      </c>
      <c r="Z75" s="112">
        <v>0</v>
      </c>
      <c r="AA75" s="112">
        <v>0</v>
      </c>
      <c r="AB75" s="116" t="s">
        <v>26</v>
      </c>
      <c r="AC75" s="114" t="s">
        <v>4</v>
      </c>
      <c r="AD75" s="104"/>
      <c r="AE75" s="104"/>
      <c r="AF75" s="104"/>
      <c r="AG75" s="178">
        <v>0</v>
      </c>
      <c r="AH75" s="181">
        <v>1840.4</v>
      </c>
      <c r="AI75" s="181">
        <v>0</v>
      </c>
      <c r="AJ75" s="181">
        <v>0</v>
      </c>
      <c r="AK75" s="178">
        <v>0</v>
      </c>
      <c r="AL75" s="178">
        <v>0</v>
      </c>
      <c r="AM75" s="101">
        <f>AG75+AH75+AI75+AJ75+AK75+AL75</f>
        <v>1840.4</v>
      </c>
      <c r="AN75" s="9"/>
    </row>
    <row r="76" spans="1:40" s="7" customFormat="1" ht="50.25" customHeight="1" x14ac:dyDescent="0.25">
      <c r="A76" s="112"/>
      <c r="B76" s="112"/>
      <c r="C76" s="112"/>
      <c r="D76" s="112"/>
      <c r="E76" s="112"/>
      <c r="F76" s="112"/>
      <c r="G76" s="112"/>
      <c r="H76" s="112"/>
      <c r="I76" s="112"/>
      <c r="J76" s="112"/>
      <c r="K76" s="112"/>
      <c r="L76" s="112"/>
      <c r="M76" s="112"/>
      <c r="N76" s="112"/>
      <c r="O76" s="112"/>
      <c r="P76" s="112"/>
      <c r="Q76" s="112"/>
      <c r="R76" s="112">
        <v>0</v>
      </c>
      <c r="S76" s="112">
        <v>5</v>
      </c>
      <c r="T76" s="112">
        <v>1</v>
      </c>
      <c r="U76" s="112">
        <v>1</v>
      </c>
      <c r="V76" s="112">
        <v>2</v>
      </c>
      <c r="W76" s="112">
        <v>2</v>
      </c>
      <c r="X76" s="112">
        <v>0</v>
      </c>
      <c r="Y76" s="112">
        <v>9</v>
      </c>
      <c r="Z76" s="112">
        <v>0</v>
      </c>
      <c r="AA76" s="112">
        <v>1</v>
      </c>
      <c r="AB76" s="118" t="s">
        <v>352</v>
      </c>
      <c r="AC76" s="114" t="s">
        <v>31</v>
      </c>
      <c r="AD76" s="104"/>
      <c r="AE76" s="104"/>
      <c r="AF76" s="104"/>
      <c r="AG76" s="180">
        <v>1</v>
      </c>
      <c r="AH76" s="200">
        <v>0</v>
      </c>
      <c r="AI76" s="200">
        <v>0</v>
      </c>
      <c r="AJ76" s="200">
        <v>0</v>
      </c>
      <c r="AK76" s="180">
        <v>0</v>
      </c>
      <c r="AL76" s="180">
        <v>0</v>
      </c>
      <c r="AM76" s="177">
        <v>1</v>
      </c>
      <c r="AN76" s="9"/>
    </row>
    <row r="77" spans="1:40" s="7" customFormat="1" ht="85.5" customHeight="1" x14ac:dyDescent="0.25">
      <c r="A77" s="112">
        <v>8</v>
      </c>
      <c r="B77" s="112">
        <v>0</v>
      </c>
      <c r="C77" s="112">
        <v>2</v>
      </c>
      <c r="D77" s="112">
        <v>0</v>
      </c>
      <c r="E77" s="112">
        <v>5</v>
      </c>
      <c r="F77" s="112">
        <v>0</v>
      </c>
      <c r="G77" s="112">
        <v>2</v>
      </c>
      <c r="H77" s="112">
        <v>0</v>
      </c>
      <c r="I77" s="112">
        <v>5</v>
      </c>
      <c r="J77" s="112">
        <v>1</v>
      </c>
      <c r="K77" s="112">
        <v>0</v>
      </c>
      <c r="L77" s="112">
        <v>2</v>
      </c>
      <c r="M77" s="112">
        <v>2</v>
      </c>
      <c r="N77" s="112">
        <v>0</v>
      </c>
      <c r="O77" s="112">
        <v>0</v>
      </c>
      <c r="P77" s="112">
        <v>8</v>
      </c>
      <c r="Q77" s="112">
        <v>0</v>
      </c>
      <c r="R77" s="112">
        <v>0</v>
      </c>
      <c r="S77" s="112">
        <v>5</v>
      </c>
      <c r="T77" s="112">
        <v>1</v>
      </c>
      <c r="U77" s="112">
        <v>1</v>
      </c>
      <c r="V77" s="112">
        <v>2</v>
      </c>
      <c r="W77" s="112">
        <v>2</v>
      </c>
      <c r="X77" s="112">
        <v>1</v>
      </c>
      <c r="Y77" s="112">
        <v>0</v>
      </c>
      <c r="Z77" s="112">
        <v>0</v>
      </c>
      <c r="AA77" s="112">
        <v>0</v>
      </c>
      <c r="AB77" s="217" t="s">
        <v>364</v>
      </c>
      <c r="AC77" s="114" t="s">
        <v>4</v>
      </c>
      <c r="AD77" s="104"/>
      <c r="AE77" s="104"/>
      <c r="AF77" s="104"/>
      <c r="AG77" s="180">
        <v>0</v>
      </c>
      <c r="AH77" s="181">
        <v>5141.6000000000004</v>
      </c>
      <c r="AI77" s="181">
        <v>1000</v>
      </c>
      <c r="AJ77" s="181">
        <v>1000</v>
      </c>
      <c r="AK77" s="181">
        <v>552.9</v>
      </c>
      <c r="AL77" s="181">
        <v>552.9</v>
      </c>
      <c r="AM77" s="101">
        <f>AG77+AH77+AI77+AJ77+AK77+AL77</f>
        <v>8247.4</v>
      </c>
      <c r="AN77" s="9"/>
    </row>
    <row r="78" spans="1:40" s="7" customFormat="1" ht="33.75" customHeight="1" x14ac:dyDescent="0.25">
      <c r="A78" s="112"/>
      <c r="B78" s="112"/>
      <c r="C78" s="112"/>
      <c r="D78" s="112"/>
      <c r="E78" s="112"/>
      <c r="F78" s="112"/>
      <c r="G78" s="112"/>
      <c r="H78" s="112"/>
      <c r="I78" s="112"/>
      <c r="J78" s="112"/>
      <c r="K78" s="112"/>
      <c r="L78" s="112"/>
      <c r="M78" s="112"/>
      <c r="N78" s="112"/>
      <c r="O78" s="112"/>
      <c r="P78" s="112"/>
      <c r="Q78" s="112"/>
      <c r="R78" s="112">
        <v>0</v>
      </c>
      <c r="S78" s="112">
        <v>5</v>
      </c>
      <c r="T78" s="112">
        <v>1</v>
      </c>
      <c r="U78" s="112">
        <v>1</v>
      </c>
      <c r="V78" s="112">
        <v>2</v>
      </c>
      <c r="W78" s="112">
        <v>2</v>
      </c>
      <c r="X78" s="112">
        <v>1</v>
      </c>
      <c r="Y78" s="112">
        <v>0</v>
      </c>
      <c r="Z78" s="112">
        <v>0</v>
      </c>
      <c r="AA78" s="112">
        <v>0</v>
      </c>
      <c r="AB78" s="116" t="s">
        <v>26</v>
      </c>
      <c r="AC78" s="114" t="s">
        <v>4</v>
      </c>
      <c r="AD78" s="104"/>
      <c r="AE78" s="104"/>
      <c r="AF78" s="104"/>
      <c r="AG78" s="180">
        <v>0</v>
      </c>
      <c r="AH78" s="181">
        <v>5141.6000000000004</v>
      </c>
      <c r="AI78" s="181">
        <v>1000</v>
      </c>
      <c r="AJ78" s="181">
        <v>1000</v>
      </c>
      <c r="AK78" s="181">
        <v>552.9</v>
      </c>
      <c r="AL78" s="181">
        <v>552.9</v>
      </c>
      <c r="AM78" s="101">
        <f>AG78+AH78+AI78+AJ78+AK78+AL78</f>
        <v>8247.4</v>
      </c>
      <c r="AN78" s="9"/>
    </row>
    <row r="79" spans="1:40" s="7" customFormat="1" ht="50.25" customHeight="1" x14ac:dyDescent="0.25">
      <c r="A79" s="112"/>
      <c r="B79" s="112"/>
      <c r="C79" s="112"/>
      <c r="D79" s="112"/>
      <c r="E79" s="112"/>
      <c r="F79" s="112"/>
      <c r="G79" s="112"/>
      <c r="H79" s="112"/>
      <c r="I79" s="112"/>
      <c r="J79" s="112"/>
      <c r="K79" s="112"/>
      <c r="L79" s="112"/>
      <c r="M79" s="112"/>
      <c r="N79" s="112"/>
      <c r="O79" s="112"/>
      <c r="P79" s="112"/>
      <c r="Q79" s="112"/>
      <c r="R79" s="112">
        <v>0</v>
      </c>
      <c r="S79" s="112">
        <v>5</v>
      </c>
      <c r="T79" s="112">
        <v>1</v>
      </c>
      <c r="U79" s="112">
        <v>1</v>
      </c>
      <c r="V79" s="112">
        <v>2</v>
      </c>
      <c r="W79" s="112">
        <v>2</v>
      </c>
      <c r="X79" s="112">
        <v>1</v>
      </c>
      <c r="Y79" s="112">
        <v>0</v>
      </c>
      <c r="Z79" s="112">
        <v>0</v>
      </c>
      <c r="AA79" s="112">
        <v>1</v>
      </c>
      <c r="AB79" s="118" t="s">
        <v>353</v>
      </c>
      <c r="AC79" s="114" t="s">
        <v>28</v>
      </c>
      <c r="AD79" s="104"/>
      <c r="AE79" s="104"/>
      <c r="AF79" s="104"/>
      <c r="AG79" s="180">
        <v>0</v>
      </c>
      <c r="AH79" s="200">
        <f>AH78/AH19*100</f>
        <v>3.9538776815616621</v>
      </c>
      <c r="AI79" s="200">
        <f>AI78/AI19*100</f>
        <v>0.7977007074807575</v>
      </c>
      <c r="AJ79" s="200">
        <f>AJ78/AJ19*100</f>
        <v>0.78876172297110758</v>
      </c>
      <c r="AK79" s="180">
        <v>0</v>
      </c>
      <c r="AL79" s="180">
        <v>0</v>
      </c>
      <c r="AM79" s="177"/>
      <c r="AN79" s="9"/>
    </row>
    <row r="80" spans="1:40" s="7" customFormat="1" ht="49.5" customHeight="1" x14ac:dyDescent="0.25">
      <c r="A80" s="112"/>
      <c r="B80" s="112"/>
      <c r="C80" s="112"/>
      <c r="D80" s="112"/>
      <c r="E80" s="112"/>
      <c r="F80" s="112"/>
      <c r="G80" s="112"/>
      <c r="H80" s="112"/>
      <c r="I80" s="112"/>
      <c r="J80" s="112"/>
      <c r="K80" s="112"/>
      <c r="L80" s="112"/>
      <c r="M80" s="112"/>
      <c r="N80" s="112"/>
      <c r="O80" s="112"/>
      <c r="P80" s="112"/>
      <c r="Q80" s="112"/>
      <c r="R80" s="112">
        <v>0</v>
      </c>
      <c r="S80" s="112">
        <v>5</v>
      </c>
      <c r="T80" s="112">
        <v>1</v>
      </c>
      <c r="U80" s="112">
        <v>1</v>
      </c>
      <c r="V80" s="112">
        <v>3</v>
      </c>
      <c r="W80" s="112">
        <v>0</v>
      </c>
      <c r="X80" s="112">
        <v>0</v>
      </c>
      <c r="Y80" s="112">
        <v>0</v>
      </c>
      <c r="Z80" s="112">
        <v>0</v>
      </c>
      <c r="AA80" s="112">
        <v>0</v>
      </c>
      <c r="AB80" s="196" t="s">
        <v>200</v>
      </c>
      <c r="AC80" s="100" t="s">
        <v>30</v>
      </c>
      <c r="AD80" s="104"/>
      <c r="AE80" s="104"/>
      <c r="AF80" s="104"/>
      <c r="AG80" s="201">
        <f t="shared" ref="AG80:AL80" si="12">AG83+AG86</f>
        <v>1511.3</v>
      </c>
      <c r="AH80" s="201">
        <f t="shared" si="12"/>
        <v>1250</v>
      </c>
      <c r="AI80" s="201">
        <f t="shared" si="12"/>
        <v>1250</v>
      </c>
      <c r="AJ80" s="201">
        <f t="shared" si="12"/>
        <v>1250</v>
      </c>
      <c r="AK80" s="201">
        <f t="shared" si="12"/>
        <v>691</v>
      </c>
      <c r="AL80" s="201">
        <f t="shared" si="12"/>
        <v>691</v>
      </c>
      <c r="AM80" s="101">
        <f>AG80+AH80+AI80+AJ80+AK80+AL80</f>
        <v>6643.3</v>
      </c>
      <c r="AN80" s="9"/>
    </row>
    <row r="81" spans="1:40" s="7" customFormat="1" ht="48.75" customHeight="1" x14ac:dyDescent="0.25">
      <c r="A81" s="112"/>
      <c r="B81" s="112"/>
      <c r="C81" s="112"/>
      <c r="D81" s="112"/>
      <c r="E81" s="112"/>
      <c r="F81" s="112"/>
      <c r="G81" s="112"/>
      <c r="H81" s="112"/>
      <c r="I81" s="112"/>
      <c r="J81" s="112"/>
      <c r="K81" s="112"/>
      <c r="L81" s="112"/>
      <c r="M81" s="112"/>
      <c r="N81" s="112"/>
      <c r="O81" s="112"/>
      <c r="P81" s="112"/>
      <c r="Q81" s="112"/>
      <c r="R81" s="112">
        <v>0</v>
      </c>
      <c r="S81" s="112">
        <v>5</v>
      </c>
      <c r="T81" s="112">
        <v>1</v>
      </c>
      <c r="U81" s="112">
        <v>1</v>
      </c>
      <c r="V81" s="112">
        <v>3</v>
      </c>
      <c r="W81" s="112">
        <v>0</v>
      </c>
      <c r="X81" s="112">
        <v>0</v>
      </c>
      <c r="Y81" s="112">
        <v>0</v>
      </c>
      <c r="Z81" s="112">
        <v>0</v>
      </c>
      <c r="AA81" s="112">
        <v>1</v>
      </c>
      <c r="AB81" s="103" t="s">
        <v>266</v>
      </c>
      <c r="AC81" s="100" t="s">
        <v>31</v>
      </c>
      <c r="AD81" s="104"/>
      <c r="AE81" s="104"/>
      <c r="AF81" s="104"/>
      <c r="AG81" s="180">
        <v>281</v>
      </c>
      <c r="AH81" s="180">
        <v>281</v>
      </c>
      <c r="AI81" s="180">
        <v>281</v>
      </c>
      <c r="AJ81" s="180">
        <v>281</v>
      </c>
      <c r="AK81" s="180">
        <v>281</v>
      </c>
      <c r="AL81" s="180">
        <v>281</v>
      </c>
      <c r="AM81" s="177">
        <v>281</v>
      </c>
      <c r="AN81" s="9"/>
    </row>
    <row r="82" spans="1:40" s="7" customFormat="1" ht="77.25" hidden="1" customHeight="1" thickBot="1" x14ac:dyDescent="0.3">
      <c r="A82" s="112"/>
      <c r="B82" s="112"/>
      <c r="C82" s="112"/>
      <c r="D82" s="112"/>
      <c r="E82" s="112"/>
      <c r="F82" s="112"/>
      <c r="G82" s="112"/>
      <c r="H82" s="112"/>
      <c r="I82" s="112"/>
      <c r="J82" s="112"/>
      <c r="K82" s="112"/>
      <c r="L82" s="112"/>
      <c r="M82" s="112"/>
      <c r="N82" s="112"/>
      <c r="O82" s="112"/>
      <c r="P82" s="112"/>
      <c r="Q82" s="112"/>
      <c r="R82" s="112">
        <v>0</v>
      </c>
      <c r="S82" s="112">
        <v>5</v>
      </c>
      <c r="T82" s="112">
        <v>1</v>
      </c>
      <c r="U82" s="112">
        <v>0</v>
      </c>
      <c r="V82" s="112">
        <v>3</v>
      </c>
      <c r="W82" s="112">
        <v>3</v>
      </c>
      <c r="X82" s="112">
        <v>0</v>
      </c>
      <c r="Y82" s="112">
        <v>1</v>
      </c>
      <c r="Z82" s="112">
        <v>0</v>
      </c>
      <c r="AA82" s="112">
        <v>0</v>
      </c>
      <c r="AB82" s="111" t="s">
        <v>179</v>
      </c>
      <c r="AC82" s="100" t="s">
        <v>30</v>
      </c>
      <c r="AD82" s="104"/>
      <c r="AE82" s="104"/>
      <c r="AF82" s="104"/>
      <c r="AG82" s="181">
        <v>1786.4</v>
      </c>
      <c r="AH82" s="178">
        <f>AH83</f>
        <v>500</v>
      </c>
      <c r="AI82" s="178">
        <f>AI83</f>
        <v>500</v>
      </c>
      <c r="AJ82" s="178">
        <f>AJ83</f>
        <v>500</v>
      </c>
      <c r="AK82" s="178">
        <f>AK83</f>
        <v>276.39999999999998</v>
      </c>
      <c r="AL82" s="178">
        <f>AL83</f>
        <v>276.39999999999998</v>
      </c>
      <c r="AM82" s="101">
        <f t="shared" ref="AM82:AM87" si="13">AG82+AH82+AI82+AJ82+AK82+AL82</f>
        <v>3839.2000000000003</v>
      </c>
      <c r="AN82" s="9"/>
    </row>
    <row r="83" spans="1:40" s="7" customFormat="1" ht="60" customHeight="1" x14ac:dyDescent="0.25">
      <c r="A83" s="112">
        <v>8</v>
      </c>
      <c r="B83" s="112">
        <v>0</v>
      </c>
      <c r="C83" s="112">
        <v>2</v>
      </c>
      <c r="D83" s="112">
        <v>0</v>
      </c>
      <c r="E83" s="112">
        <v>5</v>
      </c>
      <c r="F83" s="112">
        <v>0</v>
      </c>
      <c r="G83" s="112">
        <v>1</v>
      </c>
      <c r="H83" s="112">
        <v>0</v>
      </c>
      <c r="I83" s="112">
        <v>5</v>
      </c>
      <c r="J83" s="112">
        <v>1</v>
      </c>
      <c r="K83" s="112">
        <v>0</v>
      </c>
      <c r="L83" s="112">
        <v>3</v>
      </c>
      <c r="M83" s="112">
        <v>2</v>
      </c>
      <c r="N83" s="112">
        <v>0</v>
      </c>
      <c r="O83" s="112">
        <v>1</v>
      </c>
      <c r="P83" s="112">
        <v>0</v>
      </c>
      <c r="Q83" s="112">
        <v>0</v>
      </c>
      <c r="R83" s="112">
        <v>0</v>
      </c>
      <c r="S83" s="112">
        <v>5</v>
      </c>
      <c r="T83" s="112">
        <v>1</v>
      </c>
      <c r="U83" s="112">
        <v>1</v>
      </c>
      <c r="V83" s="112">
        <v>3</v>
      </c>
      <c r="W83" s="112">
        <v>3</v>
      </c>
      <c r="X83" s="112">
        <v>0</v>
      </c>
      <c r="Y83" s="112">
        <v>1</v>
      </c>
      <c r="Z83" s="112">
        <v>0</v>
      </c>
      <c r="AA83" s="112">
        <v>0</v>
      </c>
      <c r="AB83" s="190" t="s">
        <v>249</v>
      </c>
      <c r="AC83" s="100" t="s">
        <v>4</v>
      </c>
      <c r="AD83" s="104">
        <v>0</v>
      </c>
      <c r="AE83" s="104">
        <v>0</v>
      </c>
      <c r="AF83" s="104">
        <v>0</v>
      </c>
      <c r="AG83" s="178">
        <v>761.3</v>
      </c>
      <c r="AH83" s="181">
        <v>500</v>
      </c>
      <c r="AI83" s="181">
        <v>500</v>
      </c>
      <c r="AJ83" s="181">
        <v>500</v>
      </c>
      <c r="AK83" s="178">
        <v>276.39999999999998</v>
      </c>
      <c r="AL83" s="178">
        <v>276.39999999999998</v>
      </c>
      <c r="AM83" s="183">
        <f t="shared" si="13"/>
        <v>2814.1000000000004</v>
      </c>
      <c r="AN83" s="9"/>
    </row>
    <row r="84" spans="1:40" s="7" customFormat="1" ht="30.75" customHeight="1" x14ac:dyDescent="0.25">
      <c r="A84" s="112"/>
      <c r="B84" s="112"/>
      <c r="C84" s="112"/>
      <c r="D84" s="112"/>
      <c r="E84" s="112"/>
      <c r="F84" s="112"/>
      <c r="G84" s="112"/>
      <c r="H84" s="112"/>
      <c r="I84" s="112"/>
      <c r="J84" s="112"/>
      <c r="K84" s="112"/>
      <c r="L84" s="112"/>
      <c r="M84" s="112"/>
      <c r="N84" s="112"/>
      <c r="O84" s="112"/>
      <c r="P84" s="112"/>
      <c r="Q84" s="112"/>
      <c r="R84" s="112"/>
      <c r="S84" s="112">
        <v>5</v>
      </c>
      <c r="T84" s="112">
        <v>1</v>
      </c>
      <c r="U84" s="112">
        <v>1</v>
      </c>
      <c r="V84" s="112">
        <v>3</v>
      </c>
      <c r="W84" s="112">
        <v>3</v>
      </c>
      <c r="X84" s="112">
        <v>0</v>
      </c>
      <c r="Y84" s="112">
        <v>1</v>
      </c>
      <c r="Z84" s="112">
        <v>0</v>
      </c>
      <c r="AA84" s="112">
        <v>0</v>
      </c>
      <c r="AB84" s="107" t="s">
        <v>26</v>
      </c>
      <c r="AC84" s="100" t="s">
        <v>4</v>
      </c>
      <c r="AD84" s="104"/>
      <c r="AE84" s="104"/>
      <c r="AF84" s="104"/>
      <c r="AG84" s="178">
        <v>761.3</v>
      </c>
      <c r="AH84" s="181">
        <v>500</v>
      </c>
      <c r="AI84" s="181">
        <v>500</v>
      </c>
      <c r="AJ84" s="181">
        <v>500</v>
      </c>
      <c r="AK84" s="178">
        <v>276.39999999999998</v>
      </c>
      <c r="AL84" s="178">
        <v>276.39999999999998</v>
      </c>
      <c r="AM84" s="183">
        <f t="shared" si="13"/>
        <v>2814.1000000000004</v>
      </c>
      <c r="AN84" s="9"/>
    </row>
    <row r="85" spans="1:40" s="7" customFormat="1" ht="50.25" customHeight="1" x14ac:dyDescent="0.25">
      <c r="A85" s="112"/>
      <c r="B85" s="112"/>
      <c r="C85" s="112"/>
      <c r="D85" s="112"/>
      <c r="E85" s="112"/>
      <c r="F85" s="112"/>
      <c r="G85" s="112"/>
      <c r="H85" s="112"/>
      <c r="I85" s="112"/>
      <c r="J85" s="112"/>
      <c r="K85" s="112"/>
      <c r="L85" s="112"/>
      <c r="M85" s="112"/>
      <c r="N85" s="112"/>
      <c r="O85" s="112"/>
      <c r="P85" s="112"/>
      <c r="Q85" s="112"/>
      <c r="R85" s="112"/>
      <c r="S85" s="112">
        <v>5</v>
      </c>
      <c r="T85" s="112">
        <v>1</v>
      </c>
      <c r="U85" s="112">
        <v>1</v>
      </c>
      <c r="V85" s="112">
        <v>3</v>
      </c>
      <c r="W85" s="112">
        <v>3</v>
      </c>
      <c r="X85" s="112">
        <v>0</v>
      </c>
      <c r="Y85" s="112">
        <v>1</v>
      </c>
      <c r="Z85" s="112">
        <v>0</v>
      </c>
      <c r="AA85" s="112">
        <v>1</v>
      </c>
      <c r="AB85" s="188" t="s">
        <v>205</v>
      </c>
      <c r="AC85" s="100" t="s">
        <v>31</v>
      </c>
      <c r="AD85" s="104"/>
      <c r="AE85" s="104"/>
      <c r="AF85" s="104"/>
      <c r="AG85" s="180">
        <v>16</v>
      </c>
      <c r="AH85" s="200">
        <v>11</v>
      </c>
      <c r="AI85" s="200">
        <v>8</v>
      </c>
      <c r="AJ85" s="200">
        <v>8</v>
      </c>
      <c r="AK85" s="180">
        <v>8</v>
      </c>
      <c r="AL85" s="180">
        <v>8</v>
      </c>
      <c r="AM85" s="205">
        <f t="shared" si="13"/>
        <v>59</v>
      </c>
      <c r="AN85" s="9"/>
    </row>
    <row r="86" spans="1:40" s="7" customFormat="1" ht="81.75" customHeight="1" x14ac:dyDescent="0.25">
      <c r="A86" s="112">
        <v>8</v>
      </c>
      <c r="B86" s="112">
        <v>0</v>
      </c>
      <c r="C86" s="112">
        <v>2</v>
      </c>
      <c r="D86" s="112">
        <v>0</v>
      </c>
      <c r="E86" s="112">
        <v>5</v>
      </c>
      <c r="F86" s="112">
        <v>0</v>
      </c>
      <c r="G86" s="112">
        <v>1</v>
      </c>
      <c r="H86" s="112">
        <v>0</v>
      </c>
      <c r="I86" s="112">
        <v>5</v>
      </c>
      <c r="J86" s="112">
        <v>1</v>
      </c>
      <c r="K86" s="112">
        <v>0</v>
      </c>
      <c r="L86" s="112">
        <v>3</v>
      </c>
      <c r="M86" s="112">
        <v>2</v>
      </c>
      <c r="N86" s="112">
        <v>0</v>
      </c>
      <c r="O86" s="112">
        <v>1</v>
      </c>
      <c r="P86" s="112">
        <v>1</v>
      </c>
      <c r="Q86" s="112">
        <v>0</v>
      </c>
      <c r="R86" s="112">
        <v>0</v>
      </c>
      <c r="S86" s="112">
        <v>5</v>
      </c>
      <c r="T86" s="112">
        <v>1</v>
      </c>
      <c r="U86" s="112">
        <v>1</v>
      </c>
      <c r="V86" s="112">
        <v>3</v>
      </c>
      <c r="W86" s="112">
        <v>3</v>
      </c>
      <c r="X86" s="112">
        <v>0</v>
      </c>
      <c r="Y86" s="112">
        <v>2</v>
      </c>
      <c r="Z86" s="112">
        <v>0</v>
      </c>
      <c r="AA86" s="112">
        <v>0</v>
      </c>
      <c r="AB86" s="111" t="s">
        <v>250</v>
      </c>
      <c r="AC86" s="100" t="s">
        <v>4</v>
      </c>
      <c r="AD86" s="104"/>
      <c r="AE86" s="104"/>
      <c r="AF86" s="104"/>
      <c r="AG86" s="181">
        <v>750</v>
      </c>
      <c r="AH86" s="181">
        <v>750</v>
      </c>
      <c r="AI86" s="181">
        <v>750</v>
      </c>
      <c r="AJ86" s="181">
        <v>750</v>
      </c>
      <c r="AK86" s="178">
        <v>414.6</v>
      </c>
      <c r="AL86" s="178">
        <v>414.6</v>
      </c>
      <c r="AM86" s="101">
        <f t="shared" si="13"/>
        <v>3829.2</v>
      </c>
      <c r="AN86" s="9"/>
    </row>
    <row r="87" spans="1:40" s="7" customFormat="1" ht="36" customHeight="1" x14ac:dyDescent="0.25">
      <c r="A87" s="112"/>
      <c r="B87" s="112"/>
      <c r="C87" s="112"/>
      <c r="D87" s="112"/>
      <c r="E87" s="112"/>
      <c r="F87" s="112"/>
      <c r="G87" s="112"/>
      <c r="H87" s="112"/>
      <c r="I87" s="112"/>
      <c r="J87" s="112"/>
      <c r="K87" s="112"/>
      <c r="L87" s="112"/>
      <c r="M87" s="112"/>
      <c r="N87" s="112"/>
      <c r="O87" s="112"/>
      <c r="P87" s="112"/>
      <c r="Q87" s="112"/>
      <c r="R87" s="112">
        <v>0</v>
      </c>
      <c r="S87" s="112">
        <v>5</v>
      </c>
      <c r="T87" s="112">
        <v>1</v>
      </c>
      <c r="U87" s="112">
        <v>1</v>
      </c>
      <c r="V87" s="112">
        <v>3</v>
      </c>
      <c r="W87" s="112">
        <v>3</v>
      </c>
      <c r="X87" s="112">
        <v>0</v>
      </c>
      <c r="Y87" s="112">
        <v>2</v>
      </c>
      <c r="Z87" s="112">
        <v>0</v>
      </c>
      <c r="AA87" s="112">
        <v>0</v>
      </c>
      <c r="AB87" s="107" t="s">
        <v>26</v>
      </c>
      <c r="AC87" s="100" t="s">
        <v>4</v>
      </c>
      <c r="AD87" s="104"/>
      <c r="AE87" s="104"/>
      <c r="AF87" s="104"/>
      <c r="AG87" s="181">
        <v>750</v>
      </c>
      <c r="AH87" s="181">
        <v>750</v>
      </c>
      <c r="AI87" s="181">
        <v>750</v>
      </c>
      <c r="AJ87" s="181">
        <v>750</v>
      </c>
      <c r="AK87" s="178">
        <v>414.6</v>
      </c>
      <c r="AL87" s="178">
        <v>414.6</v>
      </c>
      <c r="AM87" s="101">
        <f t="shared" si="13"/>
        <v>3829.2</v>
      </c>
      <c r="AN87" s="9"/>
    </row>
    <row r="88" spans="1:40" s="7" customFormat="1" ht="54" customHeight="1" x14ac:dyDescent="0.25">
      <c r="A88" s="112"/>
      <c r="B88" s="112"/>
      <c r="C88" s="112"/>
      <c r="D88" s="112"/>
      <c r="E88" s="112"/>
      <c r="F88" s="112"/>
      <c r="G88" s="112"/>
      <c r="H88" s="112"/>
      <c r="I88" s="112"/>
      <c r="J88" s="112"/>
      <c r="K88" s="112"/>
      <c r="L88" s="112"/>
      <c r="M88" s="112"/>
      <c r="N88" s="112"/>
      <c r="O88" s="112"/>
      <c r="P88" s="112"/>
      <c r="Q88" s="112"/>
      <c r="R88" s="112">
        <v>0</v>
      </c>
      <c r="S88" s="112">
        <v>5</v>
      </c>
      <c r="T88" s="112">
        <v>1</v>
      </c>
      <c r="U88" s="112">
        <v>1</v>
      </c>
      <c r="V88" s="112">
        <v>3</v>
      </c>
      <c r="W88" s="112">
        <v>3</v>
      </c>
      <c r="X88" s="112">
        <v>0</v>
      </c>
      <c r="Y88" s="112">
        <v>2</v>
      </c>
      <c r="Z88" s="112">
        <v>0</v>
      </c>
      <c r="AA88" s="112">
        <v>1</v>
      </c>
      <c r="AB88" s="111" t="s">
        <v>202</v>
      </c>
      <c r="AC88" s="100" t="s">
        <v>31</v>
      </c>
      <c r="AD88" s="104"/>
      <c r="AE88" s="104"/>
      <c r="AF88" s="104"/>
      <c r="AG88" s="178">
        <f t="shared" ref="AG88:AL88" si="14">AG87/AG19*100</f>
        <v>0.64847927287316098</v>
      </c>
      <c r="AH88" s="181">
        <f t="shared" si="14"/>
        <v>0.57674814477424274</v>
      </c>
      <c r="AI88" s="178">
        <f t="shared" si="14"/>
        <v>0.59827553061056815</v>
      </c>
      <c r="AJ88" s="178">
        <f t="shared" si="14"/>
        <v>0.59157129222833071</v>
      </c>
      <c r="AK88" s="178">
        <f t="shared" si="14"/>
        <v>1.2571484017295644</v>
      </c>
      <c r="AL88" s="178">
        <f t="shared" si="14"/>
        <v>1.2571484017295644</v>
      </c>
      <c r="AM88" s="101"/>
      <c r="AN88" s="9"/>
    </row>
    <row r="89" spans="1:40" s="7" customFormat="1" ht="55.5" customHeight="1" x14ac:dyDescent="0.25">
      <c r="A89" s="112"/>
      <c r="B89" s="112"/>
      <c r="C89" s="112"/>
      <c r="D89" s="112"/>
      <c r="E89" s="112"/>
      <c r="F89" s="112"/>
      <c r="G89" s="112"/>
      <c r="H89" s="112"/>
      <c r="I89" s="112"/>
      <c r="J89" s="112"/>
      <c r="K89" s="112"/>
      <c r="L89" s="112"/>
      <c r="M89" s="112"/>
      <c r="N89" s="112"/>
      <c r="O89" s="112"/>
      <c r="P89" s="112"/>
      <c r="Q89" s="112"/>
      <c r="R89" s="102">
        <v>0</v>
      </c>
      <c r="S89" s="102">
        <v>5</v>
      </c>
      <c r="T89" s="102">
        <v>1</v>
      </c>
      <c r="U89" s="102">
        <v>1</v>
      </c>
      <c r="V89" s="102">
        <v>4</v>
      </c>
      <c r="W89" s="102">
        <v>0</v>
      </c>
      <c r="X89" s="102">
        <v>0</v>
      </c>
      <c r="Y89" s="102">
        <v>0</v>
      </c>
      <c r="Z89" s="102">
        <v>0</v>
      </c>
      <c r="AA89" s="102">
        <v>0</v>
      </c>
      <c r="AB89" s="197" t="s">
        <v>198</v>
      </c>
      <c r="AC89" s="100" t="s">
        <v>4</v>
      </c>
      <c r="AD89" s="104"/>
      <c r="AE89" s="104"/>
      <c r="AF89" s="104"/>
      <c r="AG89" s="201">
        <f>AG91+AG93</f>
        <v>1600</v>
      </c>
      <c r="AH89" s="201">
        <f>AH91+AH93+AH97</f>
        <v>4385.2299999999996</v>
      </c>
      <c r="AI89" s="201">
        <f t="shared" ref="AI89:AL89" si="15">AI91</f>
        <v>1000</v>
      </c>
      <c r="AJ89" s="201">
        <f t="shared" si="15"/>
        <v>1000</v>
      </c>
      <c r="AK89" s="201">
        <f t="shared" si="15"/>
        <v>552.9</v>
      </c>
      <c r="AL89" s="201">
        <f t="shared" si="15"/>
        <v>552.9</v>
      </c>
      <c r="AM89" s="101">
        <f>AG89+AH89+AI89+AJ89+AK89+AL89</f>
        <v>9091.0299999999988</v>
      </c>
      <c r="AN89" s="9"/>
    </row>
    <row r="90" spans="1:40" s="7" customFormat="1" ht="34.5" customHeight="1" x14ac:dyDescent="0.25">
      <c r="A90" s="112"/>
      <c r="B90" s="112"/>
      <c r="C90" s="112"/>
      <c r="D90" s="112"/>
      <c r="E90" s="112"/>
      <c r="F90" s="112"/>
      <c r="G90" s="112"/>
      <c r="H90" s="112"/>
      <c r="I90" s="112"/>
      <c r="J90" s="112"/>
      <c r="K90" s="112"/>
      <c r="L90" s="112"/>
      <c r="M90" s="112"/>
      <c r="N90" s="112"/>
      <c r="O90" s="112"/>
      <c r="P90" s="112"/>
      <c r="Q90" s="112"/>
      <c r="R90" s="112">
        <v>0</v>
      </c>
      <c r="S90" s="112">
        <v>5</v>
      </c>
      <c r="T90" s="112">
        <v>1</v>
      </c>
      <c r="U90" s="112">
        <v>1</v>
      </c>
      <c r="V90" s="112">
        <v>4</v>
      </c>
      <c r="W90" s="112">
        <v>0</v>
      </c>
      <c r="X90" s="112">
        <v>0</v>
      </c>
      <c r="Y90" s="112">
        <v>0</v>
      </c>
      <c r="Z90" s="112">
        <v>0</v>
      </c>
      <c r="AA90" s="112">
        <v>1</v>
      </c>
      <c r="AB90" s="111" t="s">
        <v>271</v>
      </c>
      <c r="AC90" s="100" t="s">
        <v>31</v>
      </c>
      <c r="AD90" s="104"/>
      <c r="AE90" s="104"/>
      <c r="AF90" s="104"/>
      <c r="AG90" s="180">
        <v>14</v>
      </c>
      <c r="AH90" s="180">
        <v>14</v>
      </c>
      <c r="AI90" s="180">
        <v>14</v>
      </c>
      <c r="AJ90" s="180">
        <v>14</v>
      </c>
      <c r="AK90" s="180">
        <v>14</v>
      </c>
      <c r="AL90" s="180">
        <v>14</v>
      </c>
      <c r="AM90" s="177">
        <v>14</v>
      </c>
      <c r="AN90" s="9"/>
    </row>
    <row r="91" spans="1:40" s="7" customFormat="1" ht="78" customHeight="1" x14ac:dyDescent="0.25">
      <c r="A91" s="112">
        <v>8</v>
      </c>
      <c r="B91" s="112">
        <v>0</v>
      </c>
      <c r="C91" s="112">
        <v>2</v>
      </c>
      <c r="D91" s="112">
        <v>0</v>
      </c>
      <c r="E91" s="112">
        <v>5</v>
      </c>
      <c r="F91" s="112">
        <v>0</v>
      </c>
      <c r="G91" s="112">
        <v>2</v>
      </c>
      <c r="H91" s="112">
        <v>0</v>
      </c>
      <c r="I91" s="112">
        <v>5</v>
      </c>
      <c r="J91" s="112">
        <v>1</v>
      </c>
      <c r="K91" s="112">
        <v>0</v>
      </c>
      <c r="L91" s="112">
        <v>4</v>
      </c>
      <c r="M91" s="112" t="s">
        <v>60</v>
      </c>
      <c r="N91" s="112">
        <v>0</v>
      </c>
      <c r="O91" s="112">
        <v>7</v>
      </c>
      <c r="P91" s="112">
        <v>0</v>
      </c>
      <c r="Q91" s="112">
        <v>0</v>
      </c>
      <c r="R91" s="112">
        <v>0</v>
      </c>
      <c r="S91" s="112">
        <v>5</v>
      </c>
      <c r="T91" s="112">
        <v>1</v>
      </c>
      <c r="U91" s="112">
        <v>1</v>
      </c>
      <c r="V91" s="112">
        <v>4</v>
      </c>
      <c r="W91" s="112">
        <v>4</v>
      </c>
      <c r="X91" s="112">
        <v>0</v>
      </c>
      <c r="Y91" s="112">
        <v>1</v>
      </c>
      <c r="Z91" s="112">
        <v>0</v>
      </c>
      <c r="AA91" s="112">
        <v>0</v>
      </c>
      <c r="AB91" s="119" t="s">
        <v>357</v>
      </c>
      <c r="AC91" s="100" t="s">
        <v>4</v>
      </c>
      <c r="AD91" s="104"/>
      <c r="AE91" s="104"/>
      <c r="AF91" s="104"/>
      <c r="AG91" s="181">
        <v>0</v>
      </c>
      <c r="AH91" s="181">
        <v>877</v>
      </c>
      <c r="AI91" s="181">
        <v>1000</v>
      </c>
      <c r="AJ91" s="181">
        <v>1000</v>
      </c>
      <c r="AK91" s="181">
        <v>552.9</v>
      </c>
      <c r="AL91" s="181">
        <v>552.9</v>
      </c>
      <c r="AM91" s="101">
        <f>AG91+AH91+AI91+AJ91+AK91+AL91</f>
        <v>3982.8</v>
      </c>
      <c r="AN91" s="9"/>
    </row>
    <row r="92" spans="1:40" s="7" customFormat="1" ht="36" customHeight="1" x14ac:dyDescent="0.25">
      <c r="A92" s="112"/>
      <c r="B92" s="112"/>
      <c r="C92" s="112"/>
      <c r="D92" s="112"/>
      <c r="E92" s="112"/>
      <c r="F92" s="112"/>
      <c r="G92" s="112"/>
      <c r="H92" s="112"/>
      <c r="I92" s="112"/>
      <c r="J92" s="112"/>
      <c r="K92" s="112"/>
      <c r="L92" s="112"/>
      <c r="M92" s="112"/>
      <c r="N92" s="112"/>
      <c r="O92" s="112"/>
      <c r="P92" s="112"/>
      <c r="Q92" s="112"/>
      <c r="R92" s="112">
        <v>0</v>
      </c>
      <c r="S92" s="112">
        <v>5</v>
      </c>
      <c r="T92" s="112">
        <v>1</v>
      </c>
      <c r="U92" s="112">
        <v>1</v>
      </c>
      <c r="V92" s="112">
        <v>4</v>
      </c>
      <c r="W92" s="112">
        <v>4</v>
      </c>
      <c r="X92" s="112">
        <v>0</v>
      </c>
      <c r="Y92" s="112">
        <v>1</v>
      </c>
      <c r="Z92" s="112">
        <v>0</v>
      </c>
      <c r="AA92" s="112">
        <v>1</v>
      </c>
      <c r="AB92" s="111" t="s">
        <v>248</v>
      </c>
      <c r="AC92" s="100" t="s">
        <v>31</v>
      </c>
      <c r="AD92" s="104"/>
      <c r="AE92" s="104"/>
      <c r="AF92" s="104"/>
      <c r="AG92" s="180">
        <v>5</v>
      </c>
      <c r="AH92" s="200">
        <v>4</v>
      </c>
      <c r="AI92" s="200">
        <v>3</v>
      </c>
      <c r="AJ92" s="200">
        <v>3</v>
      </c>
      <c r="AK92" s="200">
        <v>3</v>
      </c>
      <c r="AL92" s="200">
        <v>3</v>
      </c>
      <c r="AM92" s="177">
        <f>AG92+AH92+AI92+AJ92+AK92+AL92</f>
        <v>21</v>
      </c>
      <c r="AN92" s="9"/>
    </row>
    <row r="93" spans="1:40" s="7" customFormat="1" ht="75" customHeight="1" x14ac:dyDescent="0.25">
      <c r="A93" s="112">
        <v>8</v>
      </c>
      <c r="B93" s="112">
        <v>0</v>
      </c>
      <c r="C93" s="112">
        <v>2</v>
      </c>
      <c r="D93" s="112">
        <v>0</v>
      </c>
      <c r="E93" s="112">
        <v>5</v>
      </c>
      <c r="F93" s="112">
        <v>0</v>
      </c>
      <c r="G93" s="112">
        <v>2</v>
      </c>
      <c r="H93" s="112">
        <v>0</v>
      </c>
      <c r="I93" s="112">
        <v>5</v>
      </c>
      <c r="J93" s="112">
        <v>1</v>
      </c>
      <c r="K93" s="112">
        <v>0</v>
      </c>
      <c r="L93" s="112">
        <v>4</v>
      </c>
      <c r="M93" s="112">
        <v>2</v>
      </c>
      <c r="N93" s="112">
        <v>0</v>
      </c>
      <c r="O93" s="112">
        <v>1</v>
      </c>
      <c r="P93" s="112">
        <v>3</v>
      </c>
      <c r="Q93" s="112">
        <v>0</v>
      </c>
      <c r="R93" s="112">
        <v>0</v>
      </c>
      <c r="S93" s="112">
        <v>5</v>
      </c>
      <c r="T93" s="112">
        <v>1</v>
      </c>
      <c r="U93" s="112">
        <v>1</v>
      </c>
      <c r="V93" s="112">
        <v>4</v>
      </c>
      <c r="W93" s="112">
        <v>4</v>
      </c>
      <c r="X93" s="112">
        <v>0</v>
      </c>
      <c r="Y93" s="112">
        <v>2</v>
      </c>
      <c r="Z93" s="112">
        <v>0</v>
      </c>
      <c r="AA93" s="112">
        <v>0</v>
      </c>
      <c r="AB93" s="209" t="s">
        <v>329</v>
      </c>
      <c r="AC93" s="100" t="s">
        <v>4</v>
      </c>
      <c r="AD93" s="104"/>
      <c r="AE93" s="104"/>
      <c r="AF93" s="104"/>
      <c r="AG93" s="178">
        <v>1600</v>
      </c>
      <c r="AH93" s="200">
        <v>0</v>
      </c>
      <c r="AI93" s="200">
        <v>0</v>
      </c>
      <c r="AJ93" s="200">
        <v>0</v>
      </c>
      <c r="AK93" s="200">
        <v>0</v>
      </c>
      <c r="AL93" s="200">
        <v>0</v>
      </c>
      <c r="AM93" s="177">
        <f>AG93+AH93+AI93+AJ93+AK93+AL93</f>
        <v>1600</v>
      </c>
      <c r="AN93" s="9"/>
    </row>
    <row r="94" spans="1:40" s="7" customFormat="1" ht="57.75" customHeight="1" x14ac:dyDescent="0.25">
      <c r="A94" s="112"/>
      <c r="B94" s="112"/>
      <c r="C94" s="112"/>
      <c r="D94" s="112"/>
      <c r="E94" s="112"/>
      <c r="F94" s="112"/>
      <c r="G94" s="112"/>
      <c r="H94" s="112"/>
      <c r="I94" s="112"/>
      <c r="J94" s="112"/>
      <c r="K94" s="112"/>
      <c r="L94" s="112"/>
      <c r="M94" s="112"/>
      <c r="N94" s="112"/>
      <c r="O94" s="112"/>
      <c r="P94" s="112"/>
      <c r="Q94" s="112"/>
      <c r="R94" s="112">
        <v>0</v>
      </c>
      <c r="S94" s="112">
        <v>5</v>
      </c>
      <c r="T94" s="112">
        <v>1</v>
      </c>
      <c r="U94" s="112">
        <v>1</v>
      </c>
      <c r="V94" s="112">
        <v>4</v>
      </c>
      <c r="W94" s="112">
        <v>4</v>
      </c>
      <c r="X94" s="112">
        <v>0</v>
      </c>
      <c r="Y94" s="112">
        <v>2</v>
      </c>
      <c r="Z94" s="112">
        <v>0</v>
      </c>
      <c r="AA94" s="112">
        <v>1</v>
      </c>
      <c r="AB94" s="111" t="s">
        <v>321</v>
      </c>
      <c r="AC94" s="100" t="s">
        <v>28</v>
      </c>
      <c r="AD94" s="104"/>
      <c r="AE94" s="104"/>
      <c r="AF94" s="104"/>
      <c r="AG94" s="180">
        <f>AG93/AG19*100</f>
        <v>1.3834224487960769</v>
      </c>
      <c r="AH94" s="200">
        <v>0</v>
      </c>
      <c r="AI94" s="200">
        <v>0</v>
      </c>
      <c r="AJ94" s="200">
        <v>0</v>
      </c>
      <c r="AK94" s="200">
        <v>0</v>
      </c>
      <c r="AL94" s="200">
        <v>0</v>
      </c>
      <c r="AM94" s="177">
        <v>0</v>
      </c>
      <c r="AN94" s="9"/>
    </row>
    <row r="95" spans="1:40" s="7" customFormat="1" ht="56.25" customHeight="1" x14ac:dyDescent="0.25">
      <c r="A95" s="112"/>
      <c r="B95" s="112"/>
      <c r="C95" s="112"/>
      <c r="D95" s="112"/>
      <c r="E95" s="112"/>
      <c r="F95" s="112"/>
      <c r="G95" s="112"/>
      <c r="H95" s="112"/>
      <c r="I95" s="112"/>
      <c r="J95" s="112"/>
      <c r="K95" s="112"/>
      <c r="L95" s="112"/>
      <c r="M95" s="112"/>
      <c r="N95" s="112"/>
      <c r="O95" s="112"/>
      <c r="P95" s="112"/>
      <c r="Q95" s="112"/>
      <c r="R95" s="112">
        <v>0</v>
      </c>
      <c r="S95" s="112">
        <v>5</v>
      </c>
      <c r="T95" s="112">
        <v>1</v>
      </c>
      <c r="U95" s="112">
        <v>1</v>
      </c>
      <c r="V95" s="112">
        <v>4</v>
      </c>
      <c r="W95" s="112">
        <v>4</v>
      </c>
      <c r="X95" s="112">
        <v>0</v>
      </c>
      <c r="Y95" s="112">
        <v>3</v>
      </c>
      <c r="Z95" s="112">
        <v>0</v>
      </c>
      <c r="AA95" s="112">
        <v>0</v>
      </c>
      <c r="AB95" s="108" t="s">
        <v>319</v>
      </c>
      <c r="AC95" s="100" t="s">
        <v>32</v>
      </c>
      <c r="AD95" s="104"/>
      <c r="AE95" s="104"/>
      <c r="AF95" s="104"/>
      <c r="AG95" s="180" t="s">
        <v>33</v>
      </c>
      <c r="AH95" s="180" t="s">
        <v>33</v>
      </c>
      <c r="AI95" s="180" t="s">
        <v>33</v>
      </c>
      <c r="AJ95" s="180" t="s">
        <v>33</v>
      </c>
      <c r="AK95" s="180" t="s">
        <v>33</v>
      </c>
      <c r="AL95" s="180" t="s">
        <v>33</v>
      </c>
      <c r="AM95" s="180"/>
      <c r="AN95" s="9"/>
    </row>
    <row r="96" spans="1:40" s="7" customFormat="1" ht="41.25" customHeight="1" x14ac:dyDescent="0.25">
      <c r="A96" s="112"/>
      <c r="B96" s="112"/>
      <c r="C96" s="112"/>
      <c r="D96" s="112"/>
      <c r="E96" s="112"/>
      <c r="F96" s="112"/>
      <c r="G96" s="112"/>
      <c r="H96" s="112"/>
      <c r="I96" s="112"/>
      <c r="J96" s="112"/>
      <c r="K96" s="112"/>
      <c r="L96" s="112"/>
      <c r="M96" s="112"/>
      <c r="N96" s="112"/>
      <c r="O96" s="112"/>
      <c r="P96" s="112"/>
      <c r="Q96" s="112"/>
      <c r="R96" s="112">
        <v>0</v>
      </c>
      <c r="S96" s="112">
        <v>5</v>
      </c>
      <c r="T96" s="112">
        <v>1</v>
      </c>
      <c r="U96" s="112">
        <v>1</v>
      </c>
      <c r="V96" s="112">
        <v>4</v>
      </c>
      <c r="W96" s="112">
        <v>4</v>
      </c>
      <c r="X96" s="112">
        <v>0</v>
      </c>
      <c r="Y96" s="112">
        <v>3</v>
      </c>
      <c r="Z96" s="112">
        <v>0</v>
      </c>
      <c r="AA96" s="112">
        <v>1</v>
      </c>
      <c r="AB96" s="111" t="s">
        <v>320</v>
      </c>
      <c r="AC96" s="100" t="s">
        <v>31</v>
      </c>
      <c r="AD96" s="104"/>
      <c r="AE96" s="104"/>
      <c r="AF96" s="104"/>
      <c r="AG96" s="180">
        <v>2</v>
      </c>
      <c r="AH96" s="180">
        <v>2</v>
      </c>
      <c r="AI96" s="180">
        <v>2</v>
      </c>
      <c r="AJ96" s="180">
        <v>2</v>
      </c>
      <c r="AK96" s="180">
        <v>2</v>
      </c>
      <c r="AL96" s="180">
        <v>2</v>
      </c>
      <c r="AM96" s="177">
        <f>AG96+AH96+AI96+AJ96+AK96+AL96</f>
        <v>12</v>
      </c>
      <c r="AN96" s="9"/>
    </row>
    <row r="97" spans="1:45" s="7" customFormat="1" ht="77.25" customHeight="1" x14ac:dyDescent="0.25">
      <c r="A97" s="213">
        <v>8</v>
      </c>
      <c r="B97" s="213">
        <v>0</v>
      </c>
      <c r="C97" s="213">
        <v>2</v>
      </c>
      <c r="D97" s="213">
        <v>0</v>
      </c>
      <c r="E97" s="213">
        <v>5</v>
      </c>
      <c r="F97" s="213">
        <v>0</v>
      </c>
      <c r="G97" s="213">
        <v>2</v>
      </c>
      <c r="H97" s="213">
        <v>0</v>
      </c>
      <c r="I97" s="213">
        <v>5</v>
      </c>
      <c r="J97" s="213">
        <v>1</v>
      </c>
      <c r="K97" s="213">
        <v>0</v>
      </c>
      <c r="L97" s="213">
        <v>4</v>
      </c>
      <c r="M97" s="213">
        <v>1</v>
      </c>
      <c r="N97" s="213">
        <v>0</v>
      </c>
      <c r="O97" s="213">
        <v>7</v>
      </c>
      <c r="P97" s="213">
        <v>0</v>
      </c>
      <c r="Q97" s="213">
        <v>0</v>
      </c>
      <c r="R97" s="213">
        <v>0</v>
      </c>
      <c r="S97" s="213">
        <v>5</v>
      </c>
      <c r="T97" s="213">
        <v>1</v>
      </c>
      <c r="U97" s="213">
        <v>1</v>
      </c>
      <c r="V97" s="213">
        <v>4</v>
      </c>
      <c r="W97" s="213">
        <v>4</v>
      </c>
      <c r="X97" s="213">
        <v>0</v>
      </c>
      <c r="Y97" s="213">
        <v>4</v>
      </c>
      <c r="Z97" s="213">
        <v>0</v>
      </c>
      <c r="AA97" s="213">
        <v>0</v>
      </c>
      <c r="AB97" s="190" t="s">
        <v>358</v>
      </c>
      <c r="AC97" s="214" t="s">
        <v>4</v>
      </c>
      <c r="AD97" s="215"/>
      <c r="AE97" s="215"/>
      <c r="AF97" s="215"/>
      <c r="AG97" s="216">
        <v>0</v>
      </c>
      <c r="AH97" s="211">
        <v>3508.23</v>
      </c>
      <c r="AI97" s="216">
        <v>0</v>
      </c>
      <c r="AJ97" s="216">
        <v>0</v>
      </c>
      <c r="AK97" s="216">
        <v>0</v>
      </c>
      <c r="AL97" s="216">
        <v>0</v>
      </c>
      <c r="AM97" s="183">
        <v>3508.23</v>
      </c>
      <c r="AN97" s="9"/>
    </row>
    <row r="98" spans="1:45" s="7" customFormat="1" ht="41.25" customHeight="1" x14ac:dyDescent="0.25">
      <c r="A98" s="212"/>
      <c r="B98" s="212"/>
      <c r="C98" s="212"/>
      <c r="D98" s="212"/>
      <c r="E98" s="212"/>
      <c r="F98" s="212"/>
      <c r="G98" s="212"/>
      <c r="H98" s="212"/>
      <c r="I98" s="212"/>
      <c r="J98" s="212"/>
      <c r="K98" s="212"/>
      <c r="L98" s="212"/>
      <c r="M98" s="212"/>
      <c r="N98" s="212"/>
      <c r="O98" s="212"/>
      <c r="P98" s="212"/>
      <c r="Q98" s="212"/>
      <c r="R98" s="213">
        <v>0</v>
      </c>
      <c r="S98" s="213">
        <v>5</v>
      </c>
      <c r="T98" s="213">
        <v>1</v>
      </c>
      <c r="U98" s="213">
        <v>1</v>
      </c>
      <c r="V98" s="213">
        <v>4</v>
      </c>
      <c r="W98" s="213">
        <v>4</v>
      </c>
      <c r="X98" s="213">
        <v>0</v>
      </c>
      <c r="Y98" s="213">
        <v>4</v>
      </c>
      <c r="Z98" s="213">
        <v>0</v>
      </c>
      <c r="AA98" s="213">
        <v>1</v>
      </c>
      <c r="AB98" s="188" t="s">
        <v>354</v>
      </c>
      <c r="AC98" s="214" t="s">
        <v>31</v>
      </c>
      <c r="AD98" s="215"/>
      <c r="AE98" s="215"/>
      <c r="AF98" s="215"/>
      <c r="AG98" s="216">
        <v>0</v>
      </c>
      <c r="AH98" s="204">
        <v>3</v>
      </c>
      <c r="AI98" s="216">
        <v>0</v>
      </c>
      <c r="AJ98" s="216">
        <v>0</v>
      </c>
      <c r="AK98" s="216">
        <v>0</v>
      </c>
      <c r="AL98" s="216">
        <v>0</v>
      </c>
      <c r="AM98" s="205">
        <v>3</v>
      </c>
      <c r="AN98" s="9"/>
    </row>
    <row r="99" spans="1:45" s="7" customFormat="1" ht="40.5" customHeight="1" x14ac:dyDescent="0.25">
      <c r="A99" s="102"/>
      <c r="B99" s="102"/>
      <c r="C99" s="102"/>
      <c r="D99" s="102"/>
      <c r="E99" s="102"/>
      <c r="F99" s="102"/>
      <c r="G99" s="102"/>
      <c r="H99" s="102"/>
      <c r="I99" s="102"/>
      <c r="J99" s="102"/>
      <c r="K99" s="102"/>
      <c r="L99" s="102"/>
      <c r="M99" s="102"/>
      <c r="N99" s="102"/>
      <c r="O99" s="102"/>
      <c r="P99" s="102"/>
      <c r="Q99" s="102"/>
      <c r="R99" s="102">
        <v>0</v>
      </c>
      <c r="S99" s="102">
        <v>5</v>
      </c>
      <c r="T99" s="102">
        <v>2</v>
      </c>
      <c r="U99" s="102">
        <v>2</v>
      </c>
      <c r="V99" s="102">
        <v>0</v>
      </c>
      <c r="W99" s="102">
        <v>0</v>
      </c>
      <c r="X99" s="102">
        <v>0</v>
      </c>
      <c r="Y99" s="102">
        <v>0</v>
      </c>
      <c r="Z99" s="102">
        <v>0</v>
      </c>
      <c r="AA99" s="102">
        <v>0</v>
      </c>
      <c r="AB99" s="191" t="s">
        <v>203</v>
      </c>
      <c r="AC99" s="100" t="s">
        <v>4</v>
      </c>
      <c r="AD99" s="106" t="e">
        <f>AD100+AD137+#REF!</f>
        <v>#REF!</v>
      </c>
      <c r="AE99" s="106" t="e">
        <f>AE100+AE137+#REF!</f>
        <v>#REF!</v>
      </c>
      <c r="AF99" s="106" t="e">
        <f>AF100+AF137+#REF!</f>
        <v>#REF!</v>
      </c>
      <c r="AG99" s="202">
        <f t="shared" ref="AG99:AL99" si="16">AG100+AG121+AG129+AG137</f>
        <v>72159.499999999985</v>
      </c>
      <c r="AH99" s="202">
        <f t="shared" si="16"/>
        <v>74862.900000000009</v>
      </c>
      <c r="AI99" s="202">
        <f t="shared" si="16"/>
        <v>82507.899999999994</v>
      </c>
      <c r="AJ99" s="202">
        <f t="shared" si="16"/>
        <v>83928.599999999991</v>
      </c>
      <c r="AK99" s="202">
        <f t="shared" si="16"/>
        <v>12265.9</v>
      </c>
      <c r="AL99" s="202">
        <f t="shared" si="16"/>
        <v>12265.9</v>
      </c>
      <c r="AM99" s="101">
        <f>AG99+AH99+AI99+AJ99+AK99+AL99</f>
        <v>337990.7</v>
      </c>
      <c r="AN99" s="9"/>
    </row>
    <row r="100" spans="1:45" s="7" customFormat="1" ht="50.25" customHeight="1" x14ac:dyDescent="0.25">
      <c r="A100" s="102"/>
      <c r="B100" s="102"/>
      <c r="C100" s="102"/>
      <c r="D100" s="102"/>
      <c r="E100" s="102"/>
      <c r="F100" s="102"/>
      <c r="G100" s="102"/>
      <c r="H100" s="102"/>
      <c r="I100" s="102"/>
      <c r="J100" s="102"/>
      <c r="K100" s="102"/>
      <c r="L100" s="102"/>
      <c r="M100" s="102"/>
      <c r="N100" s="102"/>
      <c r="O100" s="102"/>
      <c r="P100" s="102"/>
      <c r="Q100" s="102"/>
      <c r="R100" s="102">
        <v>0</v>
      </c>
      <c r="S100" s="102">
        <v>5</v>
      </c>
      <c r="T100" s="102">
        <v>2</v>
      </c>
      <c r="U100" s="102">
        <v>2</v>
      </c>
      <c r="V100" s="102">
        <v>1</v>
      </c>
      <c r="W100" s="102">
        <v>0</v>
      </c>
      <c r="X100" s="102">
        <v>0</v>
      </c>
      <c r="Y100" s="102">
        <v>0</v>
      </c>
      <c r="Z100" s="102">
        <v>0</v>
      </c>
      <c r="AA100" s="102">
        <v>0</v>
      </c>
      <c r="AB100" s="196" t="s">
        <v>210</v>
      </c>
      <c r="AC100" s="100" t="s">
        <v>4</v>
      </c>
      <c r="AD100" s="104" t="e">
        <f>#REF!+AD102+AD108+#REF!</f>
        <v>#REF!</v>
      </c>
      <c r="AE100" s="104" t="e">
        <f>#REF!+AE102+AE108+#REF!</f>
        <v>#REF!</v>
      </c>
      <c r="AF100" s="104" t="e">
        <f>#REF!+AF102+AF108+#REF!</f>
        <v>#REF!</v>
      </c>
      <c r="AG100" s="201">
        <f t="shared" ref="AG100:AL100" si="17">AG102+AG108+AG114+AG117</f>
        <v>26922.699999999997</v>
      </c>
      <c r="AH100" s="201">
        <f t="shared" si="17"/>
        <v>22594.7</v>
      </c>
      <c r="AI100" s="201">
        <f t="shared" si="17"/>
        <v>23048.9</v>
      </c>
      <c r="AJ100" s="201">
        <f t="shared" si="17"/>
        <v>23513.1</v>
      </c>
      <c r="AK100" s="201">
        <f t="shared" si="17"/>
        <v>7215.3</v>
      </c>
      <c r="AL100" s="201">
        <f t="shared" si="17"/>
        <v>7215.3</v>
      </c>
      <c r="AM100" s="101">
        <f>AG100+AH100+AI100+AJ100+AK100+AL100</f>
        <v>110510</v>
      </c>
      <c r="AN100" s="9"/>
    </row>
    <row r="101" spans="1:45" s="7" customFormat="1" ht="62.25" customHeight="1" x14ac:dyDescent="0.25">
      <c r="A101" s="102"/>
      <c r="B101" s="102"/>
      <c r="C101" s="102"/>
      <c r="D101" s="102"/>
      <c r="E101" s="102"/>
      <c r="F101" s="102"/>
      <c r="G101" s="102"/>
      <c r="H101" s="102"/>
      <c r="I101" s="102"/>
      <c r="J101" s="102"/>
      <c r="K101" s="102"/>
      <c r="L101" s="102"/>
      <c r="M101" s="102"/>
      <c r="N101" s="102"/>
      <c r="O101" s="102"/>
      <c r="P101" s="102"/>
      <c r="Q101" s="102"/>
      <c r="R101" s="102">
        <v>0</v>
      </c>
      <c r="S101" s="102">
        <v>5</v>
      </c>
      <c r="T101" s="102">
        <v>2</v>
      </c>
      <c r="U101" s="102">
        <v>2</v>
      </c>
      <c r="V101" s="102">
        <v>1</v>
      </c>
      <c r="W101" s="102">
        <v>0</v>
      </c>
      <c r="X101" s="102">
        <v>0</v>
      </c>
      <c r="Y101" s="102">
        <v>0</v>
      </c>
      <c r="Z101" s="102">
        <v>0</v>
      </c>
      <c r="AA101" s="102">
        <v>1</v>
      </c>
      <c r="AB101" s="103" t="s">
        <v>211</v>
      </c>
      <c r="AC101" s="100" t="s">
        <v>29</v>
      </c>
      <c r="AD101" s="104"/>
      <c r="AE101" s="104"/>
      <c r="AF101" s="104"/>
      <c r="AG101" s="178">
        <v>2.1</v>
      </c>
      <c r="AH101" s="178">
        <v>1.8</v>
      </c>
      <c r="AI101" s="178">
        <v>1.8</v>
      </c>
      <c r="AJ101" s="178">
        <v>1.5</v>
      </c>
      <c r="AK101" s="178">
        <v>1.5</v>
      </c>
      <c r="AL101" s="178">
        <v>1.5</v>
      </c>
      <c r="AM101" s="101">
        <f>AG101+AH101+AI101+AJ101+AK101+AL101</f>
        <v>10.199999999999999</v>
      </c>
      <c r="AN101" s="9"/>
    </row>
    <row r="102" spans="1:45" s="7" customFormat="1" ht="54.75" customHeight="1" x14ac:dyDescent="0.25">
      <c r="A102" s="112">
        <v>8</v>
      </c>
      <c r="B102" s="112">
        <v>0</v>
      </c>
      <c r="C102" s="112">
        <v>2</v>
      </c>
      <c r="D102" s="112">
        <v>0</v>
      </c>
      <c r="E102" s="112">
        <v>4</v>
      </c>
      <c r="F102" s="112">
        <v>0</v>
      </c>
      <c r="G102" s="112">
        <v>9</v>
      </c>
      <c r="H102" s="112">
        <v>0</v>
      </c>
      <c r="I102" s="112">
        <v>5</v>
      </c>
      <c r="J102" s="112">
        <v>2</v>
      </c>
      <c r="K102" s="112">
        <v>0</v>
      </c>
      <c r="L102" s="112">
        <v>1</v>
      </c>
      <c r="M102" s="112">
        <v>2</v>
      </c>
      <c r="N102" s="112">
        <v>0</v>
      </c>
      <c r="O102" s="112">
        <v>0</v>
      </c>
      <c r="P102" s="112">
        <v>1</v>
      </c>
      <c r="Q102" s="155">
        <v>0</v>
      </c>
      <c r="R102" s="112">
        <v>0</v>
      </c>
      <c r="S102" s="112">
        <v>5</v>
      </c>
      <c r="T102" s="112">
        <v>2</v>
      </c>
      <c r="U102" s="112">
        <v>2</v>
      </c>
      <c r="V102" s="112">
        <v>1</v>
      </c>
      <c r="W102" s="112">
        <v>1</v>
      </c>
      <c r="X102" s="112">
        <v>0</v>
      </c>
      <c r="Y102" s="112">
        <v>1</v>
      </c>
      <c r="Z102" s="112">
        <v>0</v>
      </c>
      <c r="AA102" s="112">
        <v>0</v>
      </c>
      <c r="AB102" s="105" t="s">
        <v>212</v>
      </c>
      <c r="AC102" s="114" t="s">
        <v>4</v>
      </c>
      <c r="AD102" s="115">
        <f t="shared" ref="AD102:AF102" si="18">AD103+AD104+AD105+AD106</f>
        <v>0</v>
      </c>
      <c r="AE102" s="115">
        <f t="shared" si="18"/>
        <v>0</v>
      </c>
      <c r="AF102" s="115">
        <f t="shared" si="18"/>
        <v>0</v>
      </c>
      <c r="AG102" s="178">
        <v>6630</v>
      </c>
      <c r="AH102" s="181">
        <v>6500</v>
      </c>
      <c r="AI102" s="181">
        <v>6500</v>
      </c>
      <c r="AJ102" s="181">
        <v>6500</v>
      </c>
      <c r="AK102" s="181">
        <v>3345</v>
      </c>
      <c r="AL102" s="181">
        <v>3345</v>
      </c>
      <c r="AM102" s="101">
        <f t="shared" ref="AM102:AM112" si="19">AG102+AH102+AI102+AJ102+AK102+AL102</f>
        <v>32820</v>
      </c>
      <c r="AN102" s="9"/>
    </row>
    <row r="103" spans="1:45" s="7" customFormat="1" ht="18.75" hidden="1" customHeight="1" x14ac:dyDescent="0.25">
      <c r="A103" s="112"/>
      <c r="B103" s="112"/>
      <c r="C103" s="112"/>
      <c r="D103" s="112"/>
      <c r="E103" s="112"/>
      <c r="F103" s="112"/>
      <c r="G103" s="112"/>
      <c r="H103" s="112"/>
      <c r="I103" s="112"/>
      <c r="J103" s="112"/>
      <c r="K103" s="112"/>
      <c r="L103" s="112"/>
      <c r="M103" s="112"/>
      <c r="N103" s="112"/>
      <c r="O103" s="112"/>
      <c r="P103" s="112"/>
      <c r="Q103" s="112"/>
      <c r="R103" s="112">
        <v>0</v>
      </c>
      <c r="S103" s="112">
        <v>5</v>
      </c>
      <c r="T103" s="112">
        <v>2</v>
      </c>
      <c r="U103" s="112">
        <v>0</v>
      </c>
      <c r="V103" s="112">
        <v>1</v>
      </c>
      <c r="W103" s="112">
        <v>0</v>
      </c>
      <c r="X103" s="112">
        <v>0</v>
      </c>
      <c r="Y103" s="112">
        <v>3</v>
      </c>
      <c r="Z103" s="112">
        <v>0</v>
      </c>
      <c r="AA103" s="112">
        <v>0</v>
      </c>
      <c r="AB103" s="107" t="s">
        <v>24</v>
      </c>
      <c r="AC103" s="114" t="s">
        <v>4</v>
      </c>
      <c r="AD103" s="115"/>
      <c r="AE103" s="115"/>
      <c r="AF103" s="115"/>
      <c r="AG103" s="178"/>
      <c r="AH103" s="181"/>
      <c r="AI103" s="181"/>
      <c r="AJ103" s="181"/>
      <c r="AK103" s="181"/>
      <c r="AL103" s="181"/>
      <c r="AM103" s="101">
        <f t="shared" si="19"/>
        <v>0</v>
      </c>
      <c r="AN103" s="9"/>
    </row>
    <row r="104" spans="1:45" s="7" customFormat="1" ht="18.75" hidden="1" customHeight="1" x14ac:dyDescent="0.25">
      <c r="A104" s="112"/>
      <c r="B104" s="112"/>
      <c r="C104" s="112"/>
      <c r="D104" s="112"/>
      <c r="E104" s="112"/>
      <c r="F104" s="112"/>
      <c r="G104" s="112"/>
      <c r="H104" s="112"/>
      <c r="I104" s="112"/>
      <c r="J104" s="112"/>
      <c r="K104" s="112"/>
      <c r="L104" s="112"/>
      <c r="M104" s="112"/>
      <c r="N104" s="112"/>
      <c r="O104" s="112"/>
      <c r="P104" s="112"/>
      <c r="Q104" s="112"/>
      <c r="R104" s="112">
        <v>0</v>
      </c>
      <c r="S104" s="112">
        <v>5</v>
      </c>
      <c r="T104" s="112">
        <v>2</v>
      </c>
      <c r="U104" s="112">
        <v>0</v>
      </c>
      <c r="V104" s="112">
        <v>1</v>
      </c>
      <c r="W104" s="112">
        <v>0</v>
      </c>
      <c r="X104" s="112">
        <v>0</v>
      </c>
      <c r="Y104" s="112">
        <v>3</v>
      </c>
      <c r="Z104" s="112">
        <v>0</v>
      </c>
      <c r="AA104" s="112">
        <v>0</v>
      </c>
      <c r="AB104" s="107" t="s">
        <v>25</v>
      </c>
      <c r="AC104" s="114" t="s">
        <v>4</v>
      </c>
      <c r="AD104" s="115"/>
      <c r="AE104" s="115"/>
      <c r="AF104" s="115"/>
      <c r="AG104" s="178"/>
      <c r="AH104" s="181"/>
      <c r="AI104" s="181"/>
      <c r="AJ104" s="181"/>
      <c r="AK104" s="181"/>
      <c r="AL104" s="181"/>
      <c r="AM104" s="101">
        <f t="shared" si="19"/>
        <v>0</v>
      </c>
      <c r="AN104" s="9"/>
    </row>
    <row r="105" spans="1:45" s="7" customFormat="1" ht="37.5" customHeight="1" x14ac:dyDescent="0.25">
      <c r="A105" s="112"/>
      <c r="B105" s="112"/>
      <c r="C105" s="112"/>
      <c r="D105" s="112"/>
      <c r="E105" s="112"/>
      <c r="F105" s="112"/>
      <c r="G105" s="112"/>
      <c r="H105" s="112"/>
      <c r="I105" s="112"/>
      <c r="J105" s="112"/>
      <c r="K105" s="112"/>
      <c r="L105" s="112"/>
      <c r="M105" s="112"/>
      <c r="N105" s="112"/>
      <c r="O105" s="112"/>
      <c r="P105" s="112"/>
      <c r="Q105" s="112"/>
      <c r="R105" s="112">
        <v>0</v>
      </c>
      <c r="S105" s="112">
        <v>5</v>
      </c>
      <c r="T105" s="112">
        <v>2</v>
      </c>
      <c r="U105" s="112">
        <v>2</v>
      </c>
      <c r="V105" s="112">
        <v>1</v>
      </c>
      <c r="W105" s="112">
        <v>1</v>
      </c>
      <c r="X105" s="112">
        <v>0</v>
      </c>
      <c r="Y105" s="112">
        <v>1</v>
      </c>
      <c r="Z105" s="112">
        <v>0</v>
      </c>
      <c r="AA105" s="112">
        <v>0</v>
      </c>
      <c r="AB105" s="107" t="s">
        <v>26</v>
      </c>
      <c r="AC105" s="114" t="s">
        <v>4</v>
      </c>
      <c r="AD105" s="115"/>
      <c r="AE105" s="115"/>
      <c r="AF105" s="115"/>
      <c r="AG105" s="178">
        <v>6630</v>
      </c>
      <c r="AH105" s="181">
        <v>6500</v>
      </c>
      <c r="AI105" s="181">
        <v>6500</v>
      </c>
      <c r="AJ105" s="181">
        <v>6500</v>
      </c>
      <c r="AK105" s="181">
        <v>3345</v>
      </c>
      <c r="AL105" s="181">
        <v>3345</v>
      </c>
      <c r="AM105" s="101">
        <f t="shared" si="19"/>
        <v>32820</v>
      </c>
      <c r="AN105" s="45"/>
      <c r="AO105" s="46"/>
      <c r="AP105" s="46"/>
      <c r="AQ105" s="46"/>
      <c r="AR105" s="46"/>
      <c r="AS105" s="46"/>
    </row>
    <row r="106" spans="1:45" s="7" customFormat="1" ht="31.5" hidden="1" x14ac:dyDescent="0.25">
      <c r="A106" s="112"/>
      <c r="B106" s="112"/>
      <c r="C106" s="112"/>
      <c r="D106" s="112"/>
      <c r="E106" s="112"/>
      <c r="F106" s="112"/>
      <c r="G106" s="112"/>
      <c r="H106" s="112"/>
      <c r="I106" s="112"/>
      <c r="J106" s="112"/>
      <c r="K106" s="112"/>
      <c r="L106" s="112"/>
      <c r="M106" s="112"/>
      <c r="N106" s="112"/>
      <c r="O106" s="112"/>
      <c r="P106" s="112"/>
      <c r="Q106" s="112"/>
      <c r="R106" s="112">
        <v>0</v>
      </c>
      <c r="S106" s="112">
        <v>5</v>
      </c>
      <c r="T106" s="112">
        <v>2</v>
      </c>
      <c r="U106" s="112">
        <v>0</v>
      </c>
      <c r="V106" s="112">
        <v>1</v>
      </c>
      <c r="W106" s="112">
        <v>0</v>
      </c>
      <c r="X106" s="112">
        <v>0</v>
      </c>
      <c r="Y106" s="112">
        <v>2</v>
      </c>
      <c r="Z106" s="112">
        <v>0</v>
      </c>
      <c r="AA106" s="112">
        <v>0</v>
      </c>
      <c r="AB106" s="107" t="s">
        <v>27</v>
      </c>
      <c r="AC106" s="114" t="s">
        <v>4</v>
      </c>
      <c r="AD106" s="115"/>
      <c r="AE106" s="115"/>
      <c r="AF106" s="115"/>
      <c r="AG106" s="178"/>
      <c r="AH106" s="178"/>
      <c r="AI106" s="178"/>
      <c r="AJ106" s="181"/>
      <c r="AK106" s="181"/>
      <c r="AL106" s="181"/>
      <c r="AM106" s="101">
        <f t="shared" si="19"/>
        <v>0</v>
      </c>
      <c r="AN106" s="45"/>
      <c r="AO106" s="46"/>
      <c r="AP106" s="46"/>
      <c r="AQ106" s="46"/>
      <c r="AR106" s="46"/>
      <c r="AS106" s="46"/>
    </row>
    <row r="107" spans="1:45" s="7" customFormat="1" ht="31.5" x14ac:dyDescent="0.25">
      <c r="A107" s="112"/>
      <c r="B107" s="112"/>
      <c r="C107" s="112"/>
      <c r="D107" s="112"/>
      <c r="E107" s="112"/>
      <c r="F107" s="112"/>
      <c r="G107" s="112"/>
      <c r="H107" s="112"/>
      <c r="I107" s="112"/>
      <c r="J107" s="112"/>
      <c r="K107" s="112"/>
      <c r="L107" s="112"/>
      <c r="M107" s="112"/>
      <c r="N107" s="112"/>
      <c r="O107" s="112"/>
      <c r="P107" s="112"/>
      <c r="Q107" s="112"/>
      <c r="R107" s="112">
        <v>0</v>
      </c>
      <c r="S107" s="112">
        <v>5</v>
      </c>
      <c r="T107" s="112">
        <v>2</v>
      </c>
      <c r="U107" s="112">
        <v>2</v>
      </c>
      <c r="V107" s="112">
        <v>1</v>
      </c>
      <c r="W107" s="112">
        <v>1</v>
      </c>
      <c r="X107" s="112">
        <v>0</v>
      </c>
      <c r="Y107" s="112">
        <v>1</v>
      </c>
      <c r="Z107" s="112">
        <v>0</v>
      </c>
      <c r="AA107" s="112">
        <v>1</v>
      </c>
      <c r="AB107" s="103" t="s">
        <v>213</v>
      </c>
      <c r="AC107" s="114" t="s">
        <v>29</v>
      </c>
      <c r="AD107" s="115"/>
      <c r="AE107" s="115"/>
      <c r="AF107" s="115"/>
      <c r="AG107" s="178">
        <v>76.7</v>
      </c>
      <c r="AH107" s="178">
        <v>76.7</v>
      </c>
      <c r="AI107" s="178">
        <v>76.7</v>
      </c>
      <c r="AJ107" s="181">
        <v>76.7</v>
      </c>
      <c r="AK107" s="181">
        <v>76.7</v>
      </c>
      <c r="AL107" s="181">
        <v>76.7</v>
      </c>
      <c r="AM107" s="101">
        <v>76.7</v>
      </c>
      <c r="AN107" s="9"/>
    </row>
    <row r="108" spans="1:45" s="7" customFormat="1" ht="111.75" customHeight="1" x14ac:dyDescent="0.25">
      <c r="A108" s="112">
        <v>8</v>
      </c>
      <c r="B108" s="112">
        <v>0</v>
      </c>
      <c r="C108" s="112">
        <v>2</v>
      </c>
      <c r="D108" s="112">
        <v>0</v>
      </c>
      <c r="E108" s="112">
        <v>4</v>
      </c>
      <c r="F108" s="112">
        <v>0</v>
      </c>
      <c r="G108" s="112">
        <v>9</v>
      </c>
      <c r="H108" s="112">
        <v>0</v>
      </c>
      <c r="I108" s="112">
        <v>5</v>
      </c>
      <c r="J108" s="112">
        <v>2</v>
      </c>
      <c r="K108" s="112">
        <v>0</v>
      </c>
      <c r="L108" s="112">
        <v>1</v>
      </c>
      <c r="M108" s="112">
        <v>1</v>
      </c>
      <c r="N108" s="112">
        <v>0</v>
      </c>
      <c r="O108" s="112">
        <v>5</v>
      </c>
      <c r="P108" s="112">
        <v>2</v>
      </c>
      <c r="Q108" s="112">
        <v>0</v>
      </c>
      <c r="R108" s="112">
        <v>0</v>
      </c>
      <c r="S108" s="112">
        <v>5</v>
      </c>
      <c r="T108" s="112">
        <v>2</v>
      </c>
      <c r="U108" s="112">
        <v>2</v>
      </c>
      <c r="V108" s="112">
        <v>1</v>
      </c>
      <c r="W108" s="112">
        <v>1</v>
      </c>
      <c r="X108" s="112">
        <v>0</v>
      </c>
      <c r="Y108" s="112">
        <v>2</v>
      </c>
      <c r="Z108" s="112">
        <v>0</v>
      </c>
      <c r="AA108" s="112">
        <v>0</v>
      </c>
      <c r="AB108" s="105" t="s">
        <v>109</v>
      </c>
      <c r="AC108" s="114" t="s">
        <v>30</v>
      </c>
      <c r="AD108" s="115"/>
      <c r="AE108" s="115"/>
      <c r="AF108" s="115"/>
      <c r="AG108" s="178">
        <v>8764.2999999999993</v>
      </c>
      <c r="AH108" s="181">
        <v>10094.700000000001</v>
      </c>
      <c r="AI108" s="181">
        <v>10548.9</v>
      </c>
      <c r="AJ108" s="181">
        <v>11013.1</v>
      </c>
      <c r="AK108" s="181">
        <v>0</v>
      </c>
      <c r="AL108" s="181">
        <v>0</v>
      </c>
      <c r="AM108" s="101">
        <f>AG108+AH108+AI108+AJ108+AK108+AL108</f>
        <v>40421</v>
      </c>
      <c r="AN108" s="9"/>
    </row>
    <row r="109" spans="1:45" s="7" customFormat="1" ht="31.5" hidden="1" x14ac:dyDescent="0.25">
      <c r="A109" s="112"/>
      <c r="B109" s="112"/>
      <c r="C109" s="112"/>
      <c r="D109" s="112"/>
      <c r="E109" s="112"/>
      <c r="F109" s="112"/>
      <c r="G109" s="112"/>
      <c r="H109" s="112"/>
      <c r="I109" s="112"/>
      <c r="J109" s="112"/>
      <c r="K109" s="112"/>
      <c r="L109" s="112"/>
      <c r="M109" s="112"/>
      <c r="N109" s="112"/>
      <c r="O109" s="112"/>
      <c r="P109" s="112"/>
      <c r="Q109" s="112"/>
      <c r="R109" s="112">
        <v>0</v>
      </c>
      <c r="S109" s="112">
        <v>5</v>
      </c>
      <c r="T109" s="112">
        <v>2</v>
      </c>
      <c r="U109" s="112">
        <v>0</v>
      </c>
      <c r="V109" s="112">
        <v>1</v>
      </c>
      <c r="W109" s="112">
        <v>0</v>
      </c>
      <c r="X109" s="112">
        <v>0</v>
      </c>
      <c r="Y109" s="112">
        <v>3</v>
      </c>
      <c r="Z109" s="112">
        <v>0</v>
      </c>
      <c r="AA109" s="112">
        <v>0</v>
      </c>
      <c r="AB109" s="107" t="s">
        <v>24</v>
      </c>
      <c r="AC109" s="114" t="s">
        <v>4</v>
      </c>
      <c r="AD109" s="115"/>
      <c r="AE109" s="115"/>
      <c r="AF109" s="115"/>
      <c r="AG109" s="181"/>
      <c r="AH109" s="181"/>
      <c r="AI109" s="181"/>
      <c r="AJ109" s="181"/>
      <c r="AK109" s="181"/>
      <c r="AL109" s="181"/>
      <c r="AM109" s="101">
        <f t="shared" si="19"/>
        <v>0</v>
      </c>
      <c r="AN109" s="9"/>
    </row>
    <row r="110" spans="1:45" s="7" customFormat="1" ht="31.5" x14ac:dyDescent="0.25">
      <c r="A110" s="112"/>
      <c r="B110" s="112"/>
      <c r="C110" s="112"/>
      <c r="D110" s="112"/>
      <c r="E110" s="112"/>
      <c r="F110" s="112"/>
      <c r="G110" s="112"/>
      <c r="H110" s="112"/>
      <c r="I110" s="112"/>
      <c r="J110" s="112"/>
      <c r="K110" s="112"/>
      <c r="L110" s="112"/>
      <c r="M110" s="112"/>
      <c r="N110" s="112"/>
      <c r="O110" s="112"/>
      <c r="P110" s="112"/>
      <c r="Q110" s="112"/>
      <c r="R110" s="112">
        <v>0</v>
      </c>
      <c r="S110" s="112">
        <v>5</v>
      </c>
      <c r="T110" s="112">
        <v>2</v>
      </c>
      <c r="U110" s="112">
        <v>2</v>
      </c>
      <c r="V110" s="112">
        <v>1</v>
      </c>
      <c r="W110" s="112">
        <v>1</v>
      </c>
      <c r="X110" s="112">
        <v>0</v>
      </c>
      <c r="Y110" s="112">
        <v>2</v>
      </c>
      <c r="Z110" s="112">
        <v>0</v>
      </c>
      <c r="AA110" s="112">
        <v>0</v>
      </c>
      <c r="AB110" s="107" t="s">
        <v>25</v>
      </c>
      <c r="AC110" s="114" t="s">
        <v>4</v>
      </c>
      <c r="AD110" s="115"/>
      <c r="AE110" s="115"/>
      <c r="AF110" s="115"/>
      <c r="AG110" s="178">
        <v>8764.2999999999993</v>
      </c>
      <c r="AH110" s="181">
        <v>10094.700000000001</v>
      </c>
      <c r="AI110" s="181">
        <v>10548.9</v>
      </c>
      <c r="AJ110" s="181">
        <v>11013.1</v>
      </c>
      <c r="AK110" s="181">
        <v>0</v>
      </c>
      <c r="AL110" s="181">
        <v>0</v>
      </c>
      <c r="AM110" s="101">
        <f t="shared" si="19"/>
        <v>40421</v>
      </c>
      <c r="AN110" s="9"/>
    </row>
    <row r="111" spans="1:45" s="7" customFormat="1" ht="31.5" hidden="1" x14ac:dyDescent="0.25">
      <c r="A111" s="112"/>
      <c r="B111" s="112"/>
      <c r="C111" s="112"/>
      <c r="D111" s="112"/>
      <c r="E111" s="112"/>
      <c r="F111" s="112"/>
      <c r="G111" s="112"/>
      <c r="H111" s="112"/>
      <c r="I111" s="112"/>
      <c r="J111" s="112"/>
      <c r="K111" s="112"/>
      <c r="L111" s="112"/>
      <c r="M111" s="112"/>
      <c r="N111" s="112"/>
      <c r="O111" s="112"/>
      <c r="P111" s="112"/>
      <c r="Q111" s="112"/>
      <c r="R111" s="112">
        <v>0</v>
      </c>
      <c r="S111" s="112">
        <v>5</v>
      </c>
      <c r="T111" s="112">
        <v>2</v>
      </c>
      <c r="U111" s="112">
        <v>0</v>
      </c>
      <c r="V111" s="112">
        <v>1</v>
      </c>
      <c r="W111" s="112">
        <v>0</v>
      </c>
      <c r="X111" s="112">
        <v>0</v>
      </c>
      <c r="Y111" s="112">
        <v>1</v>
      </c>
      <c r="Z111" s="112">
        <v>0</v>
      </c>
      <c r="AA111" s="112">
        <v>0</v>
      </c>
      <c r="AB111" s="107" t="s">
        <v>26</v>
      </c>
      <c r="AC111" s="114" t="s">
        <v>4</v>
      </c>
      <c r="AD111" s="115"/>
      <c r="AE111" s="115"/>
      <c r="AF111" s="115"/>
      <c r="AG111" s="181"/>
      <c r="AH111" s="181"/>
      <c r="AI111" s="181"/>
      <c r="AJ111" s="181"/>
      <c r="AK111" s="181"/>
      <c r="AL111" s="181"/>
      <c r="AM111" s="101">
        <f t="shared" si="19"/>
        <v>0</v>
      </c>
      <c r="AN111" s="9"/>
    </row>
    <row r="112" spans="1:45" s="7" customFormat="1" ht="31.5" hidden="1" x14ac:dyDescent="0.25">
      <c r="A112" s="112"/>
      <c r="B112" s="112"/>
      <c r="C112" s="112"/>
      <c r="D112" s="112"/>
      <c r="E112" s="112"/>
      <c r="F112" s="112"/>
      <c r="G112" s="112"/>
      <c r="H112" s="112"/>
      <c r="I112" s="112"/>
      <c r="J112" s="112"/>
      <c r="K112" s="112"/>
      <c r="L112" s="112"/>
      <c r="M112" s="112"/>
      <c r="N112" s="112"/>
      <c r="O112" s="112"/>
      <c r="P112" s="112"/>
      <c r="Q112" s="112"/>
      <c r="R112" s="112">
        <v>0</v>
      </c>
      <c r="S112" s="112">
        <v>5</v>
      </c>
      <c r="T112" s="112">
        <v>2</v>
      </c>
      <c r="U112" s="112">
        <v>0</v>
      </c>
      <c r="V112" s="112">
        <v>1</v>
      </c>
      <c r="W112" s="112">
        <v>0</v>
      </c>
      <c r="X112" s="112">
        <v>0</v>
      </c>
      <c r="Y112" s="112">
        <v>2</v>
      </c>
      <c r="Z112" s="112">
        <v>0</v>
      </c>
      <c r="AA112" s="112">
        <v>0</v>
      </c>
      <c r="AB112" s="107" t="s">
        <v>27</v>
      </c>
      <c r="AC112" s="114" t="s">
        <v>4</v>
      </c>
      <c r="AD112" s="115"/>
      <c r="AE112" s="115"/>
      <c r="AF112" s="115"/>
      <c r="AG112" s="181"/>
      <c r="AH112" s="181"/>
      <c r="AI112" s="181"/>
      <c r="AJ112" s="181"/>
      <c r="AK112" s="181"/>
      <c r="AL112" s="181"/>
      <c r="AM112" s="101">
        <f t="shared" si="19"/>
        <v>0</v>
      </c>
      <c r="AN112" s="9"/>
    </row>
    <row r="113" spans="1:40" s="7" customFormat="1" ht="64.5" customHeight="1" x14ac:dyDescent="0.25">
      <c r="A113" s="112"/>
      <c r="B113" s="112"/>
      <c r="C113" s="112"/>
      <c r="D113" s="112"/>
      <c r="E113" s="112"/>
      <c r="F113" s="112"/>
      <c r="G113" s="112"/>
      <c r="H113" s="112"/>
      <c r="I113" s="112"/>
      <c r="J113" s="112"/>
      <c r="K113" s="112"/>
      <c r="L113" s="112"/>
      <c r="M113" s="112"/>
      <c r="N113" s="112"/>
      <c r="O113" s="112"/>
      <c r="P113" s="112"/>
      <c r="Q113" s="112"/>
      <c r="R113" s="112">
        <v>0</v>
      </c>
      <c r="S113" s="112">
        <v>5</v>
      </c>
      <c r="T113" s="112">
        <v>2</v>
      </c>
      <c r="U113" s="112">
        <v>2</v>
      </c>
      <c r="V113" s="112">
        <v>1</v>
      </c>
      <c r="W113" s="112">
        <v>1</v>
      </c>
      <c r="X113" s="112">
        <v>0</v>
      </c>
      <c r="Y113" s="112">
        <v>2</v>
      </c>
      <c r="Z113" s="112">
        <v>0</v>
      </c>
      <c r="AA113" s="112">
        <v>1</v>
      </c>
      <c r="AB113" s="103" t="s">
        <v>217</v>
      </c>
      <c r="AC113" s="114" t="s">
        <v>29</v>
      </c>
      <c r="AD113" s="115"/>
      <c r="AE113" s="115"/>
      <c r="AF113" s="115"/>
      <c r="AG113" s="181">
        <v>167.5</v>
      </c>
      <c r="AH113" s="181">
        <v>167.5</v>
      </c>
      <c r="AI113" s="181">
        <v>167.5</v>
      </c>
      <c r="AJ113" s="181">
        <v>0</v>
      </c>
      <c r="AK113" s="181">
        <v>0</v>
      </c>
      <c r="AL113" s="181">
        <v>0</v>
      </c>
      <c r="AM113" s="101">
        <v>167.5</v>
      </c>
      <c r="AN113" s="9"/>
    </row>
    <row r="114" spans="1:40" s="7" customFormat="1" ht="56.25" customHeight="1" x14ac:dyDescent="0.25">
      <c r="A114" s="112">
        <v>8</v>
      </c>
      <c r="B114" s="112">
        <v>0</v>
      </c>
      <c r="C114" s="112">
        <v>2</v>
      </c>
      <c r="D114" s="112">
        <v>0</v>
      </c>
      <c r="E114" s="112">
        <v>4</v>
      </c>
      <c r="F114" s="112">
        <v>0</v>
      </c>
      <c r="G114" s="112">
        <v>9</v>
      </c>
      <c r="H114" s="112">
        <v>0</v>
      </c>
      <c r="I114" s="112">
        <v>5</v>
      </c>
      <c r="J114" s="112">
        <v>2</v>
      </c>
      <c r="K114" s="112">
        <v>0</v>
      </c>
      <c r="L114" s="112">
        <v>1</v>
      </c>
      <c r="M114" s="112">
        <v>2</v>
      </c>
      <c r="N114" s="112">
        <v>0</v>
      </c>
      <c r="O114" s="112">
        <v>0</v>
      </c>
      <c r="P114" s="112">
        <v>3</v>
      </c>
      <c r="Q114" s="112">
        <v>0</v>
      </c>
      <c r="R114" s="112">
        <v>0</v>
      </c>
      <c r="S114" s="112">
        <v>5</v>
      </c>
      <c r="T114" s="112">
        <v>2</v>
      </c>
      <c r="U114" s="112">
        <v>2</v>
      </c>
      <c r="V114" s="112">
        <v>1</v>
      </c>
      <c r="W114" s="112">
        <v>1</v>
      </c>
      <c r="X114" s="112">
        <v>0</v>
      </c>
      <c r="Y114" s="112">
        <v>3</v>
      </c>
      <c r="Z114" s="112">
        <v>0</v>
      </c>
      <c r="AA114" s="112">
        <v>0</v>
      </c>
      <c r="AB114" s="119" t="s">
        <v>207</v>
      </c>
      <c r="AC114" s="114" t="s">
        <v>4</v>
      </c>
      <c r="AD114" s="115"/>
      <c r="AE114" s="115"/>
      <c r="AF114" s="115"/>
      <c r="AG114" s="181">
        <v>6528.4</v>
      </c>
      <c r="AH114" s="181">
        <v>2000</v>
      </c>
      <c r="AI114" s="181">
        <v>2000</v>
      </c>
      <c r="AJ114" s="181">
        <v>2000</v>
      </c>
      <c r="AK114" s="181">
        <v>1105.8</v>
      </c>
      <c r="AL114" s="181">
        <v>1105.8</v>
      </c>
      <c r="AM114" s="101">
        <f>AG114+AH114+AI114+AJ114+AK114+AL114</f>
        <v>14739.999999999998</v>
      </c>
      <c r="AN114" s="9"/>
    </row>
    <row r="115" spans="1:40" s="7" customFormat="1" ht="33" customHeight="1" x14ac:dyDescent="0.25">
      <c r="A115" s="112"/>
      <c r="B115" s="112"/>
      <c r="C115" s="112"/>
      <c r="D115" s="112"/>
      <c r="E115" s="112"/>
      <c r="F115" s="112"/>
      <c r="G115" s="112"/>
      <c r="H115" s="112"/>
      <c r="I115" s="112"/>
      <c r="J115" s="112"/>
      <c r="K115" s="112"/>
      <c r="L115" s="112"/>
      <c r="M115" s="112"/>
      <c r="N115" s="112"/>
      <c r="O115" s="112"/>
      <c r="P115" s="112"/>
      <c r="Q115" s="112"/>
      <c r="R115" s="112">
        <v>0</v>
      </c>
      <c r="S115" s="112">
        <v>5</v>
      </c>
      <c r="T115" s="112">
        <v>2</v>
      </c>
      <c r="U115" s="112">
        <v>2</v>
      </c>
      <c r="V115" s="112">
        <v>1</v>
      </c>
      <c r="W115" s="112">
        <v>1</v>
      </c>
      <c r="X115" s="112">
        <v>0</v>
      </c>
      <c r="Y115" s="112">
        <v>3</v>
      </c>
      <c r="Z115" s="112">
        <v>0</v>
      </c>
      <c r="AA115" s="112">
        <v>0</v>
      </c>
      <c r="AB115" s="107" t="s">
        <v>26</v>
      </c>
      <c r="AC115" s="114" t="s">
        <v>4</v>
      </c>
      <c r="AD115" s="115"/>
      <c r="AE115" s="115"/>
      <c r="AF115" s="115"/>
      <c r="AG115" s="181">
        <v>6528.4</v>
      </c>
      <c r="AH115" s="181">
        <v>2000</v>
      </c>
      <c r="AI115" s="181">
        <v>2000</v>
      </c>
      <c r="AJ115" s="181">
        <v>2000</v>
      </c>
      <c r="AK115" s="181">
        <v>1105.8</v>
      </c>
      <c r="AL115" s="181">
        <v>1105.8</v>
      </c>
      <c r="AM115" s="101">
        <f>AG115+AH115+AI115+AJ115+AK115+AL115</f>
        <v>14739.999999999998</v>
      </c>
      <c r="AN115" s="9"/>
    </row>
    <row r="116" spans="1:40" s="7" customFormat="1" ht="35.25" customHeight="1" x14ac:dyDescent="0.25">
      <c r="A116" s="112"/>
      <c r="B116" s="112"/>
      <c r="C116" s="112"/>
      <c r="D116" s="112"/>
      <c r="E116" s="112"/>
      <c r="F116" s="112"/>
      <c r="G116" s="112"/>
      <c r="H116" s="112"/>
      <c r="I116" s="112"/>
      <c r="J116" s="112"/>
      <c r="K116" s="112"/>
      <c r="L116" s="112"/>
      <c r="M116" s="112"/>
      <c r="N116" s="112"/>
      <c r="O116" s="112"/>
      <c r="P116" s="112"/>
      <c r="Q116" s="112"/>
      <c r="R116" s="112">
        <v>0</v>
      </c>
      <c r="S116" s="112">
        <v>5</v>
      </c>
      <c r="T116" s="112">
        <v>2</v>
      </c>
      <c r="U116" s="112">
        <v>2</v>
      </c>
      <c r="V116" s="112">
        <v>1</v>
      </c>
      <c r="W116" s="112">
        <v>1</v>
      </c>
      <c r="X116" s="112">
        <v>0</v>
      </c>
      <c r="Y116" s="112">
        <v>3</v>
      </c>
      <c r="Z116" s="112">
        <v>0</v>
      </c>
      <c r="AA116" s="112">
        <v>1</v>
      </c>
      <c r="AB116" s="111" t="s">
        <v>206</v>
      </c>
      <c r="AC116" s="114" t="s">
        <v>29</v>
      </c>
      <c r="AD116" s="115"/>
      <c r="AE116" s="115"/>
      <c r="AF116" s="115"/>
      <c r="AG116" s="178">
        <v>0.6</v>
      </c>
      <c r="AH116" s="181">
        <v>0.4</v>
      </c>
      <c r="AI116" s="181">
        <v>0.3</v>
      </c>
      <c r="AJ116" s="181">
        <v>0.3</v>
      </c>
      <c r="AK116" s="181">
        <v>0.3</v>
      </c>
      <c r="AL116" s="181">
        <v>0.3</v>
      </c>
      <c r="AM116" s="101">
        <f>AG116+AH116+AI116+AJ116+AK116+AL116</f>
        <v>2.2000000000000002</v>
      </c>
      <c r="AN116" s="9"/>
    </row>
    <row r="117" spans="1:40" s="7" customFormat="1" ht="78.75" x14ac:dyDescent="0.25">
      <c r="A117" s="112">
        <v>8</v>
      </c>
      <c r="B117" s="112">
        <v>0</v>
      </c>
      <c r="C117" s="112">
        <v>2</v>
      </c>
      <c r="D117" s="112">
        <v>0</v>
      </c>
      <c r="E117" s="112">
        <v>4</v>
      </c>
      <c r="F117" s="112">
        <v>0</v>
      </c>
      <c r="G117" s="112">
        <v>9</v>
      </c>
      <c r="H117" s="112">
        <v>0</v>
      </c>
      <c r="I117" s="112">
        <v>5</v>
      </c>
      <c r="J117" s="112">
        <v>2</v>
      </c>
      <c r="K117" s="112">
        <v>0</v>
      </c>
      <c r="L117" s="112">
        <v>1</v>
      </c>
      <c r="M117" s="112">
        <v>2</v>
      </c>
      <c r="N117" s="112">
        <v>0</v>
      </c>
      <c r="O117" s="112">
        <v>0</v>
      </c>
      <c r="P117" s="112">
        <v>4</v>
      </c>
      <c r="Q117" s="112">
        <v>0</v>
      </c>
      <c r="R117" s="112">
        <v>0</v>
      </c>
      <c r="S117" s="112">
        <v>5</v>
      </c>
      <c r="T117" s="112">
        <v>2</v>
      </c>
      <c r="U117" s="112">
        <v>2</v>
      </c>
      <c r="V117" s="112">
        <v>1</v>
      </c>
      <c r="W117" s="112">
        <v>1</v>
      </c>
      <c r="X117" s="112">
        <v>0</v>
      </c>
      <c r="Y117" s="112">
        <v>4</v>
      </c>
      <c r="Z117" s="112">
        <v>0</v>
      </c>
      <c r="AA117" s="112">
        <v>0</v>
      </c>
      <c r="AB117" s="111" t="s">
        <v>251</v>
      </c>
      <c r="AC117" s="114" t="s">
        <v>4</v>
      </c>
      <c r="AD117" s="115">
        <v>0</v>
      </c>
      <c r="AE117" s="115">
        <v>0</v>
      </c>
      <c r="AF117" s="115">
        <v>0</v>
      </c>
      <c r="AG117" s="178">
        <v>5000</v>
      </c>
      <c r="AH117" s="181">
        <v>4000</v>
      </c>
      <c r="AI117" s="181">
        <v>4000</v>
      </c>
      <c r="AJ117" s="181">
        <v>4000</v>
      </c>
      <c r="AK117" s="181">
        <v>2764.5</v>
      </c>
      <c r="AL117" s="181">
        <v>2764.5</v>
      </c>
      <c r="AM117" s="101">
        <f t="shared" ref="AM117:AM164" si="20">AG117+AH117+AI117+AJ117+AK117+AL117</f>
        <v>22529</v>
      </c>
      <c r="AN117" s="9"/>
    </row>
    <row r="118" spans="1:40" s="7" customFormat="1" ht="18.75" hidden="1" customHeight="1" x14ac:dyDescent="0.25">
      <c r="A118" s="112"/>
      <c r="B118" s="112"/>
      <c r="C118" s="112"/>
      <c r="D118" s="112"/>
      <c r="E118" s="112"/>
      <c r="F118" s="112"/>
      <c r="G118" s="112"/>
      <c r="H118" s="112"/>
      <c r="I118" s="112"/>
      <c r="J118" s="112"/>
      <c r="K118" s="112"/>
      <c r="L118" s="112"/>
      <c r="M118" s="112"/>
      <c r="N118" s="112"/>
      <c r="O118" s="112"/>
      <c r="P118" s="112"/>
      <c r="Q118" s="112"/>
      <c r="R118" s="112">
        <v>0</v>
      </c>
      <c r="S118" s="112">
        <v>5</v>
      </c>
      <c r="T118" s="112">
        <v>2</v>
      </c>
      <c r="U118" s="112">
        <v>0</v>
      </c>
      <c r="V118" s="112">
        <v>1</v>
      </c>
      <c r="W118" s="112">
        <v>0</v>
      </c>
      <c r="X118" s="112">
        <v>0</v>
      </c>
      <c r="Y118" s="112">
        <v>5</v>
      </c>
      <c r="Z118" s="112">
        <v>0</v>
      </c>
      <c r="AA118" s="112">
        <v>0</v>
      </c>
      <c r="AB118" s="107" t="s">
        <v>27</v>
      </c>
      <c r="AC118" s="114" t="s">
        <v>4</v>
      </c>
      <c r="AD118" s="115"/>
      <c r="AE118" s="115"/>
      <c r="AF118" s="115"/>
      <c r="AG118" s="181"/>
      <c r="AH118" s="181"/>
      <c r="AI118" s="181"/>
      <c r="AJ118" s="181"/>
      <c r="AK118" s="181"/>
      <c r="AL118" s="181"/>
      <c r="AM118" s="101">
        <f t="shared" si="20"/>
        <v>0</v>
      </c>
      <c r="AN118" s="9"/>
    </row>
    <row r="119" spans="1:40" s="7" customFormat="1" ht="35.25" customHeight="1" x14ac:dyDescent="0.25">
      <c r="A119" s="112"/>
      <c r="B119" s="112"/>
      <c r="C119" s="112"/>
      <c r="D119" s="112"/>
      <c r="E119" s="112"/>
      <c r="F119" s="112"/>
      <c r="G119" s="112"/>
      <c r="H119" s="112"/>
      <c r="I119" s="112"/>
      <c r="J119" s="112"/>
      <c r="K119" s="112"/>
      <c r="L119" s="112"/>
      <c r="M119" s="112"/>
      <c r="N119" s="112"/>
      <c r="O119" s="112"/>
      <c r="P119" s="112"/>
      <c r="Q119" s="112"/>
      <c r="R119" s="112">
        <v>0</v>
      </c>
      <c r="S119" s="112">
        <v>5</v>
      </c>
      <c r="T119" s="112">
        <v>2</v>
      </c>
      <c r="U119" s="112">
        <v>2</v>
      </c>
      <c r="V119" s="112">
        <v>1</v>
      </c>
      <c r="W119" s="112">
        <v>1</v>
      </c>
      <c r="X119" s="112">
        <v>0</v>
      </c>
      <c r="Y119" s="112">
        <v>4</v>
      </c>
      <c r="Z119" s="112">
        <v>0</v>
      </c>
      <c r="AA119" s="112">
        <v>0</v>
      </c>
      <c r="AB119" s="107" t="s">
        <v>26</v>
      </c>
      <c r="AC119" s="114" t="s">
        <v>4</v>
      </c>
      <c r="AD119" s="115"/>
      <c r="AE119" s="115"/>
      <c r="AF119" s="115"/>
      <c r="AG119" s="181">
        <v>5000</v>
      </c>
      <c r="AH119" s="181">
        <v>4000</v>
      </c>
      <c r="AI119" s="181">
        <v>4000</v>
      </c>
      <c r="AJ119" s="181">
        <v>4000</v>
      </c>
      <c r="AK119" s="181">
        <v>2764.5</v>
      </c>
      <c r="AL119" s="181">
        <v>2764.5</v>
      </c>
      <c r="AM119" s="101">
        <f>AG119+AH119+AI119+AJ119+AK119+AL119</f>
        <v>22529</v>
      </c>
      <c r="AN119" s="9"/>
    </row>
    <row r="120" spans="1:40" s="7" customFormat="1" ht="57" customHeight="1" x14ac:dyDescent="0.25">
      <c r="A120" s="112"/>
      <c r="B120" s="112"/>
      <c r="C120" s="112"/>
      <c r="D120" s="112"/>
      <c r="E120" s="112"/>
      <c r="F120" s="112"/>
      <c r="G120" s="112"/>
      <c r="H120" s="112"/>
      <c r="I120" s="112"/>
      <c r="J120" s="112"/>
      <c r="K120" s="112"/>
      <c r="L120" s="112"/>
      <c r="M120" s="112"/>
      <c r="N120" s="112"/>
      <c r="O120" s="112"/>
      <c r="P120" s="112"/>
      <c r="Q120" s="112"/>
      <c r="R120" s="112">
        <v>0</v>
      </c>
      <c r="S120" s="112">
        <v>5</v>
      </c>
      <c r="T120" s="112">
        <v>2</v>
      </c>
      <c r="U120" s="112">
        <v>2</v>
      </c>
      <c r="V120" s="112">
        <v>1</v>
      </c>
      <c r="W120" s="112">
        <v>1</v>
      </c>
      <c r="X120" s="112">
        <v>0</v>
      </c>
      <c r="Y120" s="112">
        <v>4</v>
      </c>
      <c r="Z120" s="112">
        <v>0</v>
      </c>
      <c r="AA120" s="112">
        <v>1</v>
      </c>
      <c r="AB120" s="111" t="s">
        <v>208</v>
      </c>
      <c r="AC120" s="114" t="s">
        <v>35</v>
      </c>
      <c r="AD120" s="115"/>
      <c r="AE120" s="115"/>
      <c r="AF120" s="115"/>
      <c r="AG120" s="181">
        <f t="shared" ref="AG120:AL120" si="21">AG117/AG19*100</f>
        <v>4.3231951524877399</v>
      </c>
      <c r="AH120" s="181">
        <f t="shared" si="21"/>
        <v>3.0759901054626275</v>
      </c>
      <c r="AI120" s="181">
        <f t="shared" si="21"/>
        <v>3.19080282992303</v>
      </c>
      <c r="AJ120" s="181">
        <f t="shared" si="21"/>
        <v>3.1550468918844303</v>
      </c>
      <c r="AK120" s="181">
        <f t="shared" si="21"/>
        <v>8.38250544279156</v>
      </c>
      <c r="AL120" s="181">
        <f t="shared" si="21"/>
        <v>8.38250544279156</v>
      </c>
      <c r="AM120" s="101"/>
      <c r="AN120" s="9"/>
    </row>
    <row r="121" spans="1:40" s="7" customFormat="1" ht="57" customHeight="1" x14ac:dyDescent="0.25">
      <c r="A121" s="112"/>
      <c r="B121" s="112"/>
      <c r="C121" s="112"/>
      <c r="D121" s="112"/>
      <c r="E121" s="112"/>
      <c r="F121" s="112"/>
      <c r="G121" s="112"/>
      <c r="H121" s="112"/>
      <c r="I121" s="112"/>
      <c r="J121" s="112"/>
      <c r="K121" s="112"/>
      <c r="L121" s="112"/>
      <c r="M121" s="112"/>
      <c r="N121" s="112"/>
      <c r="O121" s="112"/>
      <c r="P121" s="112"/>
      <c r="Q121" s="112"/>
      <c r="R121" s="112">
        <v>0</v>
      </c>
      <c r="S121" s="112">
        <v>5</v>
      </c>
      <c r="T121" s="112">
        <v>2</v>
      </c>
      <c r="U121" s="112">
        <v>2</v>
      </c>
      <c r="V121" s="112">
        <v>2</v>
      </c>
      <c r="W121" s="112">
        <v>0</v>
      </c>
      <c r="X121" s="112">
        <v>0</v>
      </c>
      <c r="Y121" s="112">
        <v>0</v>
      </c>
      <c r="Z121" s="112">
        <v>0</v>
      </c>
      <c r="AA121" s="112">
        <v>0</v>
      </c>
      <c r="AB121" s="198" t="s">
        <v>215</v>
      </c>
      <c r="AC121" s="114" t="s">
        <v>4</v>
      </c>
      <c r="AD121" s="115"/>
      <c r="AE121" s="115"/>
      <c r="AF121" s="115"/>
      <c r="AG121" s="201">
        <f>AG123+AG125</f>
        <v>34030.699999999997</v>
      </c>
      <c r="AH121" s="201">
        <f>AH123+AH125</f>
        <v>34266.400000000001</v>
      </c>
      <c r="AI121" s="201">
        <f>AI123+AI125</f>
        <v>41148.199999999997</v>
      </c>
      <c r="AJ121" s="201">
        <f>AJ123+AJ125</f>
        <v>41148.199999999997</v>
      </c>
      <c r="AK121" s="201">
        <v>2930.3</v>
      </c>
      <c r="AL121" s="201">
        <v>2930.3</v>
      </c>
      <c r="AM121" s="101">
        <f t="shared" ref="AM121:AM126" si="22">AG121+AH121+AI121+AJ121+AK121+AL121</f>
        <v>156454.09999999998</v>
      </c>
      <c r="AN121" s="9"/>
    </row>
    <row r="122" spans="1:40" s="7" customFormat="1" ht="33.75" customHeight="1" x14ac:dyDescent="0.25">
      <c r="A122" s="112"/>
      <c r="B122" s="112"/>
      <c r="C122" s="112"/>
      <c r="D122" s="112"/>
      <c r="E122" s="112"/>
      <c r="F122" s="112"/>
      <c r="G122" s="112"/>
      <c r="H122" s="112"/>
      <c r="I122" s="112"/>
      <c r="J122" s="112"/>
      <c r="K122" s="112"/>
      <c r="L122" s="112"/>
      <c r="M122" s="112"/>
      <c r="N122" s="112"/>
      <c r="O122" s="112"/>
      <c r="P122" s="112"/>
      <c r="Q122" s="112"/>
      <c r="R122" s="112">
        <v>0</v>
      </c>
      <c r="S122" s="112">
        <v>5</v>
      </c>
      <c r="T122" s="112">
        <v>2</v>
      </c>
      <c r="U122" s="112">
        <v>2</v>
      </c>
      <c r="V122" s="112">
        <v>2</v>
      </c>
      <c r="W122" s="112">
        <v>0</v>
      </c>
      <c r="X122" s="112">
        <v>0</v>
      </c>
      <c r="Y122" s="112">
        <v>0</v>
      </c>
      <c r="Z122" s="112">
        <v>0</v>
      </c>
      <c r="AA122" s="112">
        <v>1</v>
      </c>
      <c r="AB122" s="111" t="s">
        <v>209</v>
      </c>
      <c r="AC122" s="114" t="s">
        <v>31</v>
      </c>
      <c r="AD122" s="115"/>
      <c r="AE122" s="115"/>
      <c r="AF122" s="115"/>
      <c r="AG122" s="200">
        <v>4</v>
      </c>
      <c r="AH122" s="200">
        <v>3</v>
      </c>
      <c r="AI122" s="200">
        <v>2</v>
      </c>
      <c r="AJ122" s="200">
        <v>2</v>
      </c>
      <c r="AK122" s="200">
        <v>2</v>
      </c>
      <c r="AL122" s="200">
        <v>2</v>
      </c>
      <c r="AM122" s="177">
        <f t="shared" si="22"/>
        <v>15</v>
      </c>
      <c r="AN122" s="9"/>
    </row>
    <row r="123" spans="1:40" s="7" customFormat="1" ht="65.25" customHeight="1" x14ac:dyDescent="0.25">
      <c r="A123" s="112">
        <v>8</v>
      </c>
      <c r="B123" s="112">
        <v>0</v>
      </c>
      <c r="C123" s="112">
        <v>2</v>
      </c>
      <c r="D123" s="112">
        <v>0</v>
      </c>
      <c r="E123" s="112">
        <v>4</v>
      </c>
      <c r="F123" s="112">
        <v>0</v>
      </c>
      <c r="G123" s="112">
        <v>9</v>
      </c>
      <c r="H123" s="112">
        <v>0</v>
      </c>
      <c r="I123" s="112">
        <v>5</v>
      </c>
      <c r="J123" s="112">
        <v>2</v>
      </c>
      <c r="K123" s="112">
        <v>0</v>
      </c>
      <c r="L123" s="112">
        <v>2</v>
      </c>
      <c r="M123" s="112" t="s">
        <v>60</v>
      </c>
      <c r="N123" s="112">
        <v>1</v>
      </c>
      <c r="O123" s="112">
        <v>0</v>
      </c>
      <c r="P123" s="112">
        <v>5</v>
      </c>
      <c r="Q123" s="112">
        <v>0</v>
      </c>
      <c r="R123" s="112">
        <v>0</v>
      </c>
      <c r="S123" s="112">
        <v>5</v>
      </c>
      <c r="T123" s="112">
        <v>2</v>
      </c>
      <c r="U123" s="112">
        <v>2</v>
      </c>
      <c r="V123" s="112">
        <v>2</v>
      </c>
      <c r="W123" s="112">
        <v>2</v>
      </c>
      <c r="X123" s="112">
        <v>0</v>
      </c>
      <c r="Y123" s="112">
        <v>1</v>
      </c>
      <c r="Z123" s="112">
        <v>0</v>
      </c>
      <c r="AA123" s="112">
        <v>0</v>
      </c>
      <c r="AB123" s="111" t="s">
        <v>359</v>
      </c>
      <c r="AC123" s="114" t="s">
        <v>4</v>
      </c>
      <c r="AD123" s="115"/>
      <c r="AE123" s="115"/>
      <c r="AF123" s="115"/>
      <c r="AG123" s="178">
        <v>7674.5</v>
      </c>
      <c r="AH123" s="181">
        <v>6709.5</v>
      </c>
      <c r="AI123" s="181">
        <v>6709.5</v>
      </c>
      <c r="AJ123" s="181">
        <v>6709.5</v>
      </c>
      <c r="AK123" s="181">
        <v>2930.3</v>
      </c>
      <c r="AL123" s="181">
        <v>2930.3</v>
      </c>
      <c r="AM123" s="101">
        <f t="shared" si="22"/>
        <v>33663.599999999999</v>
      </c>
      <c r="AN123" s="9"/>
    </row>
    <row r="124" spans="1:40" s="7" customFormat="1" ht="36" customHeight="1" x14ac:dyDescent="0.25">
      <c r="A124" s="112"/>
      <c r="B124" s="112"/>
      <c r="C124" s="112"/>
      <c r="D124" s="112"/>
      <c r="E124" s="112"/>
      <c r="F124" s="112"/>
      <c r="G124" s="112"/>
      <c r="H124" s="112"/>
      <c r="I124" s="112"/>
      <c r="J124" s="112"/>
      <c r="K124" s="112"/>
      <c r="L124" s="112"/>
      <c r="M124" s="112"/>
      <c r="N124" s="112"/>
      <c r="O124" s="112"/>
      <c r="P124" s="112"/>
      <c r="Q124" s="112"/>
      <c r="R124" s="112">
        <v>0</v>
      </c>
      <c r="S124" s="112">
        <v>5</v>
      </c>
      <c r="T124" s="112">
        <v>2</v>
      </c>
      <c r="U124" s="112">
        <v>2</v>
      </c>
      <c r="V124" s="112">
        <v>2</v>
      </c>
      <c r="W124" s="112">
        <v>2</v>
      </c>
      <c r="X124" s="112">
        <v>0</v>
      </c>
      <c r="Y124" s="112">
        <v>1</v>
      </c>
      <c r="Z124" s="112">
        <v>0</v>
      </c>
      <c r="AA124" s="112">
        <v>1</v>
      </c>
      <c r="AB124" s="111" t="s">
        <v>214</v>
      </c>
      <c r="AC124" s="114" t="s">
        <v>29</v>
      </c>
      <c r="AD124" s="115"/>
      <c r="AE124" s="115"/>
      <c r="AF124" s="115"/>
      <c r="AG124" s="178">
        <v>3</v>
      </c>
      <c r="AH124" s="178">
        <v>2.2999999999999998</v>
      </c>
      <c r="AI124" s="178">
        <v>2</v>
      </c>
      <c r="AJ124" s="181">
        <v>2</v>
      </c>
      <c r="AK124" s="181">
        <v>2</v>
      </c>
      <c r="AL124" s="181">
        <v>2</v>
      </c>
      <c r="AM124" s="101">
        <f t="shared" si="22"/>
        <v>13.3</v>
      </c>
      <c r="AN124" s="9"/>
    </row>
    <row r="125" spans="1:40" s="7" customFormat="1" ht="73.5" customHeight="1" x14ac:dyDescent="0.25">
      <c r="A125" s="112">
        <v>8</v>
      </c>
      <c r="B125" s="112">
        <v>0</v>
      </c>
      <c r="C125" s="112">
        <v>2</v>
      </c>
      <c r="D125" s="112">
        <v>0</v>
      </c>
      <c r="E125" s="112">
        <v>4</v>
      </c>
      <c r="F125" s="112">
        <v>0</v>
      </c>
      <c r="G125" s="112">
        <v>9</v>
      </c>
      <c r="H125" s="112">
        <v>0</v>
      </c>
      <c r="I125" s="112">
        <v>5</v>
      </c>
      <c r="J125" s="112">
        <v>2</v>
      </c>
      <c r="K125" s="112">
        <v>0</v>
      </c>
      <c r="L125" s="112">
        <v>2</v>
      </c>
      <c r="M125" s="112">
        <v>1</v>
      </c>
      <c r="N125" s="112">
        <v>1</v>
      </c>
      <c r="O125" s="112">
        <v>0</v>
      </c>
      <c r="P125" s="112">
        <v>5</v>
      </c>
      <c r="Q125" s="112">
        <v>0</v>
      </c>
      <c r="R125" s="112">
        <v>0</v>
      </c>
      <c r="S125" s="112">
        <v>5</v>
      </c>
      <c r="T125" s="112">
        <v>2</v>
      </c>
      <c r="U125" s="112">
        <v>2</v>
      </c>
      <c r="V125" s="112">
        <v>2</v>
      </c>
      <c r="W125" s="112">
        <v>2</v>
      </c>
      <c r="X125" s="112">
        <v>0</v>
      </c>
      <c r="Y125" s="112">
        <v>2</v>
      </c>
      <c r="Z125" s="112">
        <v>0</v>
      </c>
      <c r="AA125" s="112">
        <v>0</v>
      </c>
      <c r="AB125" s="111" t="s">
        <v>360</v>
      </c>
      <c r="AC125" s="114" t="s">
        <v>4</v>
      </c>
      <c r="AD125" s="115"/>
      <c r="AE125" s="115"/>
      <c r="AF125" s="115"/>
      <c r="AG125" s="178">
        <v>26356.2</v>
      </c>
      <c r="AH125" s="181">
        <v>27556.9</v>
      </c>
      <c r="AI125" s="181">
        <v>34438.699999999997</v>
      </c>
      <c r="AJ125" s="181">
        <v>34438.699999999997</v>
      </c>
      <c r="AK125" s="181">
        <v>0</v>
      </c>
      <c r="AL125" s="181">
        <v>0</v>
      </c>
      <c r="AM125" s="101">
        <f t="shared" si="22"/>
        <v>122790.5</v>
      </c>
      <c r="AN125" s="9"/>
    </row>
    <row r="126" spans="1:40" s="7" customFormat="1" ht="36" customHeight="1" x14ac:dyDescent="0.25">
      <c r="A126" s="112"/>
      <c r="B126" s="112"/>
      <c r="C126" s="112"/>
      <c r="D126" s="112"/>
      <c r="E126" s="112"/>
      <c r="F126" s="112"/>
      <c r="G126" s="112"/>
      <c r="H126" s="112"/>
      <c r="I126" s="112"/>
      <c r="J126" s="112"/>
      <c r="K126" s="112"/>
      <c r="L126" s="112"/>
      <c r="M126" s="112"/>
      <c r="N126" s="112"/>
      <c r="O126" s="112"/>
      <c r="P126" s="112"/>
      <c r="Q126" s="112"/>
      <c r="R126" s="112">
        <v>0</v>
      </c>
      <c r="S126" s="112">
        <v>5</v>
      </c>
      <c r="T126" s="112">
        <v>2</v>
      </c>
      <c r="U126" s="112">
        <v>2</v>
      </c>
      <c r="V126" s="112">
        <v>2</v>
      </c>
      <c r="W126" s="112">
        <v>2</v>
      </c>
      <c r="X126" s="112">
        <v>0</v>
      </c>
      <c r="Y126" s="112">
        <v>2</v>
      </c>
      <c r="Z126" s="112">
        <v>0</v>
      </c>
      <c r="AA126" s="112">
        <v>1</v>
      </c>
      <c r="AB126" s="118" t="s">
        <v>286</v>
      </c>
      <c r="AC126" s="114" t="s">
        <v>29</v>
      </c>
      <c r="AD126" s="115"/>
      <c r="AE126" s="115"/>
      <c r="AF126" s="115"/>
      <c r="AG126" s="181">
        <v>3</v>
      </c>
      <c r="AH126" s="181">
        <v>0</v>
      </c>
      <c r="AI126" s="181">
        <v>0</v>
      </c>
      <c r="AJ126" s="181">
        <v>0</v>
      </c>
      <c r="AK126" s="181">
        <v>0</v>
      </c>
      <c r="AL126" s="181">
        <v>0</v>
      </c>
      <c r="AM126" s="101">
        <f t="shared" si="22"/>
        <v>3</v>
      </c>
      <c r="AN126" s="9"/>
    </row>
    <row r="127" spans="1:40" s="7" customFormat="1" ht="82.5" customHeight="1" x14ac:dyDescent="0.25">
      <c r="A127" s="112"/>
      <c r="B127" s="112"/>
      <c r="C127" s="112"/>
      <c r="D127" s="112"/>
      <c r="E127" s="112"/>
      <c r="F127" s="112"/>
      <c r="G127" s="112"/>
      <c r="H127" s="112"/>
      <c r="I127" s="112"/>
      <c r="J127" s="112"/>
      <c r="K127" s="112"/>
      <c r="L127" s="112"/>
      <c r="M127" s="112"/>
      <c r="N127" s="112"/>
      <c r="O127" s="112"/>
      <c r="P127" s="112"/>
      <c r="Q127" s="112"/>
      <c r="R127" s="112">
        <v>0</v>
      </c>
      <c r="S127" s="112">
        <v>5</v>
      </c>
      <c r="T127" s="112">
        <v>2</v>
      </c>
      <c r="U127" s="112">
        <v>2</v>
      </c>
      <c r="V127" s="112">
        <v>2</v>
      </c>
      <c r="W127" s="112">
        <v>2</v>
      </c>
      <c r="X127" s="112">
        <v>0</v>
      </c>
      <c r="Y127" s="112">
        <v>3</v>
      </c>
      <c r="Z127" s="112">
        <v>0</v>
      </c>
      <c r="AA127" s="112">
        <v>0</v>
      </c>
      <c r="AB127" s="119" t="s">
        <v>287</v>
      </c>
      <c r="AC127" s="100" t="s">
        <v>32</v>
      </c>
      <c r="AD127" s="104"/>
      <c r="AE127" s="104"/>
      <c r="AF127" s="104"/>
      <c r="AG127" s="178" t="s">
        <v>33</v>
      </c>
      <c r="AH127" s="178" t="s">
        <v>33</v>
      </c>
      <c r="AI127" s="178" t="s">
        <v>33</v>
      </c>
      <c r="AJ127" s="178" t="s">
        <v>33</v>
      </c>
      <c r="AK127" s="178" t="s">
        <v>33</v>
      </c>
      <c r="AL127" s="178" t="s">
        <v>33</v>
      </c>
      <c r="AM127" s="101"/>
      <c r="AN127" s="9"/>
    </row>
    <row r="128" spans="1:40" s="7" customFormat="1" ht="31.5" x14ac:dyDescent="0.25">
      <c r="A128" s="112"/>
      <c r="B128" s="112"/>
      <c r="C128" s="112"/>
      <c r="D128" s="112"/>
      <c r="E128" s="112"/>
      <c r="F128" s="112"/>
      <c r="G128" s="112"/>
      <c r="H128" s="112"/>
      <c r="I128" s="112"/>
      <c r="J128" s="112"/>
      <c r="K128" s="112"/>
      <c r="L128" s="112"/>
      <c r="M128" s="112"/>
      <c r="N128" s="112"/>
      <c r="O128" s="112"/>
      <c r="P128" s="112"/>
      <c r="Q128" s="112"/>
      <c r="R128" s="112">
        <v>0</v>
      </c>
      <c r="S128" s="112">
        <v>5</v>
      </c>
      <c r="T128" s="112">
        <v>2</v>
      </c>
      <c r="U128" s="112">
        <v>2</v>
      </c>
      <c r="V128" s="112">
        <v>2</v>
      </c>
      <c r="W128" s="112">
        <v>2</v>
      </c>
      <c r="X128" s="112">
        <v>0</v>
      </c>
      <c r="Y128" s="112">
        <v>3</v>
      </c>
      <c r="Z128" s="112">
        <v>0</v>
      </c>
      <c r="AA128" s="112">
        <v>1</v>
      </c>
      <c r="AB128" s="103" t="s">
        <v>288</v>
      </c>
      <c r="AC128" s="100" t="s">
        <v>31</v>
      </c>
      <c r="AD128" s="104"/>
      <c r="AE128" s="104"/>
      <c r="AF128" s="104"/>
      <c r="AG128" s="200">
        <v>4</v>
      </c>
      <c r="AH128" s="180">
        <v>2</v>
      </c>
      <c r="AI128" s="180">
        <v>2</v>
      </c>
      <c r="AJ128" s="180">
        <v>2</v>
      </c>
      <c r="AK128" s="180">
        <v>2</v>
      </c>
      <c r="AL128" s="180">
        <v>2</v>
      </c>
      <c r="AM128" s="177">
        <f t="shared" ref="AM128:AM133" si="23">AG128+AH128+AI128+AJ128+AK128+AL128</f>
        <v>14</v>
      </c>
      <c r="AN128" s="9"/>
    </row>
    <row r="129" spans="1:69" s="7" customFormat="1" ht="31.5" x14ac:dyDescent="0.25">
      <c r="A129" s="112"/>
      <c r="B129" s="112"/>
      <c r="C129" s="112"/>
      <c r="D129" s="112"/>
      <c r="E129" s="112"/>
      <c r="F129" s="112"/>
      <c r="G129" s="112"/>
      <c r="H129" s="112"/>
      <c r="I129" s="112"/>
      <c r="J129" s="112"/>
      <c r="K129" s="112"/>
      <c r="L129" s="112"/>
      <c r="M129" s="112"/>
      <c r="N129" s="112"/>
      <c r="O129" s="112"/>
      <c r="P129" s="112"/>
      <c r="Q129" s="112"/>
      <c r="R129" s="112">
        <v>0</v>
      </c>
      <c r="S129" s="112">
        <v>5</v>
      </c>
      <c r="T129" s="112">
        <v>2</v>
      </c>
      <c r="U129" s="112">
        <v>2</v>
      </c>
      <c r="V129" s="112">
        <v>3</v>
      </c>
      <c r="W129" s="112">
        <v>0</v>
      </c>
      <c r="X129" s="112">
        <v>0</v>
      </c>
      <c r="Y129" s="112">
        <v>0</v>
      </c>
      <c r="Z129" s="112">
        <v>0</v>
      </c>
      <c r="AA129" s="112">
        <v>0</v>
      </c>
      <c r="AB129" s="196" t="s">
        <v>255</v>
      </c>
      <c r="AC129" s="114" t="s">
        <v>4</v>
      </c>
      <c r="AD129" s="104"/>
      <c r="AE129" s="104"/>
      <c r="AF129" s="104"/>
      <c r="AG129" s="201">
        <f>AG131+AG133</f>
        <v>3175.7</v>
      </c>
      <c r="AH129" s="201">
        <f>AH131+AH133</f>
        <v>3914.5</v>
      </c>
      <c r="AI129" s="201">
        <f>AI131+AI133</f>
        <v>4052.3</v>
      </c>
      <c r="AJ129" s="201">
        <f>AJ131+AJ133</f>
        <v>4196.0999999999995</v>
      </c>
      <c r="AK129" s="201">
        <f t="shared" ref="AK129:AL129" si="24">AK131</f>
        <v>387</v>
      </c>
      <c r="AL129" s="201">
        <f t="shared" si="24"/>
        <v>387</v>
      </c>
      <c r="AM129" s="101">
        <f t="shared" si="23"/>
        <v>16112.599999999999</v>
      </c>
      <c r="AN129" s="9"/>
    </row>
    <row r="130" spans="1:69" s="7" customFormat="1" ht="31.5" x14ac:dyDescent="0.25">
      <c r="A130" s="112"/>
      <c r="B130" s="112"/>
      <c r="C130" s="112"/>
      <c r="D130" s="112"/>
      <c r="E130" s="112"/>
      <c r="F130" s="112"/>
      <c r="G130" s="112"/>
      <c r="H130" s="112"/>
      <c r="I130" s="112"/>
      <c r="J130" s="112"/>
      <c r="K130" s="112"/>
      <c r="L130" s="112"/>
      <c r="M130" s="112"/>
      <c r="N130" s="112"/>
      <c r="O130" s="112"/>
      <c r="P130" s="112"/>
      <c r="Q130" s="112"/>
      <c r="R130" s="112">
        <v>0</v>
      </c>
      <c r="S130" s="112">
        <v>5</v>
      </c>
      <c r="T130" s="112">
        <v>2</v>
      </c>
      <c r="U130" s="112">
        <v>2</v>
      </c>
      <c r="V130" s="112">
        <v>3</v>
      </c>
      <c r="W130" s="112">
        <v>0</v>
      </c>
      <c r="X130" s="112">
        <v>0</v>
      </c>
      <c r="Y130" s="112">
        <v>0</v>
      </c>
      <c r="Z130" s="112">
        <v>0</v>
      </c>
      <c r="AA130" s="112">
        <v>1</v>
      </c>
      <c r="AB130" s="103" t="s">
        <v>254</v>
      </c>
      <c r="AC130" s="100" t="s">
        <v>231</v>
      </c>
      <c r="AD130" s="104"/>
      <c r="AE130" s="104"/>
      <c r="AF130" s="104"/>
      <c r="AG130" s="204">
        <v>2300</v>
      </c>
      <c r="AH130" s="180">
        <v>2000</v>
      </c>
      <c r="AI130" s="180">
        <v>1000</v>
      </c>
      <c r="AJ130" s="180">
        <v>1000</v>
      </c>
      <c r="AK130" s="180">
        <v>1000</v>
      </c>
      <c r="AL130" s="180">
        <v>1000</v>
      </c>
      <c r="AM130" s="177">
        <f t="shared" si="23"/>
        <v>8300</v>
      </c>
      <c r="AN130" s="9"/>
    </row>
    <row r="131" spans="1:69" s="7" customFormat="1" ht="31.5" x14ac:dyDescent="0.25">
      <c r="A131" s="112">
        <v>8</v>
      </c>
      <c r="B131" s="112">
        <v>0</v>
      </c>
      <c r="C131" s="112">
        <v>2</v>
      </c>
      <c r="D131" s="112">
        <v>0</v>
      </c>
      <c r="E131" s="112">
        <v>4</v>
      </c>
      <c r="F131" s="112">
        <v>0</v>
      </c>
      <c r="G131" s="112">
        <v>9</v>
      </c>
      <c r="H131" s="112">
        <v>0</v>
      </c>
      <c r="I131" s="112">
        <v>5</v>
      </c>
      <c r="J131" s="112">
        <v>2</v>
      </c>
      <c r="K131" s="112">
        <v>0</v>
      </c>
      <c r="L131" s="112">
        <v>3</v>
      </c>
      <c r="M131" s="112" t="s">
        <v>60</v>
      </c>
      <c r="N131" s="112">
        <v>1</v>
      </c>
      <c r="O131" s="112">
        <v>0</v>
      </c>
      <c r="P131" s="112">
        <v>2</v>
      </c>
      <c r="Q131" s="112">
        <v>0</v>
      </c>
      <c r="R131" s="112">
        <v>0</v>
      </c>
      <c r="S131" s="112">
        <v>5</v>
      </c>
      <c r="T131" s="112">
        <v>2</v>
      </c>
      <c r="U131" s="112">
        <v>2</v>
      </c>
      <c r="V131" s="112">
        <v>3</v>
      </c>
      <c r="W131" s="112">
        <v>3</v>
      </c>
      <c r="X131" s="112">
        <v>0</v>
      </c>
      <c r="Y131" s="112">
        <v>1</v>
      </c>
      <c r="Z131" s="112">
        <v>0</v>
      </c>
      <c r="AA131" s="112">
        <v>0</v>
      </c>
      <c r="AB131" s="103" t="s">
        <v>281</v>
      </c>
      <c r="AC131" s="114" t="s">
        <v>4</v>
      </c>
      <c r="AD131" s="104"/>
      <c r="AE131" s="104"/>
      <c r="AF131" s="104"/>
      <c r="AG131" s="178">
        <v>635.1</v>
      </c>
      <c r="AH131" s="181">
        <v>782.9</v>
      </c>
      <c r="AI131" s="181">
        <v>782.9</v>
      </c>
      <c r="AJ131" s="181">
        <v>782.9</v>
      </c>
      <c r="AK131" s="178">
        <v>387</v>
      </c>
      <c r="AL131" s="178">
        <v>387</v>
      </c>
      <c r="AM131" s="101">
        <f t="shared" si="23"/>
        <v>3757.8</v>
      </c>
      <c r="AN131" s="9"/>
    </row>
    <row r="132" spans="1:69" s="7" customFormat="1" ht="31.5" x14ac:dyDescent="0.25">
      <c r="A132" s="112"/>
      <c r="B132" s="112"/>
      <c r="C132" s="112"/>
      <c r="D132" s="112"/>
      <c r="E132" s="112"/>
      <c r="F132" s="112"/>
      <c r="G132" s="112"/>
      <c r="H132" s="112"/>
      <c r="I132" s="112"/>
      <c r="J132" s="112"/>
      <c r="K132" s="112"/>
      <c r="L132" s="112"/>
      <c r="M132" s="112"/>
      <c r="N132" s="112"/>
      <c r="O132" s="112"/>
      <c r="P132" s="112"/>
      <c r="Q132" s="112"/>
      <c r="R132" s="112">
        <v>0</v>
      </c>
      <c r="S132" s="112">
        <v>5</v>
      </c>
      <c r="T132" s="112">
        <v>2</v>
      </c>
      <c r="U132" s="112">
        <v>2</v>
      </c>
      <c r="V132" s="112">
        <v>3</v>
      </c>
      <c r="W132" s="112">
        <v>3</v>
      </c>
      <c r="X132" s="112">
        <v>0</v>
      </c>
      <c r="Y132" s="112">
        <v>1</v>
      </c>
      <c r="Z132" s="112">
        <v>0</v>
      </c>
      <c r="AA132" s="112">
        <v>1</v>
      </c>
      <c r="AB132" s="111" t="s">
        <v>284</v>
      </c>
      <c r="AC132" s="100" t="s">
        <v>31</v>
      </c>
      <c r="AD132" s="104"/>
      <c r="AE132" s="104"/>
      <c r="AF132" s="104"/>
      <c r="AG132" s="180">
        <v>2</v>
      </c>
      <c r="AH132" s="180">
        <v>2</v>
      </c>
      <c r="AI132" s="180">
        <v>1</v>
      </c>
      <c r="AJ132" s="180">
        <v>1</v>
      </c>
      <c r="AK132" s="180">
        <v>1</v>
      </c>
      <c r="AL132" s="180">
        <v>1</v>
      </c>
      <c r="AM132" s="177">
        <f t="shared" si="23"/>
        <v>8</v>
      </c>
      <c r="AN132" s="9"/>
    </row>
    <row r="133" spans="1:69" s="7" customFormat="1" ht="31.5" x14ac:dyDescent="0.25">
      <c r="A133" s="112">
        <v>8</v>
      </c>
      <c r="B133" s="112">
        <v>0</v>
      </c>
      <c r="C133" s="112">
        <v>2</v>
      </c>
      <c r="D133" s="112">
        <v>0</v>
      </c>
      <c r="E133" s="112">
        <v>4</v>
      </c>
      <c r="F133" s="112">
        <v>0</v>
      </c>
      <c r="G133" s="112">
        <v>9</v>
      </c>
      <c r="H133" s="112">
        <v>0</v>
      </c>
      <c r="I133" s="112">
        <v>5</v>
      </c>
      <c r="J133" s="112">
        <v>2</v>
      </c>
      <c r="K133" s="112">
        <v>0</v>
      </c>
      <c r="L133" s="112">
        <v>3</v>
      </c>
      <c r="M133" s="112">
        <v>1</v>
      </c>
      <c r="N133" s="112">
        <v>1</v>
      </c>
      <c r="O133" s="112">
        <v>0</v>
      </c>
      <c r="P133" s="112">
        <v>2</v>
      </c>
      <c r="Q133" s="112">
        <v>0</v>
      </c>
      <c r="R133" s="112">
        <v>0</v>
      </c>
      <c r="S133" s="112">
        <v>5</v>
      </c>
      <c r="T133" s="112">
        <v>2</v>
      </c>
      <c r="U133" s="112">
        <v>2</v>
      </c>
      <c r="V133" s="112">
        <v>3</v>
      </c>
      <c r="W133" s="112">
        <v>3</v>
      </c>
      <c r="X133" s="112">
        <v>0</v>
      </c>
      <c r="Y133" s="112">
        <v>2</v>
      </c>
      <c r="Z133" s="112">
        <v>0</v>
      </c>
      <c r="AA133" s="112">
        <v>0</v>
      </c>
      <c r="AB133" s="103" t="s">
        <v>283</v>
      </c>
      <c r="AC133" s="114" t="s">
        <v>4</v>
      </c>
      <c r="AD133" s="104"/>
      <c r="AE133" s="104"/>
      <c r="AF133" s="104"/>
      <c r="AG133" s="178">
        <v>2540.6</v>
      </c>
      <c r="AH133" s="181">
        <v>3131.6</v>
      </c>
      <c r="AI133" s="181">
        <v>3269.4</v>
      </c>
      <c r="AJ133" s="181">
        <v>3413.2</v>
      </c>
      <c r="AK133" s="178">
        <v>0</v>
      </c>
      <c r="AL133" s="178">
        <v>0</v>
      </c>
      <c r="AM133" s="101">
        <f t="shared" si="23"/>
        <v>12354.8</v>
      </c>
      <c r="AN133" s="9"/>
    </row>
    <row r="134" spans="1:69" s="7" customFormat="1" ht="31.5" x14ac:dyDescent="0.25">
      <c r="A134" s="112"/>
      <c r="B134" s="112"/>
      <c r="C134" s="112"/>
      <c r="D134" s="112"/>
      <c r="E134" s="112"/>
      <c r="F134" s="112"/>
      <c r="G134" s="112"/>
      <c r="H134" s="112"/>
      <c r="I134" s="112"/>
      <c r="J134" s="112"/>
      <c r="K134" s="112"/>
      <c r="L134" s="112"/>
      <c r="M134" s="112"/>
      <c r="N134" s="112"/>
      <c r="O134" s="112"/>
      <c r="P134" s="112"/>
      <c r="Q134" s="112"/>
      <c r="R134" s="112">
        <v>0</v>
      </c>
      <c r="S134" s="112">
        <v>5</v>
      </c>
      <c r="T134" s="112">
        <v>2</v>
      </c>
      <c r="U134" s="112">
        <v>2</v>
      </c>
      <c r="V134" s="112">
        <v>3</v>
      </c>
      <c r="W134" s="112">
        <v>3</v>
      </c>
      <c r="X134" s="112">
        <v>0</v>
      </c>
      <c r="Y134" s="112">
        <v>2</v>
      </c>
      <c r="Z134" s="112">
        <v>0</v>
      </c>
      <c r="AA134" s="112">
        <v>1</v>
      </c>
      <c r="AB134" s="118" t="s">
        <v>284</v>
      </c>
      <c r="AC134" s="100" t="s">
        <v>31</v>
      </c>
      <c r="AD134" s="104"/>
      <c r="AE134" s="104"/>
      <c r="AF134" s="104"/>
      <c r="AG134" s="200">
        <v>2</v>
      </c>
      <c r="AH134" s="180">
        <v>0</v>
      </c>
      <c r="AI134" s="180">
        <v>0</v>
      </c>
      <c r="AJ134" s="180">
        <v>0</v>
      </c>
      <c r="AK134" s="180">
        <v>0</v>
      </c>
      <c r="AL134" s="180">
        <v>0</v>
      </c>
      <c r="AM134" s="177">
        <f>AG134+AH134+AI134+AJ134+AK134+AL134</f>
        <v>2</v>
      </c>
      <c r="AN134" s="9"/>
    </row>
    <row r="135" spans="1:69" s="7" customFormat="1" ht="63" x14ac:dyDescent="0.25">
      <c r="A135" s="112"/>
      <c r="B135" s="112"/>
      <c r="C135" s="112"/>
      <c r="D135" s="112"/>
      <c r="E135" s="112"/>
      <c r="F135" s="112"/>
      <c r="G135" s="112"/>
      <c r="H135" s="112"/>
      <c r="I135" s="112"/>
      <c r="J135" s="112"/>
      <c r="K135" s="112"/>
      <c r="L135" s="112"/>
      <c r="M135" s="112"/>
      <c r="N135" s="112"/>
      <c r="O135" s="112"/>
      <c r="P135" s="112"/>
      <c r="Q135" s="112"/>
      <c r="R135" s="112">
        <v>0</v>
      </c>
      <c r="S135" s="112">
        <v>5</v>
      </c>
      <c r="T135" s="112">
        <v>2</v>
      </c>
      <c r="U135" s="112">
        <v>2</v>
      </c>
      <c r="V135" s="112">
        <v>3</v>
      </c>
      <c r="W135" s="112">
        <v>3</v>
      </c>
      <c r="X135" s="112">
        <v>0</v>
      </c>
      <c r="Y135" s="112">
        <v>3</v>
      </c>
      <c r="Z135" s="112">
        <v>0</v>
      </c>
      <c r="AA135" s="112">
        <v>0</v>
      </c>
      <c r="AB135" s="111" t="s">
        <v>282</v>
      </c>
      <c r="AC135" s="100" t="s">
        <v>32</v>
      </c>
      <c r="AD135" s="104"/>
      <c r="AE135" s="104"/>
      <c r="AF135" s="104"/>
      <c r="AG135" s="200" t="s">
        <v>33</v>
      </c>
      <c r="AH135" s="200" t="s">
        <v>33</v>
      </c>
      <c r="AI135" s="200" t="s">
        <v>33</v>
      </c>
      <c r="AJ135" s="200" t="s">
        <v>33</v>
      </c>
      <c r="AK135" s="200" t="s">
        <v>33</v>
      </c>
      <c r="AL135" s="178" t="s">
        <v>33</v>
      </c>
      <c r="AM135" s="101"/>
      <c r="AN135" s="9"/>
    </row>
    <row r="136" spans="1:69" s="7" customFormat="1" ht="31.5" x14ac:dyDescent="0.25">
      <c r="A136" s="112"/>
      <c r="B136" s="112"/>
      <c r="C136" s="112"/>
      <c r="D136" s="112"/>
      <c r="E136" s="112"/>
      <c r="F136" s="112"/>
      <c r="G136" s="112"/>
      <c r="H136" s="112"/>
      <c r="I136" s="112"/>
      <c r="J136" s="112"/>
      <c r="K136" s="112"/>
      <c r="L136" s="112"/>
      <c r="M136" s="112"/>
      <c r="N136" s="112"/>
      <c r="O136" s="112"/>
      <c r="P136" s="112"/>
      <c r="Q136" s="112"/>
      <c r="R136" s="112">
        <v>0</v>
      </c>
      <c r="S136" s="112">
        <v>5</v>
      </c>
      <c r="T136" s="112">
        <v>2</v>
      </c>
      <c r="U136" s="112">
        <v>2</v>
      </c>
      <c r="V136" s="112">
        <v>3</v>
      </c>
      <c r="W136" s="112">
        <v>3</v>
      </c>
      <c r="X136" s="112">
        <v>0</v>
      </c>
      <c r="Y136" s="112">
        <v>3</v>
      </c>
      <c r="Z136" s="112">
        <v>0</v>
      </c>
      <c r="AA136" s="112">
        <v>1</v>
      </c>
      <c r="AB136" s="111" t="s">
        <v>285</v>
      </c>
      <c r="AC136" s="100" t="s">
        <v>31</v>
      </c>
      <c r="AD136" s="104"/>
      <c r="AE136" s="104"/>
      <c r="AF136" s="104"/>
      <c r="AG136" s="200">
        <v>2</v>
      </c>
      <c r="AH136" s="180">
        <v>2</v>
      </c>
      <c r="AI136" s="180">
        <v>1</v>
      </c>
      <c r="AJ136" s="180">
        <v>1</v>
      </c>
      <c r="AK136" s="180">
        <v>1</v>
      </c>
      <c r="AL136" s="180">
        <v>1</v>
      </c>
      <c r="AM136" s="177">
        <f>AG136+AH136+AI136+AJ136+AK136+AL136</f>
        <v>8</v>
      </c>
      <c r="AN136" s="9"/>
    </row>
    <row r="137" spans="1:69" s="7" customFormat="1" ht="38.25" customHeight="1" x14ac:dyDescent="0.25">
      <c r="A137" s="112"/>
      <c r="B137" s="112"/>
      <c r="C137" s="112"/>
      <c r="D137" s="112"/>
      <c r="E137" s="112"/>
      <c r="F137" s="112"/>
      <c r="G137" s="112"/>
      <c r="H137" s="112"/>
      <c r="I137" s="112"/>
      <c r="J137" s="112"/>
      <c r="K137" s="112"/>
      <c r="L137" s="112"/>
      <c r="M137" s="112"/>
      <c r="N137" s="112"/>
      <c r="O137" s="112"/>
      <c r="P137" s="112"/>
      <c r="Q137" s="112"/>
      <c r="R137" s="112">
        <v>0</v>
      </c>
      <c r="S137" s="112">
        <v>5</v>
      </c>
      <c r="T137" s="112">
        <v>2</v>
      </c>
      <c r="U137" s="112">
        <v>2</v>
      </c>
      <c r="V137" s="112">
        <v>4</v>
      </c>
      <c r="W137" s="112">
        <v>0</v>
      </c>
      <c r="X137" s="112">
        <v>0</v>
      </c>
      <c r="Y137" s="112">
        <v>0</v>
      </c>
      <c r="Z137" s="112">
        <v>0</v>
      </c>
      <c r="AA137" s="112">
        <v>0</v>
      </c>
      <c r="AB137" s="196" t="s">
        <v>252</v>
      </c>
      <c r="AC137" s="114" t="s">
        <v>4</v>
      </c>
      <c r="AD137" s="115" t="e">
        <f>AD139+#REF!</f>
        <v>#REF!</v>
      </c>
      <c r="AE137" s="115" t="e">
        <f>AE139+#REF!</f>
        <v>#REF!</v>
      </c>
      <c r="AF137" s="115" t="e">
        <f>AF139+#REF!</f>
        <v>#REF!</v>
      </c>
      <c r="AG137" s="201">
        <f>AG139+AG144+AG149</f>
        <v>8030.4000000000005</v>
      </c>
      <c r="AH137" s="201">
        <f>AH139+AH144</f>
        <v>14087.3</v>
      </c>
      <c r="AI137" s="201">
        <f>AI139+AI144</f>
        <v>14258.5</v>
      </c>
      <c r="AJ137" s="201">
        <f>AJ139+AJ144</f>
        <v>15071.2</v>
      </c>
      <c r="AK137" s="201">
        <f t="shared" ref="AK137:AL137" si="25">AK139</f>
        <v>1733.3</v>
      </c>
      <c r="AL137" s="201">
        <f t="shared" si="25"/>
        <v>1733.3</v>
      </c>
      <c r="AM137" s="101">
        <f>AG137+AH137+AI137+AJ137+AK137+AL137</f>
        <v>54914</v>
      </c>
      <c r="AN137" s="10"/>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row>
    <row r="138" spans="1:69" s="7" customFormat="1" ht="46.5" customHeight="1" x14ac:dyDescent="0.25">
      <c r="A138" s="112"/>
      <c r="B138" s="112"/>
      <c r="C138" s="112"/>
      <c r="D138" s="112"/>
      <c r="E138" s="112"/>
      <c r="F138" s="112"/>
      <c r="G138" s="112"/>
      <c r="H138" s="112"/>
      <c r="I138" s="112"/>
      <c r="J138" s="112"/>
      <c r="K138" s="112"/>
      <c r="L138" s="112"/>
      <c r="M138" s="112"/>
      <c r="N138" s="112"/>
      <c r="O138" s="112"/>
      <c r="P138" s="112"/>
      <c r="Q138" s="112"/>
      <c r="R138" s="112">
        <v>0</v>
      </c>
      <c r="S138" s="112">
        <v>5</v>
      </c>
      <c r="T138" s="112">
        <v>2</v>
      </c>
      <c r="U138" s="112">
        <v>2</v>
      </c>
      <c r="V138" s="112">
        <v>4</v>
      </c>
      <c r="W138" s="112">
        <v>0</v>
      </c>
      <c r="X138" s="112">
        <v>0</v>
      </c>
      <c r="Y138" s="112">
        <v>0</v>
      </c>
      <c r="Z138" s="112">
        <v>0</v>
      </c>
      <c r="AA138" s="112">
        <v>1</v>
      </c>
      <c r="AB138" s="103" t="s">
        <v>267</v>
      </c>
      <c r="AC138" s="114" t="s">
        <v>28</v>
      </c>
      <c r="AD138" s="120"/>
      <c r="AE138" s="120"/>
      <c r="AF138" s="120"/>
      <c r="AG138" s="182">
        <v>80</v>
      </c>
      <c r="AH138" s="179">
        <v>80</v>
      </c>
      <c r="AI138" s="182">
        <v>80</v>
      </c>
      <c r="AJ138" s="182">
        <v>80</v>
      </c>
      <c r="AK138" s="182">
        <v>80</v>
      </c>
      <c r="AL138" s="182">
        <v>80</v>
      </c>
      <c r="AM138" s="101"/>
      <c r="AN138" s="10"/>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row>
    <row r="139" spans="1:69" s="28" customFormat="1" ht="53.25" customHeight="1" x14ac:dyDescent="0.25">
      <c r="A139" s="102">
        <v>8</v>
      </c>
      <c r="B139" s="102">
        <v>0</v>
      </c>
      <c r="C139" s="102">
        <v>2</v>
      </c>
      <c r="D139" s="102">
        <v>0</v>
      </c>
      <c r="E139" s="102">
        <v>4</v>
      </c>
      <c r="F139" s="102">
        <v>0</v>
      </c>
      <c r="G139" s="102">
        <v>8</v>
      </c>
      <c r="H139" s="102">
        <v>0</v>
      </c>
      <c r="I139" s="102">
        <v>5</v>
      </c>
      <c r="J139" s="102">
        <v>2</v>
      </c>
      <c r="K139" s="102">
        <v>0</v>
      </c>
      <c r="L139" s="102">
        <v>4</v>
      </c>
      <c r="M139" s="102" t="s">
        <v>60</v>
      </c>
      <c r="N139" s="102">
        <v>0</v>
      </c>
      <c r="O139" s="102">
        <v>3</v>
      </c>
      <c r="P139" s="102">
        <v>0</v>
      </c>
      <c r="Q139" s="102">
        <v>0</v>
      </c>
      <c r="R139" s="102">
        <v>0</v>
      </c>
      <c r="S139" s="102">
        <v>5</v>
      </c>
      <c r="T139" s="102">
        <v>2</v>
      </c>
      <c r="U139" s="102">
        <v>2</v>
      </c>
      <c r="V139" s="102">
        <v>4</v>
      </c>
      <c r="W139" s="102">
        <v>4</v>
      </c>
      <c r="X139" s="102">
        <v>0</v>
      </c>
      <c r="Y139" s="102">
        <v>1</v>
      </c>
      <c r="Z139" s="102">
        <v>0</v>
      </c>
      <c r="AA139" s="102">
        <v>0</v>
      </c>
      <c r="AB139" s="105" t="s">
        <v>268</v>
      </c>
      <c r="AC139" s="100" t="s">
        <v>4</v>
      </c>
      <c r="AD139" s="104"/>
      <c r="AE139" s="104"/>
      <c r="AF139" s="104"/>
      <c r="AG139" s="181">
        <v>1965.4</v>
      </c>
      <c r="AH139" s="181">
        <v>2817.5</v>
      </c>
      <c r="AI139" s="181">
        <v>2817.5</v>
      </c>
      <c r="AJ139" s="181">
        <v>2817.5</v>
      </c>
      <c r="AK139" s="181">
        <v>1733.3</v>
      </c>
      <c r="AL139" s="181">
        <v>1733.3</v>
      </c>
      <c r="AM139" s="178">
        <f>AG139+AH139+AI139+AJ139+AK139+AL139</f>
        <v>13884.499999999998</v>
      </c>
      <c r="AN139" s="10"/>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27"/>
    </row>
    <row r="140" spans="1:69" s="28" customFormat="1" ht="15.75" hidden="1" customHeight="1" x14ac:dyDescent="0.25">
      <c r="A140" s="102">
        <v>6</v>
      </c>
      <c r="B140" s="102">
        <v>0</v>
      </c>
      <c r="C140" s="102">
        <v>2</v>
      </c>
      <c r="D140" s="102">
        <v>0</v>
      </c>
      <c r="E140" s="102">
        <v>4</v>
      </c>
      <c r="F140" s="102">
        <v>0</v>
      </c>
      <c r="G140" s="102">
        <v>8</v>
      </c>
      <c r="H140" s="102">
        <v>0</v>
      </c>
      <c r="I140" s="102">
        <v>5</v>
      </c>
      <c r="J140" s="102">
        <v>2</v>
      </c>
      <c r="K140" s="102">
        <v>4</v>
      </c>
      <c r="L140" s="102">
        <v>0</v>
      </c>
      <c r="M140" s="102">
        <v>0</v>
      </c>
      <c r="N140" s="102"/>
      <c r="O140" s="102"/>
      <c r="P140" s="102"/>
      <c r="Q140" s="102">
        <v>2</v>
      </c>
      <c r="R140" s="102">
        <v>0</v>
      </c>
      <c r="S140" s="102">
        <v>5</v>
      </c>
      <c r="T140" s="102">
        <v>2</v>
      </c>
      <c r="U140" s="102">
        <v>0</v>
      </c>
      <c r="V140" s="102">
        <v>2</v>
      </c>
      <c r="W140" s="102">
        <v>0</v>
      </c>
      <c r="X140" s="102">
        <v>0</v>
      </c>
      <c r="Y140" s="102">
        <v>1</v>
      </c>
      <c r="Z140" s="102">
        <v>0</v>
      </c>
      <c r="AA140" s="102">
        <v>0</v>
      </c>
      <c r="AB140" s="107" t="s">
        <v>24</v>
      </c>
      <c r="AC140" s="100" t="s">
        <v>4</v>
      </c>
      <c r="AD140" s="104"/>
      <c r="AE140" s="104"/>
      <c r="AF140" s="104"/>
      <c r="AG140" s="181"/>
      <c r="AH140" s="181"/>
      <c r="AI140" s="181"/>
      <c r="AJ140" s="181"/>
      <c r="AK140" s="178"/>
      <c r="AL140" s="178"/>
      <c r="AM140" s="101">
        <f t="shared" si="20"/>
        <v>0</v>
      </c>
      <c r="AN140" s="10"/>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27"/>
    </row>
    <row r="141" spans="1:69" s="28" customFormat="1" ht="15" hidden="1" customHeight="1" x14ac:dyDescent="0.25">
      <c r="A141" s="102">
        <v>6</v>
      </c>
      <c r="B141" s="102">
        <v>0</v>
      </c>
      <c r="C141" s="102">
        <v>2</v>
      </c>
      <c r="D141" s="102">
        <v>0</v>
      </c>
      <c r="E141" s="102">
        <v>4</v>
      </c>
      <c r="F141" s="102">
        <v>0</v>
      </c>
      <c r="G141" s="102">
        <v>8</v>
      </c>
      <c r="H141" s="102">
        <v>0</v>
      </c>
      <c r="I141" s="102">
        <v>5</v>
      </c>
      <c r="J141" s="102">
        <v>2</v>
      </c>
      <c r="K141" s="102">
        <v>4</v>
      </c>
      <c r="L141" s="102">
        <v>0</v>
      </c>
      <c r="M141" s="102">
        <v>0</v>
      </c>
      <c r="N141" s="102"/>
      <c r="O141" s="102"/>
      <c r="P141" s="102"/>
      <c r="Q141" s="102">
        <v>2</v>
      </c>
      <c r="R141" s="102">
        <v>0</v>
      </c>
      <c r="S141" s="102">
        <v>5</v>
      </c>
      <c r="T141" s="102">
        <v>2</v>
      </c>
      <c r="U141" s="102">
        <v>0</v>
      </c>
      <c r="V141" s="102">
        <v>2</v>
      </c>
      <c r="W141" s="102">
        <v>0</v>
      </c>
      <c r="X141" s="102">
        <v>0</v>
      </c>
      <c r="Y141" s="102">
        <v>1</v>
      </c>
      <c r="Z141" s="102">
        <v>0</v>
      </c>
      <c r="AA141" s="102">
        <v>0</v>
      </c>
      <c r="AB141" s="107" t="s">
        <v>25</v>
      </c>
      <c r="AC141" s="100" t="s">
        <v>4</v>
      </c>
      <c r="AD141" s="104"/>
      <c r="AE141" s="104"/>
      <c r="AF141" s="104"/>
      <c r="AG141" s="181"/>
      <c r="AH141" s="181"/>
      <c r="AI141" s="181"/>
      <c r="AJ141" s="181"/>
      <c r="AK141" s="178"/>
      <c r="AL141" s="178"/>
      <c r="AM141" s="101">
        <f t="shared" si="20"/>
        <v>0</v>
      </c>
      <c r="AN141" s="10"/>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27"/>
    </row>
    <row r="142" spans="1:69" s="28" customFormat="1" ht="31.5" customHeight="1" x14ac:dyDescent="0.25">
      <c r="A142" s="102"/>
      <c r="B142" s="102"/>
      <c r="C142" s="102"/>
      <c r="D142" s="102"/>
      <c r="E142" s="102"/>
      <c r="F142" s="102"/>
      <c r="G142" s="102"/>
      <c r="H142" s="102"/>
      <c r="I142" s="102"/>
      <c r="J142" s="102"/>
      <c r="K142" s="102"/>
      <c r="L142" s="102"/>
      <c r="M142" s="102"/>
      <c r="N142" s="102"/>
      <c r="O142" s="102"/>
      <c r="P142" s="102"/>
      <c r="Q142" s="102"/>
      <c r="R142" s="102">
        <v>0</v>
      </c>
      <c r="S142" s="102">
        <v>5</v>
      </c>
      <c r="T142" s="102">
        <v>2</v>
      </c>
      <c r="U142" s="102">
        <v>2</v>
      </c>
      <c r="V142" s="102">
        <v>4</v>
      </c>
      <c r="W142" s="102">
        <v>4</v>
      </c>
      <c r="X142" s="102">
        <v>0</v>
      </c>
      <c r="Y142" s="102">
        <v>1</v>
      </c>
      <c r="Z142" s="102">
        <v>0</v>
      </c>
      <c r="AA142" s="102">
        <v>0</v>
      </c>
      <c r="AB142" s="107" t="s">
        <v>26</v>
      </c>
      <c r="AC142" s="100" t="s">
        <v>4</v>
      </c>
      <c r="AD142" s="104"/>
      <c r="AE142" s="104"/>
      <c r="AF142" s="104"/>
      <c r="AG142" s="181">
        <v>1965.4</v>
      </c>
      <c r="AH142" s="181">
        <v>2817.5</v>
      </c>
      <c r="AI142" s="181">
        <v>2817.5</v>
      </c>
      <c r="AJ142" s="181">
        <v>2817.5</v>
      </c>
      <c r="AK142" s="181">
        <v>1733.3</v>
      </c>
      <c r="AL142" s="181">
        <v>1733.3</v>
      </c>
      <c r="AM142" s="101">
        <f>AG142+AH142+AI142+AJ142+AK142+AL142</f>
        <v>13884.499999999998</v>
      </c>
      <c r="AN142" s="10"/>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27"/>
    </row>
    <row r="143" spans="1:69" s="26" customFormat="1" ht="31.5" x14ac:dyDescent="0.25">
      <c r="A143" s="102"/>
      <c r="B143" s="102"/>
      <c r="C143" s="102"/>
      <c r="D143" s="102"/>
      <c r="E143" s="102"/>
      <c r="F143" s="102"/>
      <c r="G143" s="102"/>
      <c r="H143" s="102"/>
      <c r="I143" s="102"/>
      <c r="J143" s="102"/>
      <c r="K143" s="102"/>
      <c r="L143" s="102"/>
      <c r="M143" s="102"/>
      <c r="N143" s="102"/>
      <c r="O143" s="102"/>
      <c r="P143" s="102"/>
      <c r="Q143" s="102"/>
      <c r="R143" s="102">
        <v>0</v>
      </c>
      <c r="S143" s="102">
        <v>5</v>
      </c>
      <c r="T143" s="102">
        <v>2</v>
      </c>
      <c r="U143" s="102">
        <v>2</v>
      </c>
      <c r="V143" s="102">
        <v>4</v>
      </c>
      <c r="W143" s="102">
        <v>4</v>
      </c>
      <c r="X143" s="102">
        <v>0</v>
      </c>
      <c r="Y143" s="102">
        <v>1</v>
      </c>
      <c r="Z143" s="102">
        <v>0</v>
      </c>
      <c r="AA143" s="102">
        <v>1</v>
      </c>
      <c r="AB143" s="103" t="s">
        <v>253</v>
      </c>
      <c r="AC143" s="100" t="s">
        <v>31</v>
      </c>
      <c r="AD143" s="104"/>
      <c r="AE143" s="104"/>
      <c r="AF143" s="104"/>
      <c r="AG143" s="180">
        <v>9</v>
      </c>
      <c r="AH143" s="200">
        <v>9</v>
      </c>
      <c r="AI143" s="200">
        <v>9</v>
      </c>
      <c r="AJ143" s="200">
        <v>9</v>
      </c>
      <c r="AK143" s="180">
        <v>9</v>
      </c>
      <c r="AL143" s="180">
        <v>9</v>
      </c>
      <c r="AM143" s="177">
        <v>9</v>
      </c>
    </row>
    <row r="144" spans="1:69" s="26" customFormat="1" ht="63" x14ac:dyDescent="0.25">
      <c r="A144" s="102">
        <v>8</v>
      </c>
      <c r="B144" s="102">
        <v>0</v>
      </c>
      <c r="C144" s="102">
        <v>2</v>
      </c>
      <c r="D144" s="102">
        <v>0</v>
      </c>
      <c r="E144" s="102">
        <v>4</v>
      </c>
      <c r="F144" s="102">
        <v>0</v>
      </c>
      <c r="G144" s="102">
        <v>8</v>
      </c>
      <c r="H144" s="102">
        <v>0</v>
      </c>
      <c r="I144" s="102">
        <v>5</v>
      </c>
      <c r="J144" s="102">
        <v>2</v>
      </c>
      <c r="K144" s="102">
        <v>0</v>
      </c>
      <c r="L144" s="102">
        <v>4</v>
      </c>
      <c r="M144" s="102">
        <v>1</v>
      </c>
      <c r="N144" s="102">
        <v>0</v>
      </c>
      <c r="O144" s="102">
        <v>3</v>
      </c>
      <c r="P144" s="102">
        <v>0</v>
      </c>
      <c r="Q144" s="102">
        <v>0</v>
      </c>
      <c r="R144" s="102">
        <v>0</v>
      </c>
      <c r="S144" s="102">
        <v>5</v>
      </c>
      <c r="T144" s="102">
        <v>2</v>
      </c>
      <c r="U144" s="102">
        <v>2</v>
      </c>
      <c r="V144" s="102">
        <v>4</v>
      </c>
      <c r="W144" s="102">
        <v>4</v>
      </c>
      <c r="X144" s="102">
        <v>0</v>
      </c>
      <c r="Y144" s="102">
        <v>2</v>
      </c>
      <c r="Z144" s="102">
        <v>0</v>
      </c>
      <c r="AA144" s="102">
        <v>0</v>
      </c>
      <c r="AB144" s="105" t="s">
        <v>307</v>
      </c>
      <c r="AC144" s="100" t="s">
        <v>4</v>
      </c>
      <c r="AD144" s="104"/>
      <c r="AE144" s="104"/>
      <c r="AF144" s="104"/>
      <c r="AG144" s="178">
        <v>1965.4</v>
      </c>
      <c r="AH144" s="181">
        <v>11269.8</v>
      </c>
      <c r="AI144" s="181">
        <v>11441</v>
      </c>
      <c r="AJ144" s="181">
        <v>12253.7</v>
      </c>
      <c r="AK144" s="180">
        <v>0</v>
      </c>
      <c r="AL144" s="180">
        <v>0</v>
      </c>
      <c r="AM144" s="101">
        <f>AG144+AH144+AI144+AJ144+AK144+AL144</f>
        <v>36929.899999999994</v>
      </c>
    </row>
    <row r="145" spans="1:41" s="26" customFormat="1" ht="31.5" x14ac:dyDescent="0.25">
      <c r="A145" s="102"/>
      <c r="B145" s="102"/>
      <c r="C145" s="102"/>
      <c r="D145" s="102"/>
      <c r="E145" s="102"/>
      <c r="F145" s="102"/>
      <c r="G145" s="102"/>
      <c r="H145" s="102"/>
      <c r="I145" s="102"/>
      <c r="J145" s="102"/>
      <c r="K145" s="102"/>
      <c r="L145" s="102"/>
      <c r="M145" s="102"/>
      <c r="N145" s="102"/>
      <c r="O145" s="102"/>
      <c r="P145" s="102"/>
      <c r="Q145" s="102"/>
      <c r="R145" s="102">
        <v>0</v>
      </c>
      <c r="S145" s="102">
        <v>5</v>
      </c>
      <c r="T145" s="102">
        <v>2</v>
      </c>
      <c r="U145" s="102">
        <v>2</v>
      </c>
      <c r="V145" s="102">
        <v>4</v>
      </c>
      <c r="W145" s="102">
        <v>4</v>
      </c>
      <c r="X145" s="102">
        <v>0</v>
      </c>
      <c r="Y145" s="102">
        <v>2</v>
      </c>
      <c r="Z145" s="102">
        <v>0</v>
      </c>
      <c r="AA145" s="102">
        <v>0</v>
      </c>
      <c r="AB145" s="107" t="s">
        <v>311</v>
      </c>
      <c r="AC145" s="100" t="s">
        <v>4</v>
      </c>
      <c r="AD145" s="104"/>
      <c r="AE145" s="104"/>
      <c r="AF145" s="104"/>
      <c r="AG145" s="178">
        <v>1965.4</v>
      </c>
      <c r="AH145" s="181">
        <v>11269.8</v>
      </c>
      <c r="AI145" s="181">
        <v>11441</v>
      </c>
      <c r="AJ145" s="181">
        <v>12253.7</v>
      </c>
      <c r="AK145" s="180">
        <v>0</v>
      </c>
      <c r="AL145" s="180">
        <v>0</v>
      </c>
      <c r="AM145" s="101">
        <f>AG145+AH145+AI145+AJ145+AK145+AL145</f>
        <v>36929.899999999994</v>
      </c>
    </row>
    <row r="146" spans="1:41" s="26" customFormat="1" ht="31.5" x14ac:dyDescent="0.25">
      <c r="A146" s="102"/>
      <c r="B146" s="102"/>
      <c r="C146" s="102"/>
      <c r="D146" s="102"/>
      <c r="E146" s="102"/>
      <c r="F146" s="102"/>
      <c r="G146" s="102"/>
      <c r="H146" s="102"/>
      <c r="I146" s="102"/>
      <c r="J146" s="102"/>
      <c r="K146" s="102"/>
      <c r="L146" s="102"/>
      <c r="M146" s="102"/>
      <c r="N146" s="102"/>
      <c r="O146" s="102"/>
      <c r="P146" s="102"/>
      <c r="Q146" s="102"/>
      <c r="R146" s="102">
        <v>0</v>
      </c>
      <c r="S146" s="102">
        <v>5</v>
      </c>
      <c r="T146" s="102">
        <v>2</v>
      </c>
      <c r="U146" s="102">
        <v>2</v>
      </c>
      <c r="V146" s="102">
        <v>4</v>
      </c>
      <c r="W146" s="102">
        <v>4</v>
      </c>
      <c r="X146" s="102">
        <v>0</v>
      </c>
      <c r="Y146" s="102">
        <v>2</v>
      </c>
      <c r="Z146" s="102">
        <v>0</v>
      </c>
      <c r="AA146" s="102">
        <v>1</v>
      </c>
      <c r="AB146" s="103" t="s">
        <v>310</v>
      </c>
      <c r="AC146" s="100" t="s">
        <v>31</v>
      </c>
      <c r="AD146" s="104"/>
      <c r="AE146" s="104"/>
      <c r="AF146" s="104"/>
      <c r="AG146" s="180">
        <v>9</v>
      </c>
      <c r="AH146" s="180">
        <v>9</v>
      </c>
      <c r="AI146" s="180">
        <v>9</v>
      </c>
      <c r="AJ146" s="180">
        <v>9</v>
      </c>
      <c r="AK146" s="180">
        <v>9</v>
      </c>
      <c r="AL146" s="180">
        <v>9</v>
      </c>
      <c r="AM146" s="177">
        <v>9</v>
      </c>
    </row>
    <row r="147" spans="1:41" s="26" customFormat="1" ht="63" x14ac:dyDescent="0.25">
      <c r="A147" s="102"/>
      <c r="B147" s="102"/>
      <c r="C147" s="102"/>
      <c r="D147" s="102"/>
      <c r="E147" s="102"/>
      <c r="F147" s="102"/>
      <c r="G147" s="102"/>
      <c r="H147" s="102"/>
      <c r="I147" s="102"/>
      <c r="J147" s="102"/>
      <c r="K147" s="102"/>
      <c r="L147" s="102"/>
      <c r="M147" s="102"/>
      <c r="N147" s="102"/>
      <c r="O147" s="102"/>
      <c r="P147" s="102"/>
      <c r="Q147" s="102"/>
      <c r="R147" s="102">
        <v>0</v>
      </c>
      <c r="S147" s="102">
        <v>5</v>
      </c>
      <c r="T147" s="102">
        <v>2</v>
      </c>
      <c r="U147" s="102">
        <v>2</v>
      </c>
      <c r="V147" s="102">
        <v>4</v>
      </c>
      <c r="W147" s="102">
        <v>4</v>
      </c>
      <c r="X147" s="102">
        <v>0</v>
      </c>
      <c r="Y147" s="102">
        <v>3</v>
      </c>
      <c r="Z147" s="102">
        <v>0</v>
      </c>
      <c r="AA147" s="102">
        <v>0</v>
      </c>
      <c r="AB147" s="156" t="s">
        <v>308</v>
      </c>
      <c r="AC147" s="100" t="s">
        <v>32</v>
      </c>
      <c r="AD147" s="104"/>
      <c r="AE147" s="104"/>
      <c r="AF147" s="104"/>
      <c r="AG147" s="180" t="s">
        <v>33</v>
      </c>
      <c r="AH147" s="180" t="s">
        <v>33</v>
      </c>
      <c r="AI147" s="180" t="s">
        <v>33</v>
      </c>
      <c r="AJ147" s="180" t="s">
        <v>33</v>
      </c>
      <c r="AK147" s="180" t="s">
        <v>33</v>
      </c>
      <c r="AL147" s="178" t="s">
        <v>33</v>
      </c>
      <c r="AM147" s="177"/>
    </row>
    <row r="148" spans="1:41" s="26" customFormat="1" ht="34.5" customHeight="1" x14ac:dyDescent="0.25">
      <c r="A148" s="102"/>
      <c r="B148" s="102"/>
      <c r="C148" s="102"/>
      <c r="D148" s="102"/>
      <c r="E148" s="102"/>
      <c r="F148" s="102"/>
      <c r="G148" s="102"/>
      <c r="H148" s="102"/>
      <c r="I148" s="102"/>
      <c r="J148" s="102"/>
      <c r="K148" s="102"/>
      <c r="L148" s="102"/>
      <c r="M148" s="102"/>
      <c r="N148" s="102"/>
      <c r="O148" s="102"/>
      <c r="P148" s="102"/>
      <c r="Q148" s="102"/>
      <c r="R148" s="102">
        <v>0</v>
      </c>
      <c r="S148" s="102">
        <v>5</v>
      </c>
      <c r="T148" s="102">
        <v>2</v>
      </c>
      <c r="U148" s="102">
        <v>2</v>
      </c>
      <c r="V148" s="102">
        <v>4</v>
      </c>
      <c r="W148" s="102">
        <v>4</v>
      </c>
      <c r="X148" s="102">
        <v>0</v>
      </c>
      <c r="Y148" s="102">
        <v>3</v>
      </c>
      <c r="Z148" s="102">
        <v>0</v>
      </c>
      <c r="AA148" s="102">
        <v>1</v>
      </c>
      <c r="AB148" s="103" t="s">
        <v>309</v>
      </c>
      <c r="AC148" s="100" t="s">
        <v>31</v>
      </c>
      <c r="AD148" s="104"/>
      <c r="AE148" s="104"/>
      <c r="AF148" s="104"/>
      <c r="AG148" s="180">
        <v>2</v>
      </c>
      <c r="AH148" s="180">
        <v>2</v>
      </c>
      <c r="AI148" s="180">
        <v>2</v>
      </c>
      <c r="AJ148" s="180">
        <v>2</v>
      </c>
      <c r="AK148" s="180">
        <v>2</v>
      </c>
      <c r="AL148" s="180">
        <v>2</v>
      </c>
      <c r="AM148" s="177">
        <f>AG148+AH148+AI148+AK148+AL148</f>
        <v>10</v>
      </c>
    </row>
    <row r="149" spans="1:41" s="26" customFormat="1" ht="64.5" customHeight="1" x14ac:dyDescent="0.25">
      <c r="A149" s="102">
        <v>8</v>
      </c>
      <c r="B149" s="102">
        <v>0</v>
      </c>
      <c r="C149" s="102">
        <v>2</v>
      </c>
      <c r="D149" s="102">
        <v>0</v>
      </c>
      <c r="E149" s="102">
        <v>4</v>
      </c>
      <c r="F149" s="102">
        <v>0</v>
      </c>
      <c r="G149" s="102">
        <v>8</v>
      </c>
      <c r="H149" s="102">
        <v>0</v>
      </c>
      <c r="I149" s="102">
        <v>5</v>
      </c>
      <c r="J149" s="102">
        <v>2</v>
      </c>
      <c r="K149" s="102">
        <v>0</v>
      </c>
      <c r="L149" s="102">
        <v>4</v>
      </c>
      <c r="M149" s="102">
        <v>2</v>
      </c>
      <c r="N149" s="102">
        <v>0</v>
      </c>
      <c r="O149" s="102">
        <v>6</v>
      </c>
      <c r="P149" s="102">
        <v>6</v>
      </c>
      <c r="Q149" s="102">
        <v>0</v>
      </c>
      <c r="R149" s="102">
        <v>0</v>
      </c>
      <c r="S149" s="102">
        <v>5</v>
      </c>
      <c r="T149" s="102">
        <v>2</v>
      </c>
      <c r="U149" s="102">
        <v>2</v>
      </c>
      <c r="V149" s="102">
        <v>4</v>
      </c>
      <c r="W149" s="102">
        <v>4</v>
      </c>
      <c r="X149" s="102">
        <v>0</v>
      </c>
      <c r="Y149" s="102">
        <v>4</v>
      </c>
      <c r="Z149" s="102">
        <v>0</v>
      </c>
      <c r="AA149" s="102">
        <v>0</v>
      </c>
      <c r="AB149" s="105" t="s">
        <v>331</v>
      </c>
      <c r="AC149" s="100" t="s">
        <v>4</v>
      </c>
      <c r="AD149" s="104"/>
      <c r="AE149" s="104"/>
      <c r="AF149" s="104"/>
      <c r="AG149" s="178">
        <v>4099.6000000000004</v>
      </c>
      <c r="AH149" s="180">
        <v>0</v>
      </c>
      <c r="AI149" s="180">
        <v>0</v>
      </c>
      <c r="AJ149" s="180">
        <v>0</v>
      </c>
      <c r="AK149" s="180">
        <v>0</v>
      </c>
      <c r="AL149" s="180">
        <v>0</v>
      </c>
      <c r="AM149" s="101">
        <f>AG149+AH149+AI149+AJ149+AK149+AL149</f>
        <v>4099.6000000000004</v>
      </c>
    </row>
    <row r="150" spans="1:41" s="26" customFormat="1" ht="34.5" customHeight="1" x14ac:dyDescent="0.25">
      <c r="A150" s="102"/>
      <c r="B150" s="102"/>
      <c r="C150" s="102"/>
      <c r="D150" s="102"/>
      <c r="E150" s="102"/>
      <c r="F150" s="102"/>
      <c r="G150" s="102"/>
      <c r="H150" s="102"/>
      <c r="I150" s="102"/>
      <c r="J150" s="102"/>
      <c r="K150" s="102"/>
      <c r="L150" s="102"/>
      <c r="M150" s="102"/>
      <c r="N150" s="102"/>
      <c r="O150" s="102"/>
      <c r="P150" s="102"/>
      <c r="Q150" s="102"/>
      <c r="R150" s="102">
        <v>0</v>
      </c>
      <c r="S150" s="102">
        <v>5</v>
      </c>
      <c r="T150" s="102">
        <v>2</v>
      </c>
      <c r="U150" s="102">
        <v>2</v>
      </c>
      <c r="V150" s="102">
        <v>4</v>
      </c>
      <c r="W150" s="102">
        <v>4</v>
      </c>
      <c r="X150" s="102">
        <v>0</v>
      </c>
      <c r="Y150" s="102">
        <v>4</v>
      </c>
      <c r="Z150" s="102">
        <v>0</v>
      </c>
      <c r="AA150" s="102">
        <v>1</v>
      </c>
      <c r="AB150" s="103" t="s">
        <v>330</v>
      </c>
      <c r="AC150" s="100" t="s">
        <v>31</v>
      </c>
      <c r="AD150" s="104"/>
      <c r="AE150" s="104"/>
      <c r="AF150" s="104"/>
      <c r="AG150" s="180">
        <v>9</v>
      </c>
      <c r="AH150" s="180">
        <v>9</v>
      </c>
      <c r="AI150" s="180">
        <v>9</v>
      </c>
      <c r="AJ150" s="180">
        <v>9</v>
      </c>
      <c r="AK150" s="180">
        <v>9</v>
      </c>
      <c r="AL150" s="180">
        <v>9</v>
      </c>
      <c r="AM150" s="177">
        <v>9</v>
      </c>
    </row>
    <row r="151" spans="1:41" s="26" customFormat="1" ht="31.5" x14ac:dyDescent="0.25">
      <c r="A151" s="102"/>
      <c r="B151" s="102"/>
      <c r="C151" s="102"/>
      <c r="D151" s="102"/>
      <c r="E151" s="102"/>
      <c r="F151" s="102"/>
      <c r="G151" s="102"/>
      <c r="H151" s="102"/>
      <c r="I151" s="102"/>
      <c r="J151" s="102"/>
      <c r="K151" s="102"/>
      <c r="L151" s="102"/>
      <c r="M151" s="102"/>
      <c r="N151" s="102"/>
      <c r="O151" s="102"/>
      <c r="P151" s="102"/>
      <c r="Q151" s="102"/>
      <c r="R151" s="102">
        <v>0</v>
      </c>
      <c r="S151" s="102">
        <v>5</v>
      </c>
      <c r="T151" s="102">
        <v>3</v>
      </c>
      <c r="U151" s="102">
        <v>3</v>
      </c>
      <c r="V151" s="102">
        <v>0</v>
      </c>
      <c r="W151" s="102">
        <v>0</v>
      </c>
      <c r="X151" s="102">
        <v>0</v>
      </c>
      <c r="Y151" s="102">
        <v>0</v>
      </c>
      <c r="Z151" s="102">
        <v>0</v>
      </c>
      <c r="AA151" s="102">
        <v>0</v>
      </c>
      <c r="AB151" s="191" t="s">
        <v>116</v>
      </c>
      <c r="AC151" s="100" t="s">
        <v>30</v>
      </c>
      <c r="AD151" s="106" t="e">
        <f>AD152+#REF!</f>
        <v>#REF!</v>
      </c>
      <c r="AE151" s="106" t="e">
        <f>AE152+#REF!</f>
        <v>#REF!</v>
      </c>
      <c r="AF151" s="106" t="e">
        <f>AF152+#REF!</f>
        <v>#REF!</v>
      </c>
      <c r="AG151" s="203">
        <f>AG152+AG164+AG170</f>
        <v>3255</v>
      </c>
      <c r="AH151" s="203">
        <f>AH152+AH164+AH170</f>
        <v>3319.5</v>
      </c>
      <c r="AI151" s="203">
        <f>AI152+AI164+AI170</f>
        <v>3319.5</v>
      </c>
      <c r="AJ151" s="203">
        <f>AJ152+AJ164+AJ170</f>
        <v>3319.5</v>
      </c>
      <c r="AK151" s="203">
        <f t="shared" ref="AK151:AL151" si="26">AK152+AK164</f>
        <v>10.899999999999999</v>
      </c>
      <c r="AL151" s="203">
        <f t="shared" si="26"/>
        <v>10.899999999999999</v>
      </c>
      <c r="AM151" s="101">
        <f t="shared" si="20"/>
        <v>13235.3</v>
      </c>
      <c r="AO151" s="62"/>
    </row>
    <row r="152" spans="1:41" s="26" customFormat="1" ht="56.25" customHeight="1" x14ac:dyDescent="0.25">
      <c r="A152" s="102"/>
      <c r="B152" s="102"/>
      <c r="C152" s="102"/>
      <c r="D152" s="102"/>
      <c r="E152" s="102"/>
      <c r="F152" s="102"/>
      <c r="G152" s="102"/>
      <c r="H152" s="102"/>
      <c r="I152" s="102"/>
      <c r="J152" s="102"/>
      <c r="K152" s="102"/>
      <c r="L152" s="102"/>
      <c r="M152" s="102"/>
      <c r="N152" s="102"/>
      <c r="O152" s="102"/>
      <c r="P152" s="102"/>
      <c r="Q152" s="102"/>
      <c r="R152" s="102">
        <v>0</v>
      </c>
      <c r="S152" s="102">
        <v>5</v>
      </c>
      <c r="T152" s="102">
        <v>2</v>
      </c>
      <c r="U152" s="102">
        <v>3</v>
      </c>
      <c r="V152" s="102">
        <v>1</v>
      </c>
      <c r="W152" s="102">
        <v>0</v>
      </c>
      <c r="X152" s="102">
        <v>0</v>
      </c>
      <c r="Y152" s="102">
        <v>0</v>
      </c>
      <c r="Z152" s="102">
        <v>0</v>
      </c>
      <c r="AA152" s="102">
        <v>0</v>
      </c>
      <c r="AB152" s="196" t="s">
        <v>238</v>
      </c>
      <c r="AC152" s="100" t="s">
        <v>30</v>
      </c>
      <c r="AD152" s="104" t="e">
        <f>#REF!+AD154+#REF!+AD159</f>
        <v>#REF!</v>
      </c>
      <c r="AE152" s="104" t="e">
        <f>#REF!+AE154+#REF!+AE159</f>
        <v>#REF!</v>
      </c>
      <c r="AF152" s="104" t="e">
        <f>#REF!+AF154+#REF!+AF159</f>
        <v>#REF!</v>
      </c>
      <c r="AG152" s="201">
        <v>0</v>
      </c>
      <c r="AH152" s="201">
        <v>0</v>
      </c>
      <c r="AI152" s="201">
        <v>0</v>
      </c>
      <c r="AJ152" s="201">
        <v>0</v>
      </c>
      <c r="AK152" s="201">
        <v>0</v>
      </c>
      <c r="AL152" s="201">
        <v>0</v>
      </c>
      <c r="AM152" s="101">
        <f t="shared" si="20"/>
        <v>0</v>
      </c>
    </row>
    <row r="153" spans="1:41" s="26" customFormat="1" ht="39" customHeight="1" x14ac:dyDescent="0.25">
      <c r="A153" s="102"/>
      <c r="B153" s="102"/>
      <c r="C153" s="102"/>
      <c r="D153" s="102"/>
      <c r="E153" s="102"/>
      <c r="F153" s="102"/>
      <c r="G153" s="102"/>
      <c r="H153" s="102"/>
      <c r="I153" s="102"/>
      <c r="J153" s="102"/>
      <c r="K153" s="102"/>
      <c r="L153" s="102"/>
      <c r="M153" s="102"/>
      <c r="N153" s="102"/>
      <c r="O153" s="102"/>
      <c r="P153" s="102"/>
      <c r="Q153" s="102"/>
      <c r="R153" s="102">
        <v>0</v>
      </c>
      <c r="S153" s="102">
        <v>5</v>
      </c>
      <c r="T153" s="102">
        <v>3</v>
      </c>
      <c r="U153" s="102">
        <v>3</v>
      </c>
      <c r="V153" s="102">
        <v>1</v>
      </c>
      <c r="W153" s="102">
        <v>0</v>
      </c>
      <c r="X153" s="102">
        <v>0</v>
      </c>
      <c r="Y153" s="102">
        <v>0</v>
      </c>
      <c r="Z153" s="102">
        <v>0</v>
      </c>
      <c r="AA153" s="102">
        <v>1</v>
      </c>
      <c r="AB153" s="103" t="s">
        <v>239</v>
      </c>
      <c r="AC153" s="100" t="s">
        <v>28</v>
      </c>
      <c r="AD153" s="104"/>
      <c r="AE153" s="104"/>
      <c r="AF153" s="104"/>
      <c r="AG153" s="178">
        <v>100</v>
      </c>
      <c r="AH153" s="178">
        <v>100</v>
      </c>
      <c r="AI153" s="178">
        <v>100</v>
      </c>
      <c r="AJ153" s="178">
        <v>100</v>
      </c>
      <c r="AK153" s="178">
        <v>100</v>
      </c>
      <c r="AL153" s="178">
        <v>100</v>
      </c>
      <c r="AM153" s="101"/>
    </row>
    <row r="154" spans="1:41" s="26" customFormat="1" ht="80.25" customHeight="1" x14ac:dyDescent="0.25">
      <c r="A154" s="102"/>
      <c r="B154" s="102"/>
      <c r="C154" s="102"/>
      <c r="D154" s="102"/>
      <c r="E154" s="102"/>
      <c r="F154" s="102"/>
      <c r="G154" s="102"/>
      <c r="H154" s="102"/>
      <c r="I154" s="102"/>
      <c r="J154" s="102"/>
      <c r="K154" s="102"/>
      <c r="L154" s="102"/>
      <c r="M154" s="102"/>
      <c r="N154" s="102"/>
      <c r="O154" s="102"/>
      <c r="P154" s="102"/>
      <c r="Q154" s="102"/>
      <c r="R154" s="102">
        <v>0</v>
      </c>
      <c r="S154" s="102">
        <v>5</v>
      </c>
      <c r="T154" s="102">
        <v>3</v>
      </c>
      <c r="U154" s="102">
        <v>3</v>
      </c>
      <c r="V154" s="102">
        <v>1</v>
      </c>
      <c r="W154" s="102">
        <v>1</v>
      </c>
      <c r="X154" s="102">
        <v>0</v>
      </c>
      <c r="Y154" s="102">
        <v>1</v>
      </c>
      <c r="Z154" s="102">
        <v>0</v>
      </c>
      <c r="AA154" s="102">
        <v>0</v>
      </c>
      <c r="AB154" s="105" t="s">
        <v>275</v>
      </c>
      <c r="AC154" s="100" t="s">
        <v>32</v>
      </c>
      <c r="AD154" s="121" t="e">
        <f>AD155+AD156+#REF!+AD157</f>
        <v>#REF!</v>
      </c>
      <c r="AE154" s="121" t="e">
        <f>AE155+AE156+#REF!+AE157</f>
        <v>#REF!</v>
      </c>
      <c r="AF154" s="121" t="e">
        <f>AF155+AF156+#REF!+AF157</f>
        <v>#REF!</v>
      </c>
      <c r="AG154" s="180">
        <v>1</v>
      </c>
      <c r="AH154" s="180">
        <v>1</v>
      </c>
      <c r="AI154" s="180">
        <v>1</v>
      </c>
      <c r="AJ154" s="180">
        <v>1</v>
      </c>
      <c r="AK154" s="180">
        <v>1</v>
      </c>
      <c r="AL154" s="180">
        <v>1</v>
      </c>
      <c r="AM154" s="177">
        <f>AG154+AH154+AI154+AJ154+AK154+AL154</f>
        <v>6</v>
      </c>
    </row>
    <row r="155" spans="1:41" s="26" customFormat="1" ht="31.5" hidden="1" x14ac:dyDescent="0.25">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7" t="s">
        <v>24</v>
      </c>
      <c r="AC155" s="100" t="s">
        <v>4</v>
      </c>
      <c r="AD155" s="104"/>
      <c r="AE155" s="104"/>
      <c r="AF155" s="104"/>
      <c r="AG155" s="178"/>
      <c r="AH155" s="178"/>
      <c r="AI155" s="178"/>
      <c r="AJ155" s="178"/>
      <c r="AK155" s="178"/>
      <c r="AL155" s="178"/>
      <c r="AM155" s="101">
        <f t="shared" si="20"/>
        <v>0</v>
      </c>
    </row>
    <row r="156" spans="1:41" s="26" customFormat="1" ht="31.5" hidden="1" x14ac:dyDescent="0.25">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7" t="s">
        <v>25</v>
      </c>
      <c r="AC156" s="100" t="s">
        <v>4</v>
      </c>
      <c r="AD156" s="104"/>
      <c r="AE156" s="104"/>
      <c r="AF156" s="104"/>
      <c r="AG156" s="178"/>
      <c r="AH156" s="178"/>
      <c r="AI156" s="178"/>
      <c r="AJ156" s="178"/>
      <c r="AK156" s="178"/>
      <c r="AL156" s="178"/>
      <c r="AM156" s="101">
        <f t="shared" si="20"/>
        <v>0</v>
      </c>
    </row>
    <row r="157" spans="1:41" s="26" customFormat="1" ht="31.5" hidden="1" x14ac:dyDescent="0.25">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c r="AA157" s="102"/>
      <c r="AB157" s="107" t="s">
        <v>27</v>
      </c>
      <c r="AC157" s="100" t="s">
        <v>4</v>
      </c>
      <c r="AD157" s="104"/>
      <c r="AE157" s="104"/>
      <c r="AF157" s="104"/>
      <c r="AG157" s="178"/>
      <c r="AH157" s="178"/>
      <c r="AI157" s="178"/>
      <c r="AJ157" s="178"/>
      <c r="AK157" s="178"/>
      <c r="AL157" s="178"/>
      <c r="AM157" s="101">
        <f t="shared" si="20"/>
        <v>0</v>
      </c>
    </row>
    <row r="158" spans="1:41" s="26" customFormat="1" ht="31.5" x14ac:dyDescent="0.25">
      <c r="A158" s="102"/>
      <c r="B158" s="102"/>
      <c r="C158" s="102"/>
      <c r="D158" s="102"/>
      <c r="E158" s="102"/>
      <c r="F158" s="102"/>
      <c r="G158" s="102"/>
      <c r="H158" s="102"/>
      <c r="I158" s="102"/>
      <c r="J158" s="102"/>
      <c r="K158" s="102"/>
      <c r="L158" s="102"/>
      <c r="M158" s="102"/>
      <c r="N158" s="102"/>
      <c r="O158" s="102"/>
      <c r="P158" s="102"/>
      <c r="Q158" s="102"/>
      <c r="R158" s="102">
        <v>0</v>
      </c>
      <c r="S158" s="102">
        <v>5</v>
      </c>
      <c r="T158" s="102">
        <v>3</v>
      </c>
      <c r="U158" s="102">
        <v>3</v>
      </c>
      <c r="V158" s="102">
        <v>1</v>
      </c>
      <c r="W158" s="102">
        <v>1</v>
      </c>
      <c r="X158" s="102">
        <v>0</v>
      </c>
      <c r="Y158" s="102">
        <v>1</v>
      </c>
      <c r="Z158" s="102">
        <v>0</v>
      </c>
      <c r="AA158" s="112">
        <v>1</v>
      </c>
      <c r="AB158" s="103" t="s">
        <v>240</v>
      </c>
      <c r="AC158" s="100" t="s">
        <v>31</v>
      </c>
      <c r="AD158" s="104"/>
      <c r="AE158" s="104"/>
      <c r="AF158" s="104"/>
      <c r="AG158" s="180">
        <v>3</v>
      </c>
      <c r="AH158" s="180">
        <v>3</v>
      </c>
      <c r="AI158" s="180">
        <v>3</v>
      </c>
      <c r="AJ158" s="180">
        <v>3</v>
      </c>
      <c r="AK158" s="180">
        <v>3</v>
      </c>
      <c r="AL158" s="180">
        <v>3</v>
      </c>
      <c r="AM158" s="177">
        <f>AG158+AH158+AI158+AJ158+AK158+AL158</f>
        <v>18</v>
      </c>
    </row>
    <row r="159" spans="1:41" s="26" customFormat="1" ht="48.75" customHeight="1" x14ac:dyDescent="0.25">
      <c r="A159" s="102"/>
      <c r="B159" s="102"/>
      <c r="C159" s="102"/>
      <c r="D159" s="102"/>
      <c r="E159" s="102"/>
      <c r="F159" s="102"/>
      <c r="G159" s="102"/>
      <c r="H159" s="102"/>
      <c r="I159" s="102"/>
      <c r="J159" s="102"/>
      <c r="K159" s="102"/>
      <c r="L159" s="102"/>
      <c r="M159" s="102"/>
      <c r="N159" s="102"/>
      <c r="O159" s="102"/>
      <c r="P159" s="102"/>
      <c r="Q159" s="102"/>
      <c r="R159" s="102">
        <v>0</v>
      </c>
      <c r="S159" s="102">
        <v>5</v>
      </c>
      <c r="T159" s="102">
        <v>3</v>
      </c>
      <c r="U159" s="102">
        <v>3</v>
      </c>
      <c r="V159" s="102">
        <v>1</v>
      </c>
      <c r="W159" s="102">
        <v>1</v>
      </c>
      <c r="X159" s="102">
        <v>0</v>
      </c>
      <c r="Y159" s="102">
        <v>2</v>
      </c>
      <c r="Z159" s="102">
        <v>0</v>
      </c>
      <c r="AA159" s="102">
        <v>0</v>
      </c>
      <c r="AB159" s="105" t="s">
        <v>241</v>
      </c>
      <c r="AC159" s="100" t="s">
        <v>32</v>
      </c>
      <c r="AD159" s="121" t="e">
        <f>AD160+AD161+#REF!+AD162</f>
        <v>#REF!</v>
      </c>
      <c r="AE159" s="121" t="e">
        <f>AE160+AE161+#REF!+AE162</f>
        <v>#REF!</v>
      </c>
      <c r="AF159" s="121" t="e">
        <f>AF160+AF161+#REF!+AF162</f>
        <v>#REF!</v>
      </c>
      <c r="AG159" s="180">
        <v>1</v>
      </c>
      <c r="AH159" s="180">
        <v>1</v>
      </c>
      <c r="AI159" s="180">
        <v>1</v>
      </c>
      <c r="AJ159" s="180">
        <v>1</v>
      </c>
      <c r="AK159" s="180">
        <v>1</v>
      </c>
      <c r="AL159" s="180">
        <v>1</v>
      </c>
      <c r="AM159" s="177">
        <f>AG159+AH159+AI159+AJ159+AK159+AL159</f>
        <v>6</v>
      </c>
    </row>
    <row r="160" spans="1:41" s="26" customFormat="1" ht="31.5" hidden="1" x14ac:dyDescent="0.25">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7" t="s">
        <v>24</v>
      </c>
      <c r="AC160" s="100" t="s">
        <v>4</v>
      </c>
      <c r="AD160" s="104"/>
      <c r="AE160" s="104"/>
      <c r="AF160" s="104"/>
      <c r="AG160" s="178"/>
      <c r="AH160" s="178"/>
      <c r="AI160" s="178"/>
      <c r="AJ160" s="178"/>
      <c r="AK160" s="178"/>
      <c r="AL160" s="178"/>
      <c r="AM160" s="101">
        <f t="shared" si="20"/>
        <v>0</v>
      </c>
    </row>
    <row r="161" spans="1:39" s="26" customFormat="1" ht="31.5" hidden="1" x14ac:dyDescent="0.25">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7" t="s">
        <v>25</v>
      </c>
      <c r="AC161" s="100" t="s">
        <v>4</v>
      </c>
      <c r="AD161" s="104"/>
      <c r="AE161" s="104"/>
      <c r="AF161" s="104"/>
      <c r="AG161" s="178"/>
      <c r="AH161" s="178"/>
      <c r="AI161" s="178"/>
      <c r="AJ161" s="178"/>
      <c r="AK161" s="178"/>
      <c r="AL161" s="178"/>
      <c r="AM161" s="101">
        <f t="shared" si="20"/>
        <v>0</v>
      </c>
    </row>
    <row r="162" spans="1:39" s="26" customFormat="1" ht="31.5" hidden="1" x14ac:dyDescent="0.25">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7" t="s">
        <v>27</v>
      </c>
      <c r="AC162" s="100" t="s">
        <v>4</v>
      </c>
      <c r="AD162" s="104"/>
      <c r="AE162" s="104"/>
      <c r="AF162" s="104"/>
      <c r="AG162" s="178"/>
      <c r="AH162" s="178"/>
      <c r="AI162" s="178"/>
      <c r="AJ162" s="178"/>
      <c r="AK162" s="178"/>
      <c r="AL162" s="178"/>
      <c r="AM162" s="101">
        <f t="shared" si="20"/>
        <v>0</v>
      </c>
    </row>
    <row r="163" spans="1:39" s="26" customFormat="1" ht="33" customHeight="1" x14ac:dyDescent="0.25">
      <c r="A163" s="102"/>
      <c r="B163" s="102"/>
      <c r="C163" s="102"/>
      <c r="D163" s="102"/>
      <c r="E163" s="102"/>
      <c r="F163" s="102"/>
      <c r="G163" s="102"/>
      <c r="H163" s="102"/>
      <c r="I163" s="102"/>
      <c r="J163" s="102"/>
      <c r="K163" s="102"/>
      <c r="L163" s="102"/>
      <c r="M163" s="102"/>
      <c r="N163" s="102"/>
      <c r="O163" s="102"/>
      <c r="P163" s="102"/>
      <c r="Q163" s="102"/>
      <c r="R163" s="102">
        <v>0</v>
      </c>
      <c r="S163" s="102">
        <v>5</v>
      </c>
      <c r="T163" s="102">
        <v>3</v>
      </c>
      <c r="U163" s="102">
        <v>3</v>
      </c>
      <c r="V163" s="102">
        <v>1</v>
      </c>
      <c r="W163" s="102">
        <v>1</v>
      </c>
      <c r="X163" s="102">
        <v>0</v>
      </c>
      <c r="Y163" s="102">
        <v>2</v>
      </c>
      <c r="Z163" s="102">
        <v>0</v>
      </c>
      <c r="AA163" s="112">
        <v>1</v>
      </c>
      <c r="AB163" s="103" t="s">
        <v>242</v>
      </c>
      <c r="AC163" s="100" t="s">
        <v>31</v>
      </c>
      <c r="AD163" s="104"/>
      <c r="AE163" s="104"/>
      <c r="AF163" s="104"/>
      <c r="AG163" s="180">
        <v>2</v>
      </c>
      <c r="AH163" s="180">
        <v>2</v>
      </c>
      <c r="AI163" s="180">
        <v>2</v>
      </c>
      <c r="AJ163" s="180">
        <v>2</v>
      </c>
      <c r="AK163" s="180">
        <v>2</v>
      </c>
      <c r="AL163" s="180">
        <v>2</v>
      </c>
      <c r="AM163" s="177">
        <f t="shared" si="20"/>
        <v>12</v>
      </c>
    </row>
    <row r="164" spans="1:39" s="26" customFormat="1" ht="54.75" customHeight="1" x14ac:dyDescent="0.25">
      <c r="A164" s="102"/>
      <c r="B164" s="102"/>
      <c r="C164" s="102"/>
      <c r="D164" s="102"/>
      <c r="E164" s="102"/>
      <c r="F164" s="102"/>
      <c r="G164" s="102"/>
      <c r="H164" s="102"/>
      <c r="I164" s="102"/>
      <c r="J164" s="102"/>
      <c r="K164" s="102"/>
      <c r="L164" s="102"/>
      <c r="M164" s="102"/>
      <c r="N164" s="102"/>
      <c r="O164" s="102"/>
      <c r="P164" s="102"/>
      <c r="Q164" s="102"/>
      <c r="R164" s="102">
        <v>0</v>
      </c>
      <c r="S164" s="102">
        <v>5</v>
      </c>
      <c r="T164" s="102">
        <v>3</v>
      </c>
      <c r="U164" s="102">
        <v>3</v>
      </c>
      <c r="V164" s="102">
        <v>2</v>
      </c>
      <c r="W164" s="102">
        <v>0</v>
      </c>
      <c r="X164" s="102">
        <v>0</v>
      </c>
      <c r="Y164" s="102">
        <v>0</v>
      </c>
      <c r="Z164" s="102">
        <v>0</v>
      </c>
      <c r="AA164" s="102">
        <v>0</v>
      </c>
      <c r="AB164" s="196" t="s">
        <v>243</v>
      </c>
      <c r="AC164" s="100" t="s">
        <v>30</v>
      </c>
      <c r="AD164" s="104"/>
      <c r="AE164" s="104"/>
      <c r="AF164" s="104"/>
      <c r="AG164" s="201">
        <f>AG166+AG168</f>
        <v>0</v>
      </c>
      <c r="AH164" s="201">
        <f t="shared" ref="AH164:AL164" si="27">AH166+AH168</f>
        <v>0</v>
      </c>
      <c r="AI164" s="201">
        <f t="shared" si="27"/>
        <v>0</v>
      </c>
      <c r="AJ164" s="201">
        <f t="shared" si="27"/>
        <v>0</v>
      </c>
      <c r="AK164" s="201">
        <f t="shared" si="27"/>
        <v>10.899999999999999</v>
      </c>
      <c r="AL164" s="201">
        <f t="shared" si="27"/>
        <v>10.899999999999999</v>
      </c>
      <c r="AM164" s="101">
        <f t="shared" si="20"/>
        <v>21.799999999999997</v>
      </c>
    </row>
    <row r="165" spans="1:39" s="26" customFormat="1" ht="49.5" customHeight="1" x14ac:dyDescent="0.25">
      <c r="A165" s="102"/>
      <c r="B165" s="102"/>
      <c r="C165" s="102"/>
      <c r="D165" s="102"/>
      <c r="E165" s="102"/>
      <c r="F165" s="102"/>
      <c r="G165" s="102"/>
      <c r="H165" s="102"/>
      <c r="I165" s="102"/>
      <c r="J165" s="102"/>
      <c r="K165" s="102"/>
      <c r="L165" s="102"/>
      <c r="M165" s="102"/>
      <c r="N165" s="102"/>
      <c r="O165" s="102"/>
      <c r="P165" s="102"/>
      <c r="Q165" s="102"/>
      <c r="R165" s="102">
        <v>0</v>
      </c>
      <c r="S165" s="102">
        <v>5</v>
      </c>
      <c r="T165" s="102">
        <v>3</v>
      </c>
      <c r="U165" s="102">
        <v>3</v>
      </c>
      <c r="V165" s="102">
        <v>2</v>
      </c>
      <c r="W165" s="102">
        <v>0</v>
      </c>
      <c r="X165" s="102">
        <v>0</v>
      </c>
      <c r="Y165" s="102">
        <v>0</v>
      </c>
      <c r="Z165" s="102">
        <v>0</v>
      </c>
      <c r="AA165" s="102">
        <v>1</v>
      </c>
      <c r="AB165" s="103" t="s">
        <v>244</v>
      </c>
      <c r="AC165" s="100" t="s">
        <v>28</v>
      </c>
      <c r="AD165" s="104"/>
      <c r="AE165" s="104"/>
      <c r="AF165" s="104"/>
      <c r="AG165" s="178">
        <v>0</v>
      </c>
      <c r="AH165" s="178">
        <v>100</v>
      </c>
      <c r="AI165" s="178">
        <v>100</v>
      </c>
      <c r="AJ165" s="178">
        <v>100</v>
      </c>
      <c r="AK165" s="178">
        <v>100</v>
      </c>
      <c r="AL165" s="178">
        <v>100</v>
      </c>
      <c r="AM165" s="101"/>
    </row>
    <row r="166" spans="1:39" s="26" customFormat="1" ht="54" customHeight="1" x14ac:dyDescent="0.25">
      <c r="A166" s="122">
        <v>8</v>
      </c>
      <c r="B166" s="122">
        <v>0</v>
      </c>
      <c r="C166" s="122">
        <v>2</v>
      </c>
      <c r="D166" s="122">
        <v>0</v>
      </c>
      <c r="E166" s="122">
        <v>4</v>
      </c>
      <c r="F166" s="122">
        <v>0</v>
      </c>
      <c r="G166" s="122">
        <v>9</v>
      </c>
      <c r="H166" s="122">
        <v>0</v>
      </c>
      <c r="I166" s="122">
        <v>5</v>
      </c>
      <c r="J166" s="122">
        <v>3</v>
      </c>
      <c r="K166" s="122">
        <v>0</v>
      </c>
      <c r="L166" s="122">
        <v>2</v>
      </c>
      <c r="M166" s="122">
        <v>2</v>
      </c>
      <c r="N166" s="122">
        <v>0</v>
      </c>
      <c r="O166" s="122">
        <v>0</v>
      </c>
      <c r="P166" s="122">
        <v>1</v>
      </c>
      <c r="Q166" s="122">
        <v>0</v>
      </c>
      <c r="R166" s="122">
        <v>0</v>
      </c>
      <c r="S166" s="122">
        <v>5</v>
      </c>
      <c r="T166" s="122">
        <v>3</v>
      </c>
      <c r="U166" s="122">
        <v>3</v>
      </c>
      <c r="V166" s="122">
        <v>2</v>
      </c>
      <c r="W166" s="122">
        <v>2</v>
      </c>
      <c r="X166" s="122">
        <v>0</v>
      </c>
      <c r="Y166" s="122">
        <v>1</v>
      </c>
      <c r="Z166" s="122">
        <v>0</v>
      </c>
      <c r="AA166" s="122">
        <v>0</v>
      </c>
      <c r="AB166" s="113" t="s">
        <v>247</v>
      </c>
      <c r="AC166" s="114" t="s">
        <v>4</v>
      </c>
      <c r="AD166" s="210" t="e">
        <f>AD167+#REF!+#REF!+#REF!</f>
        <v>#REF!</v>
      </c>
      <c r="AE166" s="210" t="e">
        <f>AE167+#REF!+#REF!+#REF!</f>
        <v>#REF!</v>
      </c>
      <c r="AF166" s="210" t="e">
        <f>AF167+#REF!+#REF!+#REF!</f>
        <v>#REF!</v>
      </c>
      <c r="AG166" s="181">
        <v>0</v>
      </c>
      <c r="AH166" s="181">
        <v>0</v>
      </c>
      <c r="AI166" s="181">
        <v>0</v>
      </c>
      <c r="AJ166" s="181">
        <v>0</v>
      </c>
      <c r="AK166" s="178">
        <v>8.1999999999999993</v>
      </c>
      <c r="AL166" s="178">
        <v>8.1999999999999993</v>
      </c>
      <c r="AM166" s="101">
        <f t="shared" ref="AM166:AM248" si="28">AG166+AH166+AI166+AJ166+AK166+AL166</f>
        <v>16.399999999999999</v>
      </c>
    </row>
    <row r="167" spans="1:39" s="26" customFormat="1" ht="31.5" x14ac:dyDescent="0.25">
      <c r="A167" s="122"/>
      <c r="B167" s="122"/>
      <c r="C167" s="122"/>
      <c r="D167" s="122"/>
      <c r="E167" s="122"/>
      <c r="F167" s="122"/>
      <c r="G167" s="122"/>
      <c r="H167" s="122"/>
      <c r="I167" s="122"/>
      <c r="J167" s="122"/>
      <c r="K167" s="122"/>
      <c r="L167" s="122"/>
      <c r="M167" s="122"/>
      <c r="N167" s="122"/>
      <c r="O167" s="122"/>
      <c r="P167" s="122"/>
      <c r="Q167" s="122"/>
      <c r="R167" s="122">
        <v>0</v>
      </c>
      <c r="S167" s="122">
        <v>5</v>
      </c>
      <c r="T167" s="122">
        <v>3</v>
      </c>
      <c r="U167" s="122">
        <v>3</v>
      </c>
      <c r="V167" s="122">
        <v>2</v>
      </c>
      <c r="W167" s="122">
        <v>2</v>
      </c>
      <c r="X167" s="122">
        <v>0</v>
      </c>
      <c r="Y167" s="122">
        <v>1</v>
      </c>
      <c r="Z167" s="122">
        <v>0</v>
      </c>
      <c r="AA167" s="122">
        <v>1</v>
      </c>
      <c r="AB167" s="103" t="s">
        <v>246</v>
      </c>
      <c r="AC167" s="100" t="s">
        <v>31</v>
      </c>
      <c r="AD167" s="104"/>
      <c r="AE167" s="104"/>
      <c r="AF167" s="104"/>
      <c r="AG167" s="200">
        <v>0</v>
      </c>
      <c r="AH167" s="180">
        <v>0</v>
      </c>
      <c r="AI167" s="180">
        <v>0</v>
      </c>
      <c r="AJ167" s="180">
        <v>0</v>
      </c>
      <c r="AK167" s="180">
        <v>1</v>
      </c>
      <c r="AL167" s="180">
        <v>1</v>
      </c>
      <c r="AM167" s="177">
        <f>AG167+AH167+AI167+AJ167+AK167+AL167</f>
        <v>2</v>
      </c>
    </row>
    <row r="168" spans="1:39" s="26" customFormat="1" ht="66.75" customHeight="1" x14ac:dyDescent="0.25">
      <c r="A168" s="122">
        <v>8</v>
      </c>
      <c r="B168" s="122">
        <v>0</v>
      </c>
      <c r="C168" s="122">
        <v>2</v>
      </c>
      <c r="D168" s="122">
        <v>0</v>
      </c>
      <c r="E168" s="122">
        <v>4</v>
      </c>
      <c r="F168" s="122">
        <v>0</v>
      </c>
      <c r="G168" s="122">
        <v>9</v>
      </c>
      <c r="H168" s="122">
        <v>0</v>
      </c>
      <c r="I168" s="122">
        <v>5</v>
      </c>
      <c r="J168" s="122">
        <v>3</v>
      </c>
      <c r="K168" s="122">
        <v>0</v>
      </c>
      <c r="L168" s="122">
        <v>2</v>
      </c>
      <c r="M168" s="122">
        <v>2</v>
      </c>
      <c r="N168" s="122">
        <v>0</v>
      </c>
      <c r="O168" s="122">
        <v>0</v>
      </c>
      <c r="P168" s="122">
        <v>2</v>
      </c>
      <c r="Q168" s="122">
        <v>0</v>
      </c>
      <c r="R168" s="122">
        <v>0</v>
      </c>
      <c r="S168" s="122">
        <v>5</v>
      </c>
      <c r="T168" s="122">
        <v>3</v>
      </c>
      <c r="U168" s="122">
        <v>3</v>
      </c>
      <c r="V168" s="122">
        <v>2</v>
      </c>
      <c r="W168" s="122">
        <v>2</v>
      </c>
      <c r="X168" s="122">
        <v>0</v>
      </c>
      <c r="Y168" s="122">
        <v>2</v>
      </c>
      <c r="Z168" s="122">
        <v>0</v>
      </c>
      <c r="AA168" s="122">
        <v>0</v>
      </c>
      <c r="AB168" s="113" t="s">
        <v>272</v>
      </c>
      <c r="AC168" s="114" t="s">
        <v>4</v>
      </c>
      <c r="AD168" s="115"/>
      <c r="AE168" s="115"/>
      <c r="AF168" s="115"/>
      <c r="AG168" s="181">
        <v>0</v>
      </c>
      <c r="AH168" s="181">
        <v>0</v>
      </c>
      <c r="AI168" s="181">
        <v>0</v>
      </c>
      <c r="AJ168" s="181">
        <v>0</v>
      </c>
      <c r="AK168" s="178">
        <v>2.7</v>
      </c>
      <c r="AL168" s="178">
        <v>2.7</v>
      </c>
      <c r="AM168" s="101">
        <f t="shared" si="28"/>
        <v>5.4</v>
      </c>
    </row>
    <row r="169" spans="1:39" s="26" customFormat="1" ht="31.5" x14ac:dyDescent="0.25">
      <c r="A169" s="122"/>
      <c r="B169" s="122"/>
      <c r="C169" s="122"/>
      <c r="D169" s="122"/>
      <c r="E169" s="122"/>
      <c r="F169" s="122"/>
      <c r="G169" s="122"/>
      <c r="H169" s="122"/>
      <c r="I169" s="122"/>
      <c r="J169" s="122"/>
      <c r="K169" s="122"/>
      <c r="L169" s="122"/>
      <c r="M169" s="122"/>
      <c r="N169" s="122"/>
      <c r="O169" s="122"/>
      <c r="P169" s="122"/>
      <c r="Q169" s="122"/>
      <c r="R169" s="122">
        <v>0</v>
      </c>
      <c r="S169" s="122">
        <v>5</v>
      </c>
      <c r="T169" s="122">
        <v>3</v>
      </c>
      <c r="U169" s="122">
        <v>3</v>
      </c>
      <c r="V169" s="122">
        <v>2</v>
      </c>
      <c r="W169" s="122">
        <v>2</v>
      </c>
      <c r="X169" s="122">
        <v>0</v>
      </c>
      <c r="Y169" s="122">
        <v>2</v>
      </c>
      <c r="Z169" s="122">
        <v>0</v>
      </c>
      <c r="AA169" s="122">
        <v>1</v>
      </c>
      <c r="AB169" s="103" t="s">
        <v>245</v>
      </c>
      <c r="AC169" s="100" t="s">
        <v>31</v>
      </c>
      <c r="AD169" s="104"/>
      <c r="AE169" s="104"/>
      <c r="AF169" s="104"/>
      <c r="AG169" s="200">
        <v>0</v>
      </c>
      <c r="AH169" s="180">
        <v>0</v>
      </c>
      <c r="AI169" s="180">
        <v>0</v>
      </c>
      <c r="AJ169" s="180">
        <v>0</v>
      </c>
      <c r="AK169" s="180">
        <v>30</v>
      </c>
      <c r="AL169" s="180">
        <v>30</v>
      </c>
      <c r="AM169" s="177">
        <f t="shared" ref="AM169:AM176" si="29">AG169+AH169+AI169+AJ169+AK169+AL169</f>
        <v>60</v>
      </c>
    </row>
    <row r="170" spans="1:39" s="26" customFormat="1" ht="47.25" x14ac:dyDescent="0.25">
      <c r="A170" s="122"/>
      <c r="B170" s="122"/>
      <c r="C170" s="122"/>
      <c r="D170" s="122"/>
      <c r="E170" s="122"/>
      <c r="F170" s="122"/>
      <c r="G170" s="122"/>
      <c r="H170" s="122"/>
      <c r="I170" s="122"/>
      <c r="J170" s="122"/>
      <c r="K170" s="122"/>
      <c r="L170" s="122"/>
      <c r="M170" s="122"/>
      <c r="N170" s="122"/>
      <c r="O170" s="122"/>
      <c r="P170" s="122"/>
      <c r="Q170" s="122"/>
      <c r="R170" s="122">
        <v>0</v>
      </c>
      <c r="S170" s="122">
        <v>5</v>
      </c>
      <c r="T170" s="122">
        <v>3</v>
      </c>
      <c r="U170" s="122">
        <v>3</v>
      </c>
      <c r="V170" s="122">
        <v>3</v>
      </c>
      <c r="W170" s="122">
        <v>0</v>
      </c>
      <c r="X170" s="122">
        <v>0</v>
      </c>
      <c r="Y170" s="122">
        <v>0</v>
      </c>
      <c r="Z170" s="122">
        <v>0</v>
      </c>
      <c r="AA170" s="122">
        <v>0</v>
      </c>
      <c r="AB170" s="192" t="s">
        <v>322</v>
      </c>
      <c r="AC170" s="100" t="s">
        <v>4</v>
      </c>
      <c r="AD170" s="104"/>
      <c r="AE170" s="104"/>
      <c r="AF170" s="104"/>
      <c r="AG170" s="201">
        <f t="shared" ref="AG170:AL170" si="30">AG172+AG174</f>
        <v>3255</v>
      </c>
      <c r="AH170" s="201">
        <f t="shared" si="30"/>
        <v>3319.5</v>
      </c>
      <c r="AI170" s="201">
        <f t="shared" si="30"/>
        <v>3319.5</v>
      </c>
      <c r="AJ170" s="201">
        <f t="shared" si="30"/>
        <v>3319.5</v>
      </c>
      <c r="AK170" s="208">
        <f t="shared" si="30"/>
        <v>0</v>
      </c>
      <c r="AL170" s="208">
        <f t="shared" si="30"/>
        <v>0</v>
      </c>
      <c r="AM170" s="101">
        <f>AG170+AH170+AI170+AJ170+AK170+AL170</f>
        <v>13213.5</v>
      </c>
    </row>
    <row r="171" spans="1:39" s="26" customFormat="1" ht="31.5" x14ac:dyDescent="0.25">
      <c r="A171" s="122"/>
      <c r="B171" s="122"/>
      <c r="C171" s="122"/>
      <c r="D171" s="122"/>
      <c r="E171" s="122"/>
      <c r="F171" s="122"/>
      <c r="G171" s="122"/>
      <c r="H171" s="122"/>
      <c r="I171" s="122"/>
      <c r="J171" s="122"/>
      <c r="K171" s="122"/>
      <c r="L171" s="122"/>
      <c r="M171" s="122"/>
      <c r="N171" s="122"/>
      <c r="O171" s="122"/>
      <c r="P171" s="122"/>
      <c r="Q171" s="122"/>
      <c r="R171" s="122">
        <v>0</v>
      </c>
      <c r="S171" s="122">
        <v>5</v>
      </c>
      <c r="T171" s="122">
        <v>3</v>
      </c>
      <c r="U171" s="122">
        <v>3</v>
      </c>
      <c r="V171" s="122">
        <v>3</v>
      </c>
      <c r="W171" s="122">
        <v>0</v>
      </c>
      <c r="X171" s="122">
        <v>0</v>
      </c>
      <c r="Y171" s="122">
        <v>0</v>
      </c>
      <c r="Z171" s="122">
        <v>0</v>
      </c>
      <c r="AA171" s="122">
        <v>1</v>
      </c>
      <c r="AB171" s="117" t="s">
        <v>328</v>
      </c>
      <c r="AC171" s="100" t="s">
        <v>28</v>
      </c>
      <c r="AD171" s="104"/>
      <c r="AE171" s="104"/>
      <c r="AF171" s="104"/>
      <c r="AG171" s="200">
        <v>100</v>
      </c>
      <c r="AH171" s="180">
        <v>100</v>
      </c>
      <c r="AI171" s="180">
        <v>100</v>
      </c>
      <c r="AJ171" s="180">
        <v>100</v>
      </c>
      <c r="AK171" s="180">
        <v>100</v>
      </c>
      <c r="AL171" s="180">
        <v>100</v>
      </c>
      <c r="AM171" s="177">
        <v>100</v>
      </c>
    </row>
    <row r="172" spans="1:39" s="26" customFormat="1" ht="63" x14ac:dyDescent="0.25">
      <c r="A172" s="122">
        <v>8</v>
      </c>
      <c r="B172" s="122">
        <v>0</v>
      </c>
      <c r="C172" s="122">
        <v>2</v>
      </c>
      <c r="D172" s="122">
        <v>0</v>
      </c>
      <c r="E172" s="122">
        <v>4</v>
      </c>
      <c r="F172" s="122">
        <v>0</v>
      </c>
      <c r="G172" s="122">
        <v>9</v>
      </c>
      <c r="H172" s="122">
        <v>0</v>
      </c>
      <c r="I172" s="122">
        <v>5</v>
      </c>
      <c r="J172" s="122">
        <v>3</v>
      </c>
      <c r="K172" s="122" t="s">
        <v>327</v>
      </c>
      <c r="L172" s="122">
        <v>3</v>
      </c>
      <c r="M172" s="122" t="s">
        <v>60</v>
      </c>
      <c r="N172" s="122">
        <v>1</v>
      </c>
      <c r="O172" s="122">
        <v>0</v>
      </c>
      <c r="P172" s="122">
        <v>9</v>
      </c>
      <c r="Q172" s="122">
        <v>0</v>
      </c>
      <c r="R172" s="122">
        <v>0</v>
      </c>
      <c r="S172" s="122">
        <v>5</v>
      </c>
      <c r="T172" s="122">
        <v>3</v>
      </c>
      <c r="U172" s="122">
        <v>3</v>
      </c>
      <c r="V172" s="122">
        <v>3</v>
      </c>
      <c r="W172" s="122">
        <v>3</v>
      </c>
      <c r="X172" s="122">
        <v>0</v>
      </c>
      <c r="Y172" s="122">
        <v>1</v>
      </c>
      <c r="Z172" s="122">
        <v>0</v>
      </c>
      <c r="AA172" s="122">
        <v>0</v>
      </c>
      <c r="AB172" s="113" t="s">
        <v>323</v>
      </c>
      <c r="AC172" s="100" t="s">
        <v>4</v>
      </c>
      <c r="AD172" s="104"/>
      <c r="AE172" s="104"/>
      <c r="AF172" s="104"/>
      <c r="AG172" s="181">
        <v>651</v>
      </c>
      <c r="AH172" s="181">
        <v>656.8</v>
      </c>
      <c r="AI172" s="181">
        <v>656.8</v>
      </c>
      <c r="AJ172" s="181">
        <v>656.8</v>
      </c>
      <c r="AK172" s="178">
        <v>0</v>
      </c>
      <c r="AL172" s="178">
        <v>0</v>
      </c>
      <c r="AM172" s="101">
        <f t="shared" si="29"/>
        <v>2621.3999999999996</v>
      </c>
    </row>
    <row r="173" spans="1:39" s="26" customFormat="1" ht="31.5" x14ac:dyDescent="0.25">
      <c r="A173" s="122"/>
      <c r="B173" s="122"/>
      <c r="C173" s="122"/>
      <c r="D173" s="122"/>
      <c r="E173" s="122"/>
      <c r="F173" s="122"/>
      <c r="G173" s="122"/>
      <c r="H173" s="122"/>
      <c r="I173" s="122"/>
      <c r="J173" s="122"/>
      <c r="K173" s="122"/>
      <c r="L173" s="122"/>
      <c r="M173" s="122"/>
      <c r="N173" s="122"/>
      <c r="O173" s="122"/>
      <c r="P173" s="122"/>
      <c r="Q173" s="122"/>
      <c r="R173" s="122">
        <v>0</v>
      </c>
      <c r="S173" s="122">
        <v>5</v>
      </c>
      <c r="T173" s="122">
        <v>3</v>
      </c>
      <c r="U173" s="122">
        <v>3</v>
      </c>
      <c r="V173" s="122">
        <v>3</v>
      </c>
      <c r="W173" s="122">
        <v>3</v>
      </c>
      <c r="X173" s="122">
        <v>0</v>
      </c>
      <c r="Y173" s="122">
        <v>1</v>
      </c>
      <c r="Z173" s="122">
        <v>0</v>
      </c>
      <c r="AA173" s="122">
        <v>1</v>
      </c>
      <c r="AB173" s="117" t="s">
        <v>324</v>
      </c>
      <c r="AC173" s="100" t="s">
        <v>31</v>
      </c>
      <c r="AD173" s="104"/>
      <c r="AE173" s="104"/>
      <c r="AF173" s="104"/>
      <c r="AG173" s="180">
        <v>3</v>
      </c>
      <c r="AH173" s="200">
        <v>2</v>
      </c>
      <c r="AI173" s="200">
        <v>2</v>
      </c>
      <c r="AJ173" s="200">
        <v>2</v>
      </c>
      <c r="AK173" s="180">
        <v>0</v>
      </c>
      <c r="AL173" s="180">
        <v>0</v>
      </c>
      <c r="AM173" s="177">
        <f t="shared" si="29"/>
        <v>9</v>
      </c>
    </row>
    <row r="174" spans="1:39" s="26" customFormat="1" ht="63" x14ac:dyDescent="0.25">
      <c r="A174" s="122">
        <v>8</v>
      </c>
      <c r="B174" s="122">
        <v>0</v>
      </c>
      <c r="C174" s="122">
        <v>2</v>
      </c>
      <c r="D174" s="122">
        <v>0</v>
      </c>
      <c r="E174" s="122">
        <v>4</v>
      </c>
      <c r="F174" s="122">
        <v>0</v>
      </c>
      <c r="G174" s="122">
        <v>9</v>
      </c>
      <c r="H174" s="122">
        <v>0</v>
      </c>
      <c r="I174" s="122">
        <v>5</v>
      </c>
      <c r="J174" s="122">
        <v>3</v>
      </c>
      <c r="K174" s="122" t="s">
        <v>327</v>
      </c>
      <c r="L174" s="122">
        <v>3</v>
      </c>
      <c r="M174" s="122">
        <v>1</v>
      </c>
      <c r="N174" s="122">
        <v>1</v>
      </c>
      <c r="O174" s="122">
        <v>0</v>
      </c>
      <c r="P174" s="122">
        <v>9</v>
      </c>
      <c r="Q174" s="122">
        <v>0</v>
      </c>
      <c r="R174" s="122">
        <v>0</v>
      </c>
      <c r="S174" s="122">
        <v>5</v>
      </c>
      <c r="T174" s="122">
        <v>3</v>
      </c>
      <c r="U174" s="122">
        <v>3</v>
      </c>
      <c r="V174" s="122">
        <v>3</v>
      </c>
      <c r="W174" s="122">
        <v>3</v>
      </c>
      <c r="X174" s="122">
        <v>0</v>
      </c>
      <c r="Y174" s="122">
        <v>2</v>
      </c>
      <c r="Z174" s="122">
        <v>0</v>
      </c>
      <c r="AA174" s="122">
        <v>0</v>
      </c>
      <c r="AB174" s="113" t="s">
        <v>325</v>
      </c>
      <c r="AC174" s="100" t="s">
        <v>4</v>
      </c>
      <c r="AD174" s="104"/>
      <c r="AE174" s="104"/>
      <c r="AF174" s="104"/>
      <c r="AG174" s="181">
        <v>2604</v>
      </c>
      <c r="AH174" s="181">
        <v>2662.7</v>
      </c>
      <c r="AI174" s="181">
        <v>2662.7</v>
      </c>
      <c r="AJ174" s="181">
        <v>2662.7</v>
      </c>
      <c r="AK174" s="178">
        <v>0</v>
      </c>
      <c r="AL174" s="178">
        <v>0</v>
      </c>
      <c r="AM174" s="101">
        <f t="shared" si="29"/>
        <v>10592.099999999999</v>
      </c>
    </row>
    <row r="175" spans="1:39" s="26" customFormat="1" ht="31.5" x14ac:dyDescent="0.25">
      <c r="A175" s="122"/>
      <c r="B175" s="122"/>
      <c r="C175" s="122"/>
      <c r="D175" s="122"/>
      <c r="E175" s="122"/>
      <c r="F175" s="122"/>
      <c r="G175" s="122"/>
      <c r="H175" s="122"/>
      <c r="I175" s="122"/>
      <c r="J175" s="122"/>
      <c r="K175" s="122"/>
      <c r="L175" s="122"/>
      <c r="M175" s="122"/>
      <c r="N175" s="122"/>
      <c r="O175" s="122"/>
      <c r="P175" s="122"/>
      <c r="Q175" s="122"/>
      <c r="R175" s="122">
        <v>0</v>
      </c>
      <c r="S175" s="122">
        <v>5</v>
      </c>
      <c r="T175" s="122">
        <v>3</v>
      </c>
      <c r="U175" s="122">
        <v>3</v>
      </c>
      <c r="V175" s="122">
        <v>3</v>
      </c>
      <c r="W175" s="122">
        <v>3</v>
      </c>
      <c r="X175" s="122">
        <v>0</v>
      </c>
      <c r="Y175" s="122">
        <v>2</v>
      </c>
      <c r="Z175" s="122">
        <v>0</v>
      </c>
      <c r="AA175" s="122">
        <v>1</v>
      </c>
      <c r="AB175" s="117" t="s">
        <v>326</v>
      </c>
      <c r="AC175" s="100" t="s">
        <v>31</v>
      </c>
      <c r="AD175" s="104"/>
      <c r="AE175" s="104"/>
      <c r="AF175" s="104"/>
      <c r="AG175" s="180">
        <v>3</v>
      </c>
      <c r="AH175" s="180">
        <v>2</v>
      </c>
      <c r="AI175" s="180">
        <v>2</v>
      </c>
      <c r="AJ175" s="180">
        <v>2</v>
      </c>
      <c r="AK175" s="180">
        <v>0</v>
      </c>
      <c r="AL175" s="180">
        <v>0</v>
      </c>
      <c r="AM175" s="177">
        <f t="shared" si="29"/>
        <v>9</v>
      </c>
    </row>
    <row r="176" spans="1:39" s="26" customFormat="1" ht="31.5" x14ac:dyDescent="0.25">
      <c r="A176" s="102"/>
      <c r="B176" s="102"/>
      <c r="C176" s="102"/>
      <c r="D176" s="102"/>
      <c r="E176" s="102"/>
      <c r="F176" s="102"/>
      <c r="G176" s="102"/>
      <c r="H176" s="102"/>
      <c r="I176" s="102"/>
      <c r="J176" s="102"/>
      <c r="K176" s="102"/>
      <c r="L176" s="102"/>
      <c r="M176" s="102"/>
      <c r="N176" s="102"/>
      <c r="O176" s="102"/>
      <c r="P176" s="102"/>
      <c r="Q176" s="102"/>
      <c r="R176" s="102">
        <v>0</v>
      </c>
      <c r="S176" s="102">
        <v>5</v>
      </c>
      <c r="T176" s="102">
        <v>4</v>
      </c>
      <c r="U176" s="102">
        <v>4</v>
      </c>
      <c r="V176" s="102">
        <v>0</v>
      </c>
      <c r="W176" s="102">
        <v>0</v>
      </c>
      <c r="X176" s="102">
        <v>0</v>
      </c>
      <c r="Y176" s="102">
        <v>0</v>
      </c>
      <c r="Z176" s="102">
        <v>0</v>
      </c>
      <c r="AA176" s="102">
        <v>0</v>
      </c>
      <c r="AB176" s="199" t="s">
        <v>219</v>
      </c>
      <c r="AC176" s="100" t="s">
        <v>4</v>
      </c>
      <c r="AD176" s="106">
        <f t="shared" ref="AD176:AF176" si="31">AD191</f>
        <v>1420</v>
      </c>
      <c r="AE176" s="106">
        <f t="shared" si="31"/>
        <v>1420</v>
      </c>
      <c r="AF176" s="106">
        <f t="shared" si="31"/>
        <v>1420</v>
      </c>
      <c r="AG176" s="202">
        <f t="shared" ref="AG176:AL176" si="32">AG177+AG191+AG302</f>
        <v>19186.7</v>
      </c>
      <c r="AH176" s="202">
        <f t="shared" si="32"/>
        <v>19538.2</v>
      </c>
      <c r="AI176" s="202">
        <f t="shared" si="32"/>
        <v>17750</v>
      </c>
      <c r="AJ176" s="202">
        <f t="shared" si="32"/>
        <v>17750</v>
      </c>
      <c r="AK176" s="202">
        <f t="shared" si="32"/>
        <v>8843.4</v>
      </c>
      <c r="AL176" s="202">
        <f t="shared" si="32"/>
        <v>8843.4</v>
      </c>
      <c r="AM176" s="101">
        <f t="shared" si="29"/>
        <v>91911.699999999983</v>
      </c>
    </row>
    <row r="177" spans="1:39" s="26" customFormat="1" ht="35.25" customHeight="1" x14ac:dyDescent="0.25">
      <c r="A177" s="102"/>
      <c r="B177" s="102"/>
      <c r="C177" s="102"/>
      <c r="D177" s="102"/>
      <c r="E177" s="102"/>
      <c r="F177" s="102"/>
      <c r="G177" s="102"/>
      <c r="H177" s="102"/>
      <c r="I177" s="102"/>
      <c r="J177" s="102"/>
      <c r="K177" s="102"/>
      <c r="L177" s="102"/>
      <c r="M177" s="102"/>
      <c r="N177" s="102"/>
      <c r="O177" s="102"/>
      <c r="P177" s="102"/>
      <c r="Q177" s="102"/>
      <c r="R177" s="102">
        <v>0</v>
      </c>
      <c r="S177" s="102">
        <v>5</v>
      </c>
      <c r="T177" s="102">
        <v>4</v>
      </c>
      <c r="U177" s="102">
        <v>4</v>
      </c>
      <c r="V177" s="102">
        <v>1</v>
      </c>
      <c r="W177" s="102">
        <v>0</v>
      </c>
      <c r="X177" s="102">
        <v>0</v>
      </c>
      <c r="Y177" s="102">
        <v>0</v>
      </c>
      <c r="Z177" s="102">
        <v>0</v>
      </c>
      <c r="AA177" s="102">
        <v>0</v>
      </c>
      <c r="AB177" s="196" t="s">
        <v>257</v>
      </c>
      <c r="AC177" s="100" t="s">
        <v>4</v>
      </c>
      <c r="AD177" s="104">
        <v>0</v>
      </c>
      <c r="AE177" s="104">
        <v>0</v>
      </c>
      <c r="AF177" s="104">
        <v>0</v>
      </c>
      <c r="AG177" s="201">
        <f>AG179+AG182+AG185+AG188</f>
        <v>10065</v>
      </c>
      <c r="AH177" s="201">
        <f>AH179+AH182+AH185+AH188</f>
        <v>10700</v>
      </c>
      <c r="AI177" s="201">
        <f>AI179+AI182+AI185+AI188</f>
        <v>10000</v>
      </c>
      <c r="AJ177" s="201">
        <f>AJ179+AJ182+AJ185+AJ188</f>
        <v>10000</v>
      </c>
      <c r="AK177" s="201">
        <f>AK179+AK182++AK185+AK188</f>
        <v>5528.7999999999993</v>
      </c>
      <c r="AL177" s="201">
        <f>AL179+AL182+AL185+AL188</f>
        <v>5528.7999999999993</v>
      </c>
      <c r="AM177" s="101">
        <f t="shared" si="28"/>
        <v>51822.600000000006</v>
      </c>
    </row>
    <row r="178" spans="1:39" s="26" customFormat="1" ht="38.25" customHeight="1" x14ac:dyDescent="0.25">
      <c r="A178" s="102"/>
      <c r="B178" s="102"/>
      <c r="C178" s="102"/>
      <c r="D178" s="102"/>
      <c r="E178" s="102"/>
      <c r="F178" s="102"/>
      <c r="G178" s="102"/>
      <c r="H178" s="102"/>
      <c r="I178" s="102"/>
      <c r="J178" s="102"/>
      <c r="K178" s="102"/>
      <c r="L178" s="102"/>
      <c r="M178" s="102"/>
      <c r="N178" s="102"/>
      <c r="O178" s="102"/>
      <c r="P178" s="102"/>
      <c r="Q178" s="102"/>
      <c r="R178" s="102">
        <v>0</v>
      </c>
      <c r="S178" s="102">
        <v>5</v>
      </c>
      <c r="T178" s="102">
        <v>4</v>
      </c>
      <c r="U178" s="102">
        <v>4</v>
      </c>
      <c r="V178" s="102">
        <v>1</v>
      </c>
      <c r="W178" s="102">
        <v>1</v>
      </c>
      <c r="X178" s="102">
        <v>0</v>
      </c>
      <c r="Y178" s="102">
        <v>0</v>
      </c>
      <c r="Z178" s="102">
        <v>0</v>
      </c>
      <c r="AA178" s="102">
        <v>1</v>
      </c>
      <c r="AB178" s="103" t="s">
        <v>270</v>
      </c>
      <c r="AC178" s="100" t="s">
        <v>31</v>
      </c>
      <c r="AD178" s="104"/>
      <c r="AE178" s="104"/>
      <c r="AF178" s="104"/>
      <c r="AG178" s="180">
        <v>3000</v>
      </c>
      <c r="AH178" s="180">
        <v>3000</v>
      </c>
      <c r="AI178" s="180">
        <v>3000</v>
      </c>
      <c r="AJ178" s="180">
        <v>3000</v>
      </c>
      <c r="AK178" s="180">
        <v>3000</v>
      </c>
      <c r="AL178" s="180">
        <v>3000</v>
      </c>
      <c r="AM178" s="180">
        <v>3000</v>
      </c>
    </row>
    <row r="179" spans="1:39" s="26" customFormat="1" ht="47.25" x14ac:dyDescent="0.25">
      <c r="A179" s="102">
        <v>8</v>
      </c>
      <c r="B179" s="102">
        <v>0</v>
      </c>
      <c r="C179" s="102">
        <v>2</v>
      </c>
      <c r="D179" s="102">
        <v>0</v>
      </c>
      <c r="E179" s="102">
        <v>5</v>
      </c>
      <c r="F179" s="102">
        <v>0</v>
      </c>
      <c r="G179" s="102">
        <v>3</v>
      </c>
      <c r="H179" s="102">
        <v>0</v>
      </c>
      <c r="I179" s="102">
        <v>5</v>
      </c>
      <c r="J179" s="102">
        <v>4</v>
      </c>
      <c r="K179" s="102">
        <v>0</v>
      </c>
      <c r="L179" s="102">
        <v>1</v>
      </c>
      <c r="M179" s="102">
        <v>2</v>
      </c>
      <c r="N179" s="102">
        <v>0</v>
      </c>
      <c r="O179" s="102">
        <v>0</v>
      </c>
      <c r="P179" s="102">
        <v>1</v>
      </c>
      <c r="Q179" s="102">
        <v>0</v>
      </c>
      <c r="R179" s="102">
        <v>0</v>
      </c>
      <c r="S179" s="102">
        <v>5</v>
      </c>
      <c r="T179" s="102">
        <v>4</v>
      </c>
      <c r="U179" s="102">
        <v>4</v>
      </c>
      <c r="V179" s="102">
        <v>1</v>
      </c>
      <c r="W179" s="102">
        <v>1</v>
      </c>
      <c r="X179" s="102">
        <v>0</v>
      </c>
      <c r="Y179" s="102">
        <v>1</v>
      </c>
      <c r="Z179" s="102">
        <v>0</v>
      </c>
      <c r="AA179" s="102">
        <v>0</v>
      </c>
      <c r="AB179" s="105" t="s">
        <v>332</v>
      </c>
      <c r="AC179" s="100" t="s">
        <v>4</v>
      </c>
      <c r="AD179" s="121" t="s">
        <v>33</v>
      </c>
      <c r="AE179" s="121" t="s">
        <v>33</v>
      </c>
      <c r="AF179" s="121" t="s">
        <v>33</v>
      </c>
      <c r="AG179" s="181">
        <v>8400</v>
      </c>
      <c r="AH179" s="181">
        <v>8400</v>
      </c>
      <c r="AI179" s="181">
        <v>8400</v>
      </c>
      <c r="AJ179" s="181">
        <v>8400</v>
      </c>
      <c r="AK179" s="178">
        <v>3317.4</v>
      </c>
      <c r="AL179" s="178">
        <v>3317.4</v>
      </c>
      <c r="AM179" s="101">
        <f t="shared" si="28"/>
        <v>40234.800000000003</v>
      </c>
    </row>
    <row r="180" spans="1:39" s="26" customFormat="1" ht="31.5" x14ac:dyDescent="0.25">
      <c r="A180" s="102"/>
      <c r="B180" s="102"/>
      <c r="C180" s="102"/>
      <c r="D180" s="102"/>
      <c r="E180" s="102"/>
      <c r="F180" s="102"/>
      <c r="G180" s="102"/>
      <c r="H180" s="102"/>
      <c r="I180" s="102"/>
      <c r="J180" s="102"/>
      <c r="K180" s="102"/>
      <c r="L180" s="102"/>
      <c r="M180" s="102"/>
      <c r="N180" s="102"/>
      <c r="O180" s="102"/>
      <c r="P180" s="102"/>
      <c r="Q180" s="102"/>
      <c r="R180" s="102">
        <v>0</v>
      </c>
      <c r="S180" s="102">
        <v>5</v>
      </c>
      <c r="T180" s="102">
        <v>4</v>
      </c>
      <c r="U180" s="102">
        <v>4</v>
      </c>
      <c r="V180" s="102">
        <v>1</v>
      </c>
      <c r="W180" s="102">
        <v>1</v>
      </c>
      <c r="X180" s="102">
        <v>0</v>
      </c>
      <c r="Y180" s="102">
        <v>1</v>
      </c>
      <c r="Z180" s="102">
        <v>0</v>
      </c>
      <c r="AA180" s="102">
        <v>0</v>
      </c>
      <c r="AB180" s="107" t="s">
        <v>26</v>
      </c>
      <c r="AC180" s="100" t="s">
        <v>4</v>
      </c>
      <c r="AD180" s="121"/>
      <c r="AE180" s="121"/>
      <c r="AF180" s="121"/>
      <c r="AG180" s="181">
        <v>8400</v>
      </c>
      <c r="AH180" s="181">
        <v>8400</v>
      </c>
      <c r="AI180" s="181">
        <v>8400</v>
      </c>
      <c r="AJ180" s="181">
        <v>8400</v>
      </c>
      <c r="AK180" s="178">
        <v>3317.4</v>
      </c>
      <c r="AL180" s="178">
        <v>3317.4</v>
      </c>
      <c r="AM180" s="101">
        <f>AG180+AH180+AI180+AJ180+AK180+AL180</f>
        <v>40234.800000000003</v>
      </c>
    </row>
    <row r="181" spans="1:39" s="26" customFormat="1" ht="47.25" x14ac:dyDescent="0.25">
      <c r="A181" s="102"/>
      <c r="B181" s="102"/>
      <c r="C181" s="102"/>
      <c r="D181" s="102"/>
      <c r="E181" s="102"/>
      <c r="F181" s="102"/>
      <c r="G181" s="102"/>
      <c r="H181" s="102"/>
      <c r="I181" s="102"/>
      <c r="J181" s="102"/>
      <c r="K181" s="102"/>
      <c r="L181" s="102"/>
      <c r="M181" s="102"/>
      <c r="N181" s="102"/>
      <c r="O181" s="102"/>
      <c r="P181" s="102"/>
      <c r="Q181" s="102"/>
      <c r="R181" s="102">
        <v>0</v>
      </c>
      <c r="S181" s="102">
        <v>5</v>
      </c>
      <c r="T181" s="102">
        <v>4</v>
      </c>
      <c r="U181" s="102">
        <v>4</v>
      </c>
      <c r="V181" s="102">
        <v>1</v>
      </c>
      <c r="W181" s="102">
        <v>1</v>
      </c>
      <c r="X181" s="102">
        <v>0</v>
      </c>
      <c r="Y181" s="102">
        <v>1</v>
      </c>
      <c r="Z181" s="102">
        <v>0</v>
      </c>
      <c r="AA181" s="102">
        <v>1</v>
      </c>
      <c r="AB181" s="103" t="s">
        <v>220</v>
      </c>
      <c r="AC181" s="100" t="s">
        <v>28</v>
      </c>
      <c r="AD181" s="104"/>
      <c r="AE181" s="104"/>
      <c r="AF181" s="104"/>
      <c r="AG181" s="200">
        <f t="shared" ref="AG181:AL181" si="33">AG180/AG19*100</f>
        <v>7.2629678561794027</v>
      </c>
      <c r="AH181" s="180">
        <f t="shared" si="33"/>
        <v>6.4595792214715173</v>
      </c>
      <c r="AI181" s="180">
        <f t="shared" si="33"/>
        <v>6.7006859428383638</v>
      </c>
      <c r="AJ181" s="180">
        <f t="shared" si="33"/>
        <v>6.6255984729573045</v>
      </c>
      <c r="AK181" s="180">
        <f t="shared" si="33"/>
        <v>10.059006531349873</v>
      </c>
      <c r="AL181" s="180">
        <f t="shared" si="33"/>
        <v>10.059006531349873</v>
      </c>
      <c r="AM181" s="101"/>
    </row>
    <row r="182" spans="1:39" s="26" customFormat="1" ht="42" customHeight="1" x14ac:dyDescent="0.25">
      <c r="A182" s="102">
        <v>8</v>
      </c>
      <c r="B182" s="102">
        <v>0</v>
      </c>
      <c r="C182" s="102">
        <v>2</v>
      </c>
      <c r="D182" s="102">
        <v>0</v>
      </c>
      <c r="E182" s="102">
        <v>5</v>
      </c>
      <c r="F182" s="102">
        <v>0</v>
      </c>
      <c r="G182" s="102">
        <v>3</v>
      </c>
      <c r="H182" s="102">
        <v>0</v>
      </c>
      <c r="I182" s="102">
        <v>5</v>
      </c>
      <c r="J182" s="102">
        <v>4</v>
      </c>
      <c r="K182" s="102">
        <v>0</v>
      </c>
      <c r="L182" s="102">
        <v>1</v>
      </c>
      <c r="M182" s="102">
        <v>2</v>
      </c>
      <c r="N182" s="102">
        <v>0</v>
      </c>
      <c r="O182" s="102">
        <v>0</v>
      </c>
      <c r="P182" s="102">
        <v>2</v>
      </c>
      <c r="Q182" s="102">
        <v>0</v>
      </c>
      <c r="R182" s="102">
        <v>0</v>
      </c>
      <c r="S182" s="102">
        <v>5</v>
      </c>
      <c r="T182" s="102">
        <v>4</v>
      </c>
      <c r="U182" s="102">
        <v>4</v>
      </c>
      <c r="V182" s="102">
        <v>1</v>
      </c>
      <c r="W182" s="102">
        <v>1</v>
      </c>
      <c r="X182" s="102">
        <v>0</v>
      </c>
      <c r="Y182" s="102">
        <v>2</v>
      </c>
      <c r="Z182" s="102">
        <v>0</v>
      </c>
      <c r="AA182" s="102">
        <v>0</v>
      </c>
      <c r="AB182" s="103" t="s">
        <v>256</v>
      </c>
      <c r="AC182" s="100" t="s">
        <v>4</v>
      </c>
      <c r="AD182" s="121" t="s">
        <v>33</v>
      </c>
      <c r="AE182" s="121" t="s">
        <v>33</v>
      </c>
      <c r="AF182" s="121" t="s">
        <v>33</v>
      </c>
      <c r="AG182" s="181">
        <v>1165</v>
      </c>
      <c r="AH182" s="181">
        <v>1100</v>
      </c>
      <c r="AI182" s="181">
        <v>1100</v>
      </c>
      <c r="AJ182" s="181">
        <v>1100</v>
      </c>
      <c r="AK182" s="178">
        <v>608.1</v>
      </c>
      <c r="AL182" s="178">
        <v>608.1</v>
      </c>
      <c r="AM182" s="101">
        <f t="shared" si="28"/>
        <v>5681.2000000000007</v>
      </c>
    </row>
    <row r="183" spans="1:39" s="26" customFormat="1" ht="39" customHeight="1" x14ac:dyDescent="0.25">
      <c r="A183" s="102"/>
      <c r="B183" s="102"/>
      <c r="C183" s="102"/>
      <c r="D183" s="102"/>
      <c r="E183" s="102"/>
      <c r="F183" s="102"/>
      <c r="G183" s="102"/>
      <c r="H183" s="102"/>
      <c r="I183" s="102"/>
      <c r="J183" s="102"/>
      <c r="K183" s="102"/>
      <c r="L183" s="102"/>
      <c r="M183" s="102"/>
      <c r="N183" s="102"/>
      <c r="O183" s="102"/>
      <c r="P183" s="102"/>
      <c r="Q183" s="102"/>
      <c r="R183" s="102">
        <v>0</v>
      </c>
      <c r="S183" s="102">
        <v>5</v>
      </c>
      <c r="T183" s="102">
        <v>4</v>
      </c>
      <c r="U183" s="102">
        <v>4</v>
      </c>
      <c r="V183" s="102">
        <v>1</v>
      </c>
      <c r="W183" s="102">
        <v>1</v>
      </c>
      <c r="X183" s="102">
        <v>0</v>
      </c>
      <c r="Y183" s="102">
        <v>2</v>
      </c>
      <c r="Z183" s="102">
        <v>0</v>
      </c>
      <c r="AA183" s="102">
        <v>0</v>
      </c>
      <c r="AB183" s="107" t="s">
        <v>26</v>
      </c>
      <c r="AC183" s="100" t="s">
        <v>4</v>
      </c>
      <c r="AD183" s="121"/>
      <c r="AE183" s="121"/>
      <c r="AF183" s="121"/>
      <c r="AG183" s="181">
        <v>1165</v>
      </c>
      <c r="AH183" s="181">
        <v>1100</v>
      </c>
      <c r="AI183" s="181">
        <v>1100</v>
      </c>
      <c r="AJ183" s="181">
        <v>1100</v>
      </c>
      <c r="AK183" s="178">
        <v>608.1</v>
      </c>
      <c r="AL183" s="178">
        <v>608.1</v>
      </c>
      <c r="AM183" s="101">
        <f>AG183+AH183+AI183+AJ183+AK183+AL183</f>
        <v>5681.2000000000007</v>
      </c>
    </row>
    <row r="184" spans="1:39" s="26" customFormat="1" ht="47.25" x14ac:dyDescent="0.25">
      <c r="A184" s="102"/>
      <c r="B184" s="102"/>
      <c r="C184" s="102"/>
      <c r="D184" s="102"/>
      <c r="E184" s="102"/>
      <c r="F184" s="102"/>
      <c r="G184" s="102"/>
      <c r="H184" s="102"/>
      <c r="I184" s="102"/>
      <c r="J184" s="102"/>
      <c r="K184" s="102"/>
      <c r="L184" s="102"/>
      <c r="M184" s="102"/>
      <c r="N184" s="102"/>
      <c r="O184" s="102"/>
      <c r="P184" s="102"/>
      <c r="Q184" s="102"/>
      <c r="R184" s="102">
        <v>0</v>
      </c>
      <c r="S184" s="102">
        <v>5</v>
      </c>
      <c r="T184" s="102">
        <v>4</v>
      </c>
      <c r="U184" s="102">
        <v>4</v>
      </c>
      <c r="V184" s="102">
        <v>1</v>
      </c>
      <c r="W184" s="102">
        <v>1</v>
      </c>
      <c r="X184" s="102">
        <v>0</v>
      </c>
      <c r="Y184" s="102">
        <v>2</v>
      </c>
      <c r="Z184" s="102">
        <v>0</v>
      </c>
      <c r="AA184" s="102">
        <v>1</v>
      </c>
      <c r="AB184" s="103" t="s">
        <v>221</v>
      </c>
      <c r="AC184" s="100" t="s">
        <v>28</v>
      </c>
      <c r="AD184" s="104"/>
      <c r="AE184" s="104"/>
      <c r="AF184" s="104"/>
      <c r="AG184" s="200">
        <f t="shared" ref="AG184:AL184" si="34">AG183/AG19*100</f>
        <v>1.0073044705296434</v>
      </c>
      <c r="AH184" s="180">
        <f t="shared" si="34"/>
        <v>0.84589727900222256</v>
      </c>
      <c r="AI184" s="180">
        <f t="shared" si="34"/>
        <v>0.87747077822883324</v>
      </c>
      <c r="AJ184" s="180">
        <f t="shared" si="34"/>
        <v>0.86763789526821855</v>
      </c>
      <c r="AK184" s="180">
        <f t="shared" si="34"/>
        <v>1.8438782997871397</v>
      </c>
      <c r="AL184" s="180">
        <f t="shared" si="34"/>
        <v>1.8438782997871397</v>
      </c>
      <c r="AM184" s="101"/>
    </row>
    <row r="185" spans="1:39" s="26" customFormat="1" ht="63" x14ac:dyDescent="0.25">
      <c r="A185" s="102">
        <v>8</v>
      </c>
      <c r="B185" s="102">
        <v>0</v>
      </c>
      <c r="C185" s="102">
        <v>2</v>
      </c>
      <c r="D185" s="102">
        <v>0</v>
      </c>
      <c r="E185" s="102">
        <v>5</v>
      </c>
      <c r="F185" s="102">
        <v>0</v>
      </c>
      <c r="G185" s="102">
        <v>3</v>
      </c>
      <c r="H185" s="102">
        <v>0</v>
      </c>
      <c r="I185" s="102">
        <v>5</v>
      </c>
      <c r="J185" s="102">
        <v>4</v>
      </c>
      <c r="K185" s="102">
        <v>0</v>
      </c>
      <c r="L185" s="102">
        <v>1</v>
      </c>
      <c r="M185" s="102">
        <v>2</v>
      </c>
      <c r="N185" s="102">
        <v>0</v>
      </c>
      <c r="O185" s="102">
        <v>0</v>
      </c>
      <c r="P185" s="102">
        <v>3</v>
      </c>
      <c r="Q185" s="102">
        <v>0</v>
      </c>
      <c r="R185" s="102">
        <v>0</v>
      </c>
      <c r="S185" s="102">
        <v>5</v>
      </c>
      <c r="T185" s="102">
        <v>4</v>
      </c>
      <c r="U185" s="102">
        <v>4</v>
      </c>
      <c r="V185" s="102">
        <v>1</v>
      </c>
      <c r="W185" s="102">
        <v>1</v>
      </c>
      <c r="X185" s="102">
        <v>0</v>
      </c>
      <c r="Y185" s="102">
        <v>3</v>
      </c>
      <c r="Z185" s="102">
        <v>0</v>
      </c>
      <c r="AA185" s="102">
        <v>0</v>
      </c>
      <c r="AB185" s="105" t="s">
        <v>222</v>
      </c>
      <c r="AC185" s="100" t="s">
        <v>4</v>
      </c>
      <c r="AD185" s="104"/>
      <c r="AE185" s="104"/>
      <c r="AF185" s="104"/>
      <c r="AG185" s="181">
        <v>500</v>
      </c>
      <c r="AH185" s="181">
        <v>1200</v>
      </c>
      <c r="AI185" s="181">
        <v>500</v>
      </c>
      <c r="AJ185" s="181">
        <v>500</v>
      </c>
      <c r="AK185" s="178">
        <v>276.39999999999998</v>
      </c>
      <c r="AL185" s="178">
        <v>276.39999999999998</v>
      </c>
      <c r="AM185" s="101">
        <f>AG185+AH185+AI185+AJ185+AK185+AL185</f>
        <v>3252.8</v>
      </c>
    </row>
    <row r="186" spans="1:39" s="26" customFormat="1" ht="31.5" x14ac:dyDescent="0.25">
      <c r="A186" s="102"/>
      <c r="B186" s="102"/>
      <c r="C186" s="102"/>
      <c r="D186" s="102"/>
      <c r="E186" s="102"/>
      <c r="F186" s="102"/>
      <c r="G186" s="102"/>
      <c r="H186" s="102"/>
      <c r="I186" s="102"/>
      <c r="J186" s="102"/>
      <c r="K186" s="102"/>
      <c r="L186" s="102"/>
      <c r="M186" s="102"/>
      <c r="N186" s="102"/>
      <c r="O186" s="102"/>
      <c r="P186" s="102"/>
      <c r="Q186" s="102"/>
      <c r="R186" s="102">
        <v>0</v>
      </c>
      <c r="S186" s="102">
        <v>5</v>
      </c>
      <c r="T186" s="102">
        <v>4</v>
      </c>
      <c r="U186" s="102">
        <v>4</v>
      </c>
      <c r="V186" s="102">
        <v>1</v>
      </c>
      <c r="W186" s="102">
        <v>1</v>
      </c>
      <c r="X186" s="102">
        <v>0</v>
      </c>
      <c r="Y186" s="102">
        <v>3</v>
      </c>
      <c r="Z186" s="102">
        <v>0</v>
      </c>
      <c r="AA186" s="102">
        <v>0</v>
      </c>
      <c r="AB186" s="107" t="s">
        <v>26</v>
      </c>
      <c r="AC186" s="100" t="s">
        <v>4</v>
      </c>
      <c r="AD186" s="104"/>
      <c r="AE186" s="104"/>
      <c r="AF186" s="104"/>
      <c r="AG186" s="181">
        <v>500</v>
      </c>
      <c r="AH186" s="181">
        <v>1200</v>
      </c>
      <c r="AI186" s="181">
        <v>500</v>
      </c>
      <c r="AJ186" s="181">
        <v>500</v>
      </c>
      <c r="AK186" s="178">
        <v>276.39999999999998</v>
      </c>
      <c r="AL186" s="178">
        <v>276.39999999999998</v>
      </c>
      <c r="AM186" s="101">
        <f>AG186+AH186+AI186+AJ186+AK186+AL186</f>
        <v>3252.8</v>
      </c>
    </row>
    <row r="187" spans="1:39" s="26" customFormat="1" ht="47.25" x14ac:dyDescent="0.25">
      <c r="A187" s="102"/>
      <c r="B187" s="102"/>
      <c r="C187" s="102"/>
      <c r="D187" s="102"/>
      <c r="E187" s="102"/>
      <c r="F187" s="102"/>
      <c r="G187" s="102"/>
      <c r="H187" s="102"/>
      <c r="I187" s="102"/>
      <c r="J187" s="102"/>
      <c r="K187" s="102"/>
      <c r="L187" s="102"/>
      <c r="M187" s="102"/>
      <c r="N187" s="102"/>
      <c r="O187" s="102"/>
      <c r="P187" s="102"/>
      <c r="Q187" s="102"/>
      <c r="R187" s="102">
        <v>0</v>
      </c>
      <c r="S187" s="102">
        <v>5</v>
      </c>
      <c r="T187" s="102">
        <v>4</v>
      </c>
      <c r="U187" s="102">
        <v>4</v>
      </c>
      <c r="V187" s="102">
        <v>1</v>
      </c>
      <c r="W187" s="102">
        <v>1</v>
      </c>
      <c r="X187" s="102">
        <v>0</v>
      </c>
      <c r="Y187" s="102">
        <v>3</v>
      </c>
      <c r="Z187" s="102">
        <v>0</v>
      </c>
      <c r="AA187" s="102">
        <v>1</v>
      </c>
      <c r="AB187" s="103" t="s">
        <v>223</v>
      </c>
      <c r="AC187" s="100" t="s">
        <v>28</v>
      </c>
      <c r="AD187" s="104"/>
      <c r="AE187" s="104"/>
      <c r="AF187" s="104"/>
      <c r="AG187" s="180">
        <f t="shared" ref="AG187:AL187" si="35">AG186/AG19*100</f>
        <v>0.43231951524877404</v>
      </c>
      <c r="AH187" s="180">
        <f t="shared" si="35"/>
        <v>0.92279703163878835</v>
      </c>
      <c r="AI187" s="180">
        <f t="shared" si="35"/>
        <v>0.39885035374037875</v>
      </c>
      <c r="AJ187" s="180">
        <f t="shared" si="35"/>
        <v>0.39438086148555379</v>
      </c>
      <c r="AK187" s="180">
        <f t="shared" si="35"/>
        <v>0.83809893448637629</v>
      </c>
      <c r="AL187" s="180">
        <f t="shared" si="35"/>
        <v>0.83809893448637629</v>
      </c>
      <c r="AM187" s="101"/>
    </row>
    <row r="188" spans="1:39" s="26" customFormat="1" ht="63" x14ac:dyDescent="0.25">
      <c r="A188" s="102">
        <v>8</v>
      </c>
      <c r="B188" s="102">
        <v>0</v>
      </c>
      <c r="C188" s="102">
        <v>2</v>
      </c>
      <c r="D188" s="102">
        <v>0</v>
      </c>
      <c r="E188" s="102">
        <v>5</v>
      </c>
      <c r="F188" s="102">
        <v>0</v>
      </c>
      <c r="G188" s="102">
        <v>3</v>
      </c>
      <c r="H188" s="102">
        <v>0</v>
      </c>
      <c r="I188" s="102">
        <v>5</v>
      </c>
      <c r="J188" s="102">
        <v>4</v>
      </c>
      <c r="K188" s="102">
        <v>0</v>
      </c>
      <c r="L188" s="102">
        <v>1</v>
      </c>
      <c r="M188" s="102">
        <v>2</v>
      </c>
      <c r="N188" s="102">
        <v>0</v>
      </c>
      <c r="O188" s="102">
        <v>0</v>
      </c>
      <c r="P188" s="102">
        <v>4</v>
      </c>
      <c r="Q188" s="102">
        <v>0</v>
      </c>
      <c r="R188" s="102">
        <v>0</v>
      </c>
      <c r="S188" s="102">
        <v>5</v>
      </c>
      <c r="T188" s="102">
        <v>4</v>
      </c>
      <c r="U188" s="102">
        <v>4</v>
      </c>
      <c r="V188" s="102">
        <v>1</v>
      </c>
      <c r="W188" s="102">
        <v>1</v>
      </c>
      <c r="X188" s="102">
        <v>0</v>
      </c>
      <c r="Y188" s="102">
        <v>4</v>
      </c>
      <c r="Z188" s="102">
        <v>0</v>
      </c>
      <c r="AA188" s="102">
        <v>0</v>
      </c>
      <c r="AB188" s="105" t="s">
        <v>273</v>
      </c>
      <c r="AC188" s="100" t="s">
        <v>4</v>
      </c>
      <c r="AD188" s="104"/>
      <c r="AE188" s="104"/>
      <c r="AF188" s="104"/>
      <c r="AG188" s="178">
        <v>0</v>
      </c>
      <c r="AH188" s="181">
        <v>0</v>
      </c>
      <c r="AI188" s="181">
        <v>0</v>
      </c>
      <c r="AJ188" s="181">
        <v>0</v>
      </c>
      <c r="AK188" s="178">
        <v>1326.9</v>
      </c>
      <c r="AL188" s="178">
        <v>1326.9</v>
      </c>
      <c r="AM188" s="101">
        <f>AG188+AH188+AI188+AJ188+AK188+AL188</f>
        <v>2653.8</v>
      </c>
    </row>
    <row r="189" spans="1:39" s="26" customFormat="1" ht="31.5" x14ac:dyDescent="0.25">
      <c r="A189" s="102"/>
      <c r="B189" s="102"/>
      <c r="C189" s="102"/>
      <c r="D189" s="102"/>
      <c r="E189" s="102"/>
      <c r="F189" s="102"/>
      <c r="G189" s="102"/>
      <c r="H189" s="102"/>
      <c r="I189" s="102"/>
      <c r="J189" s="102"/>
      <c r="K189" s="102"/>
      <c r="L189" s="102"/>
      <c r="M189" s="102"/>
      <c r="N189" s="102"/>
      <c r="O189" s="102"/>
      <c r="P189" s="102"/>
      <c r="Q189" s="102"/>
      <c r="R189" s="102">
        <v>0</v>
      </c>
      <c r="S189" s="102">
        <v>5</v>
      </c>
      <c r="T189" s="102">
        <v>4</v>
      </c>
      <c r="U189" s="102">
        <v>4</v>
      </c>
      <c r="V189" s="102">
        <v>1</v>
      </c>
      <c r="W189" s="102">
        <v>1</v>
      </c>
      <c r="X189" s="102">
        <v>0</v>
      </c>
      <c r="Y189" s="102">
        <v>4</v>
      </c>
      <c r="Z189" s="102">
        <v>0</v>
      </c>
      <c r="AA189" s="102">
        <v>0</v>
      </c>
      <c r="AB189" s="107" t="s">
        <v>26</v>
      </c>
      <c r="AC189" s="100" t="s">
        <v>4</v>
      </c>
      <c r="AD189" s="104"/>
      <c r="AE189" s="104"/>
      <c r="AF189" s="104"/>
      <c r="AG189" s="178">
        <v>0</v>
      </c>
      <c r="AH189" s="181">
        <v>0</v>
      </c>
      <c r="AI189" s="181">
        <v>0</v>
      </c>
      <c r="AJ189" s="181">
        <v>0</v>
      </c>
      <c r="AK189" s="178">
        <v>1326.9</v>
      </c>
      <c r="AL189" s="178">
        <v>1326.9</v>
      </c>
      <c r="AM189" s="101">
        <f>AG189+AH189+AI189+AJ189+AK189+AL189</f>
        <v>2653.8</v>
      </c>
    </row>
    <row r="190" spans="1:39" s="26" customFormat="1" ht="48" customHeight="1" x14ac:dyDescent="0.25">
      <c r="A190" s="102"/>
      <c r="B190" s="102"/>
      <c r="C190" s="102"/>
      <c r="D190" s="102"/>
      <c r="E190" s="102"/>
      <c r="F190" s="102"/>
      <c r="G190" s="102"/>
      <c r="H190" s="102"/>
      <c r="I190" s="102"/>
      <c r="J190" s="102"/>
      <c r="K190" s="102"/>
      <c r="L190" s="102"/>
      <c r="M190" s="102"/>
      <c r="N190" s="102"/>
      <c r="O190" s="102"/>
      <c r="P190" s="102"/>
      <c r="Q190" s="102"/>
      <c r="R190" s="102">
        <v>0</v>
      </c>
      <c r="S190" s="102">
        <v>5</v>
      </c>
      <c r="T190" s="102">
        <v>4</v>
      </c>
      <c r="U190" s="102">
        <v>4</v>
      </c>
      <c r="V190" s="102">
        <v>1</v>
      </c>
      <c r="W190" s="102">
        <v>1</v>
      </c>
      <c r="X190" s="102">
        <v>0</v>
      </c>
      <c r="Y190" s="102">
        <v>4</v>
      </c>
      <c r="Z190" s="102">
        <v>0</v>
      </c>
      <c r="AA190" s="102">
        <v>1</v>
      </c>
      <c r="AB190" s="111" t="s">
        <v>224</v>
      </c>
      <c r="AC190" s="100" t="s">
        <v>28</v>
      </c>
      <c r="AD190" s="104"/>
      <c r="AE190" s="104"/>
      <c r="AF190" s="104"/>
      <c r="AG190" s="180">
        <f t="shared" ref="AG190:AL190" si="36">AG189/AG19*100</f>
        <v>0</v>
      </c>
      <c r="AH190" s="180">
        <f t="shared" si="36"/>
        <v>0</v>
      </c>
      <c r="AI190" s="180">
        <f t="shared" si="36"/>
        <v>0</v>
      </c>
      <c r="AJ190" s="180">
        <f t="shared" si="36"/>
        <v>0</v>
      </c>
      <c r="AK190" s="180">
        <f t="shared" si="36"/>
        <v>4.0234206807886137</v>
      </c>
      <c r="AL190" s="180">
        <f t="shared" si="36"/>
        <v>4.0234206807886137</v>
      </c>
      <c r="AM190" s="101"/>
    </row>
    <row r="191" spans="1:39" s="26" customFormat="1" ht="31.5" x14ac:dyDescent="0.25">
      <c r="A191" s="102"/>
      <c r="B191" s="102"/>
      <c r="C191" s="102"/>
      <c r="D191" s="102"/>
      <c r="E191" s="102"/>
      <c r="F191" s="102"/>
      <c r="G191" s="102"/>
      <c r="H191" s="102"/>
      <c r="I191" s="102"/>
      <c r="J191" s="102"/>
      <c r="K191" s="102"/>
      <c r="L191" s="102"/>
      <c r="M191" s="102"/>
      <c r="N191" s="102"/>
      <c r="O191" s="102"/>
      <c r="P191" s="102"/>
      <c r="Q191" s="102"/>
      <c r="R191" s="102">
        <v>0</v>
      </c>
      <c r="S191" s="102">
        <v>5</v>
      </c>
      <c r="T191" s="102">
        <v>4</v>
      </c>
      <c r="U191" s="102">
        <v>4</v>
      </c>
      <c r="V191" s="102">
        <v>2</v>
      </c>
      <c r="W191" s="102">
        <v>0</v>
      </c>
      <c r="X191" s="102">
        <v>0</v>
      </c>
      <c r="Y191" s="102">
        <v>0</v>
      </c>
      <c r="Z191" s="102">
        <v>0</v>
      </c>
      <c r="AA191" s="112">
        <v>0</v>
      </c>
      <c r="AB191" s="192" t="s">
        <v>229</v>
      </c>
      <c r="AC191" s="100" t="s">
        <v>4</v>
      </c>
      <c r="AD191" s="104">
        <f>AD193+AD208+AD199+AD214</f>
        <v>1420</v>
      </c>
      <c r="AE191" s="104">
        <f>AE193+AE208+AE199+AE214</f>
        <v>1420</v>
      </c>
      <c r="AF191" s="104">
        <f>AF193+AF208+AF199+AF214</f>
        <v>1420</v>
      </c>
      <c r="AG191" s="201">
        <f>AG193+AG199+AG205+AG208+AG214+AG291+AG294+AG297</f>
        <v>6528.4</v>
      </c>
      <c r="AH191" s="201">
        <f>AH193+AH199+AH205+AH208+AH214+AH291+AH294+AH297+AH299</f>
        <v>7330</v>
      </c>
      <c r="AI191" s="201">
        <f t="shared" ref="AI191:AL191" si="37">AI193+AI199+AI205+AI208+AI214+AI291+AI294</f>
        <v>6550</v>
      </c>
      <c r="AJ191" s="201">
        <f t="shared" si="37"/>
        <v>6550</v>
      </c>
      <c r="AK191" s="201">
        <f t="shared" si="37"/>
        <v>3314.6000000000004</v>
      </c>
      <c r="AL191" s="201">
        <f t="shared" si="37"/>
        <v>3314.6000000000004</v>
      </c>
      <c r="AM191" s="101">
        <f t="shared" si="28"/>
        <v>33587.599999999999</v>
      </c>
    </row>
    <row r="192" spans="1:39" s="26" customFormat="1" ht="33.75" customHeight="1" x14ac:dyDescent="0.25">
      <c r="A192" s="102"/>
      <c r="B192" s="102"/>
      <c r="C192" s="102"/>
      <c r="D192" s="102"/>
      <c r="E192" s="102"/>
      <c r="F192" s="102"/>
      <c r="G192" s="102"/>
      <c r="H192" s="102"/>
      <c r="I192" s="102"/>
      <c r="J192" s="102"/>
      <c r="K192" s="102"/>
      <c r="L192" s="102"/>
      <c r="M192" s="102"/>
      <c r="N192" s="102"/>
      <c r="O192" s="102"/>
      <c r="P192" s="102"/>
      <c r="Q192" s="102"/>
      <c r="R192" s="102">
        <v>0</v>
      </c>
      <c r="S192" s="102">
        <v>5</v>
      </c>
      <c r="T192" s="102">
        <v>4</v>
      </c>
      <c r="U192" s="102">
        <v>4</v>
      </c>
      <c r="V192" s="102">
        <v>2</v>
      </c>
      <c r="W192" s="102">
        <v>0</v>
      </c>
      <c r="X192" s="102">
        <v>0</v>
      </c>
      <c r="Y192" s="102">
        <v>0</v>
      </c>
      <c r="Z192" s="102">
        <v>0</v>
      </c>
      <c r="AA192" s="102">
        <v>1</v>
      </c>
      <c r="AB192" s="103" t="s">
        <v>225</v>
      </c>
      <c r="AC192" s="100" t="s">
        <v>28</v>
      </c>
      <c r="AD192" s="104"/>
      <c r="AE192" s="104"/>
      <c r="AF192" s="104"/>
      <c r="AG192" s="180">
        <v>100</v>
      </c>
      <c r="AH192" s="180">
        <v>100</v>
      </c>
      <c r="AI192" s="180">
        <v>100</v>
      </c>
      <c r="AJ192" s="180">
        <v>100</v>
      </c>
      <c r="AK192" s="180">
        <v>100</v>
      </c>
      <c r="AL192" s="180">
        <v>100</v>
      </c>
      <c r="AM192" s="177"/>
    </row>
    <row r="193" spans="1:46" s="26" customFormat="1" ht="118.5" customHeight="1" x14ac:dyDescent="0.25">
      <c r="A193" s="102">
        <v>8</v>
      </c>
      <c r="B193" s="102">
        <v>0</v>
      </c>
      <c r="C193" s="102">
        <v>2</v>
      </c>
      <c r="D193" s="102">
        <v>0</v>
      </c>
      <c r="E193" s="102">
        <v>4</v>
      </c>
      <c r="F193" s="102">
        <v>0</v>
      </c>
      <c r="G193" s="102">
        <v>5</v>
      </c>
      <c r="H193" s="102">
        <v>0</v>
      </c>
      <c r="I193" s="102">
        <v>5</v>
      </c>
      <c r="J193" s="102">
        <v>4</v>
      </c>
      <c r="K193" s="102">
        <v>0</v>
      </c>
      <c r="L193" s="102">
        <v>2</v>
      </c>
      <c r="M193" s="102">
        <v>1</v>
      </c>
      <c r="N193" s="102">
        <v>0</v>
      </c>
      <c r="O193" s="102">
        <v>5</v>
      </c>
      <c r="P193" s="102">
        <v>5</v>
      </c>
      <c r="Q193" s="102">
        <v>0</v>
      </c>
      <c r="R193" s="102">
        <v>0</v>
      </c>
      <c r="S193" s="102">
        <v>5</v>
      </c>
      <c r="T193" s="102">
        <v>4</v>
      </c>
      <c r="U193" s="102">
        <v>4</v>
      </c>
      <c r="V193" s="102">
        <v>2</v>
      </c>
      <c r="W193" s="102">
        <v>2</v>
      </c>
      <c r="X193" s="102">
        <v>0</v>
      </c>
      <c r="Y193" s="102">
        <v>1</v>
      </c>
      <c r="Z193" s="102">
        <v>0</v>
      </c>
      <c r="AA193" s="102">
        <v>0</v>
      </c>
      <c r="AB193" s="103" t="s">
        <v>269</v>
      </c>
      <c r="AC193" s="100" t="s">
        <v>34</v>
      </c>
      <c r="AD193" s="104">
        <f t="shared" ref="AD193:AF193" si="38">AD194+AD195+AD196+AD197</f>
        <v>100</v>
      </c>
      <c r="AE193" s="104">
        <f t="shared" si="38"/>
        <v>100</v>
      </c>
      <c r="AF193" s="104">
        <f t="shared" si="38"/>
        <v>100</v>
      </c>
      <c r="AG193" s="178">
        <v>159.69999999999999</v>
      </c>
      <c r="AH193" s="181">
        <v>0</v>
      </c>
      <c r="AI193" s="181">
        <v>0</v>
      </c>
      <c r="AJ193" s="181">
        <v>0</v>
      </c>
      <c r="AK193" s="181">
        <v>0</v>
      </c>
      <c r="AL193" s="181">
        <v>0</v>
      </c>
      <c r="AM193" s="101">
        <f>AG193+AH193+AI193+AJ193+AK193+AL193</f>
        <v>159.69999999999999</v>
      </c>
    </row>
    <row r="194" spans="1:46" s="26" customFormat="1" ht="18" hidden="1" customHeight="1" x14ac:dyDescent="0.25">
      <c r="A194" s="102"/>
      <c r="B194" s="102"/>
      <c r="C194" s="102"/>
      <c r="D194" s="102"/>
      <c r="E194" s="102"/>
      <c r="F194" s="102"/>
      <c r="G194" s="102"/>
      <c r="H194" s="102"/>
      <c r="I194" s="102"/>
      <c r="J194" s="102"/>
      <c r="K194" s="102"/>
      <c r="L194" s="102"/>
      <c r="M194" s="102"/>
      <c r="N194" s="102"/>
      <c r="O194" s="102"/>
      <c r="P194" s="102"/>
      <c r="Q194" s="102"/>
      <c r="R194" s="102">
        <v>0</v>
      </c>
      <c r="S194" s="102">
        <v>5</v>
      </c>
      <c r="T194" s="102">
        <v>4</v>
      </c>
      <c r="U194" s="102">
        <v>0</v>
      </c>
      <c r="V194" s="102">
        <v>2</v>
      </c>
      <c r="W194" s="102">
        <v>0</v>
      </c>
      <c r="X194" s="102">
        <v>0</v>
      </c>
      <c r="Y194" s="102">
        <v>1</v>
      </c>
      <c r="Z194" s="102">
        <v>0</v>
      </c>
      <c r="AA194" s="102">
        <v>0</v>
      </c>
      <c r="AB194" s="107" t="s">
        <v>24</v>
      </c>
      <c r="AC194" s="100" t="s">
        <v>4</v>
      </c>
      <c r="AD194" s="104"/>
      <c r="AE194" s="104"/>
      <c r="AF194" s="104"/>
      <c r="AG194" s="178"/>
      <c r="AH194" s="181"/>
      <c r="AI194" s="181"/>
      <c r="AJ194" s="181"/>
      <c r="AK194" s="178"/>
      <c r="AL194" s="178"/>
      <c r="AM194" s="101">
        <f t="shared" si="28"/>
        <v>0</v>
      </c>
    </row>
    <row r="195" spans="1:46" s="26" customFormat="1" ht="24.75" hidden="1" customHeight="1" x14ac:dyDescent="0.25">
      <c r="A195" s="102"/>
      <c r="B195" s="102"/>
      <c r="C195" s="102"/>
      <c r="D195" s="102"/>
      <c r="E195" s="102"/>
      <c r="F195" s="102"/>
      <c r="G195" s="102"/>
      <c r="H195" s="102"/>
      <c r="I195" s="102"/>
      <c r="J195" s="102"/>
      <c r="K195" s="102"/>
      <c r="L195" s="102"/>
      <c r="M195" s="102"/>
      <c r="N195" s="102"/>
      <c r="O195" s="102"/>
      <c r="P195" s="102"/>
      <c r="Q195" s="102"/>
      <c r="R195" s="102">
        <v>0</v>
      </c>
      <c r="S195" s="102">
        <v>5</v>
      </c>
      <c r="T195" s="102">
        <v>4</v>
      </c>
      <c r="U195" s="102">
        <v>0</v>
      </c>
      <c r="V195" s="102">
        <v>2</v>
      </c>
      <c r="W195" s="102">
        <v>0</v>
      </c>
      <c r="X195" s="102">
        <v>0</v>
      </c>
      <c r="Y195" s="102">
        <v>1</v>
      </c>
      <c r="Z195" s="102">
        <v>0</v>
      </c>
      <c r="AA195" s="102">
        <v>0</v>
      </c>
      <c r="AB195" s="107" t="s">
        <v>25</v>
      </c>
      <c r="AC195" s="100" t="s">
        <v>4</v>
      </c>
      <c r="AD195" s="104"/>
      <c r="AE195" s="104"/>
      <c r="AF195" s="104"/>
      <c r="AG195" s="178"/>
      <c r="AH195" s="181"/>
      <c r="AI195" s="181"/>
      <c r="AJ195" s="181"/>
      <c r="AK195" s="178"/>
      <c r="AL195" s="178"/>
      <c r="AM195" s="101">
        <f t="shared" si="28"/>
        <v>0</v>
      </c>
    </row>
    <row r="196" spans="1:46" s="26" customFormat="1" ht="30" customHeight="1" x14ac:dyDescent="0.25">
      <c r="A196" s="102"/>
      <c r="B196" s="102"/>
      <c r="C196" s="102"/>
      <c r="D196" s="102"/>
      <c r="E196" s="102"/>
      <c r="F196" s="102"/>
      <c r="G196" s="102"/>
      <c r="H196" s="102"/>
      <c r="I196" s="102"/>
      <c r="J196" s="102"/>
      <c r="K196" s="102"/>
      <c r="L196" s="102"/>
      <c r="M196" s="102"/>
      <c r="N196" s="102"/>
      <c r="O196" s="102"/>
      <c r="P196" s="102"/>
      <c r="Q196" s="102"/>
      <c r="R196" s="102">
        <v>0</v>
      </c>
      <c r="S196" s="102">
        <v>5</v>
      </c>
      <c r="T196" s="102">
        <v>4</v>
      </c>
      <c r="U196" s="102">
        <v>4</v>
      </c>
      <c r="V196" s="102">
        <v>2</v>
      </c>
      <c r="W196" s="102">
        <v>2</v>
      </c>
      <c r="X196" s="102">
        <v>0</v>
      </c>
      <c r="Y196" s="102">
        <v>1</v>
      </c>
      <c r="Z196" s="102">
        <v>0</v>
      </c>
      <c r="AA196" s="102">
        <v>0</v>
      </c>
      <c r="AB196" s="107" t="s">
        <v>226</v>
      </c>
      <c r="AC196" s="100" t="s">
        <v>4</v>
      </c>
      <c r="AD196" s="104">
        <v>100</v>
      </c>
      <c r="AE196" s="104">
        <v>100</v>
      </c>
      <c r="AF196" s="104">
        <v>100</v>
      </c>
      <c r="AG196" s="178">
        <v>159.69999999999999</v>
      </c>
      <c r="AH196" s="181">
        <v>0</v>
      </c>
      <c r="AI196" s="181">
        <v>0</v>
      </c>
      <c r="AJ196" s="181">
        <v>0</v>
      </c>
      <c r="AK196" s="181">
        <v>0</v>
      </c>
      <c r="AL196" s="181">
        <v>0</v>
      </c>
      <c r="AM196" s="101">
        <f>AG196+AH196+AI196+AJ196+AK196+AL196</f>
        <v>159.69999999999999</v>
      </c>
    </row>
    <row r="197" spans="1:46" s="26" customFormat="1" ht="19.5" hidden="1" customHeight="1" x14ac:dyDescent="0.25">
      <c r="A197" s="102"/>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c r="AA197" s="102"/>
      <c r="AB197" s="107" t="s">
        <v>27</v>
      </c>
      <c r="AC197" s="100" t="s">
        <v>4</v>
      </c>
      <c r="AD197" s="104"/>
      <c r="AE197" s="104"/>
      <c r="AF197" s="104"/>
      <c r="AG197" s="178"/>
      <c r="AH197" s="178"/>
      <c r="AI197" s="178"/>
      <c r="AJ197" s="178"/>
      <c r="AK197" s="178"/>
      <c r="AL197" s="178"/>
      <c r="AM197" s="101">
        <f t="shared" si="28"/>
        <v>0</v>
      </c>
    </row>
    <row r="198" spans="1:46" s="26" customFormat="1" ht="32.25" customHeight="1" x14ac:dyDescent="0.25">
      <c r="A198" s="102"/>
      <c r="B198" s="102"/>
      <c r="C198" s="102"/>
      <c r="D198" s="102"/>
      <c r="E198" s="102"/>
      <c r="F198" s="102"/>
      <c r="G198" s="102"/>
      <c r="H198" s="102"/>
      <c r="I198" s="102"/>
      <c r="J198" s="102"/>
      <c r="K198" s="102"/>
      <c r="L198" s="102"/>
      <c r="M198" s="102"/>
      <c r="N198" s="102"/>
      <c r="O198" s="102"/>
      <c r="P198" s="102"/>
      <c r="Q198" s="102"/>
      <c r="R198" s="102">
        <v>0</v>
      </c>
      <c r="S198" s="102">
        <v>5</v>
      </c>
      <c r="T198" s="102">
        <v>4</v>
      </c>
      <c r="U198" s="102">
        <v>4</v>
      </c>
      <c r="V198" s="102">
        <v>2</v>
      </c>
      <c r="W198" s="102">
        <v>2</v>
      </c>
      <c r="X198" s="102">
        <v>0</v>
      </c>
      <c r="Y198" s="102">
        <v>1</v>
      </c>
      <c r="Z198" s="102">
        <v>0</v>
      </c>
      <c r="AA198" s="102">
        <v>1</v>
      </c>
      <c r="AB198" s="103" t="s">
        <v>227</v>
      </c>
      <c r="AC198" s="100" t="s">
        <v>31</v>
      </c>
      <c r="AD198" s="104"/>
      <c r="AE198" s="104"/>
      <c r="AF198" s="104"/>
      <c r="AG198" s="180">
        <v>1</v>
      </c>
      <c r="AH198" s="180">
        <v>1</v>
      </c>
      <c r="AI198" s="180">
        <v>1</v>
      </c>
      <c r="AJ198" s="180">
        <v>1</v>
      </c>
      <c r="AK198" s="180">
        <v>0</v>
      </c>
      <c r="AL198" s="180">
        <v>0</v>
      </c>
      <c r="AM198" s="177">
        <v>4</v>
      </c>
    </row>
    <row r="199" spans="1:46" s="26" customFormat="1" ht="38.25" customHeight="1" x14ac:dyDescent="0.25">
      <c r="A199" s="123">
        <v>8</v>
      </c>
      <c r="B199" s="123">
        <v>0</v>
      </c>
      <c r="C199" s="123">
        <v>2</v>
      </c>
      <c r="D199" s="123">
        <v>0</v>
      </c>
      <c r="E199" s="123">
        <v>5</v>
      </c>
      <c r="F199" s="123">
        <v>0</v>
      </c>
      <c r="G199" s="123">
        <v>3</v>
      </c>
      <c r="H199" s="123">
        <v>0</v>
      </c>
      <c r="I199" s="123">
        <v>5</v>
      </c>
      <c r="J199" s="123">
        <v>4</v>
      </c>
      <c r="K199" s="123">
        <v>0</v>
      </c>
      <c r="L199" s="123">
        <v>2</v>
      </c>
      <c r="M199" s="123">
        <v>2</v>
      </c>
      <c r="N199" s="123">
        <v>0</v>
      </c>
      <c r="O199" s="123">
        <v>0</v>
      </c>
      <c r="P199" s="123">
        <v>6</v>
      </c>
      <c r="Q199" s="123">
        <v>0</v>
      </c>
      <c r="R199" s="102">
        <v>0</v>
      </c>
      <c r="S199" s="102">
        <v>5</v>
      </c>
      <c r="T199" s="102">
        <v>4</v>
      </c>
      <c r="U199" s="102">
        <v>4</v>
      </c>
      <c r="V199" s="102">
        <v>2</v>
      </c>
      <c r="W199" s="102">
        <v>2</v>
      </c>
      <c r="X199" s="102">
        <v>0</v>
      </c>
      <c r="Y199" s="102">
        <v>2</v>
      </c>
      <c r="Z199" s="102">
        <v>0</v>
      </c>
      <c r="AA199" s="102">
        <v>0</v>
      </c>
      <c r="AB199" s="103" t="s">
        <v>274</v>
      </c>
      <c r="AC199" s="100" t="s">
        <v>34</v>
      </c>
      <c r="AD199" s="104">
        <f t="shared" ref="AD199:AF199" si="39">AD200+AD201+AD202+AD203</f>
        <v>200</v>
      </c>
      <c r="AE199" s="104">
        <f t="shared" si="39"/>
        <v>200</v>
      </c>
      <c r="AF199" s="104">
        <f t="shared" si="39"/>
        <v>200</v>
      </c>
      <c r="AG199" s="178">
        <v>4535</v>
      </c>
      <c r="AH199" s="181">
        <v>5030</v>
      </c>
      <c r="AI199" s="181">
        <v>4600</v>
      </c>
      <c r="AJ199" s="181">
        <v>4600</v>
      </c>
      <c r="AK199" s="178">
        <v>2543.3000000000002</v>
      </c>
      <c r="AL199" s="178">
        <v>2543.3000000000002</v>
      </c>
      <c r="AM199" s="101">
        <f>AG199+AH199+AI199+AJ199+AK199+AL199</f>
        <v>23851.599999999999</v>
      </c>
    </row>
    <row r="200" spans="1:46" s="26" customFormat="1" ht="19.5" hidden="1" customHeight="1" x14ac:dyDescent="0.25">
      <c r="A200" s="102"/>
      <c r="B200" s="102"/>
      <c r="C200" s="102"/>
      <c r="D200" s="102"/>
      <c r="E200" s="102"/>
      <c r="F200" s="102"/>
      <c r="G200" s="102"/>
      <c r="H200" s="102"/>
      <c r="I200" s="102"/>
      <c r="J200" s="102"/>
      <c r="K200" s="102"/>
      <c r="L200" s="102"/>
      <c r="M200" s="102"/>
      <c r="N200" s="102"/>
      <c r="O200" s="102"/>
      <c r="P200" s="102"/>
      <c r="Q200" s="102"/>
      <c r="R200" s="102">
        <v>0</v>
      </c>
      <c r="S200" s="102">
        <v>5</v>
      </c>
      <c r="T200" s="102">
        <v>4</v>
      </c>
      <c r="U200" s="102">
        <v>0</v>
      </c>
      <c r="V200" s="102">
        <v>2</v>
      </c>
      <c r="W200" s="102">
        <v>0</v>
      </c>
      <c r="X200" s="102">
        <v>0</v>
      </c>
      <c r="Y200" s="102">
        <v>2</v>
      </c>
      <c r="Z200" s="102">
        <v>0</v>
      </c>
      <c r="AA200" s="102">
        <v>0</v>
      </c>
      <c r="AB200" s="107" t="s">
        <v>24</v>
      </c>
      <c r="AC200" s="100" t="s">
        <v>4</v>
      </c>
      <c r="AD200" s="104"/>
      <c r="AE200" s="104"/>
      <c r="AF200" s="104"/>
      <c r="AG200" s="178"/>
      <c r="AH200" s="181"/>
      <c r="AI200" s="181"/>
      <c r="AJ200" s="181"/>
      <c r="AK200" s="178"/>
      <c r="AL200" s="178"/>
      <c r="AM200" s="101">
        <f t="shared" si="28"/>
        <v>0</v>
      </c>
    </row>
    <row r="201" spans="1:46" s="26" customFormat="1" ht="19.5" hidden="1" customHeight="1" x14ac:dyDescent="0.25">
      <c r="A201" s="102"/>
      <c r="B201" s="102"/>
      <c r="C201" s="102"/>
      <c r="D201" s="102"/>
      <c r="E201" s="102"/>
      <c r="F201" s="102"/>
      <c r="G201" s="102"/>
      <c r="H201" s="102"/>
      <c r="I201" s="102"/>
      <c r="J201" s="102"/>
      <c r="K201" s="102"/>
      <c r="L201" s="102"/>
      <c r="M201" s="102"/>
      <c r="N201" s="102"/>
      <c r="O201" s="102"/>
      <c r="P201" s="102"/>
      <c r="Q201" s="102"/>
      <c r="R201" s="102">
        <v>0</v>
      </c>
      <c r="S201" s="102">
        <v>5</v>
      </c>
      <c r="T201" s="102">
        <v>4</v>
      </c>
      <c r="U201" s="102">
        <v>0</v>
      </c>
      <c r="V201" s="102">
        <v>2</v>
      </c>
      <c r="W201" s="102">
        <v>0</v>
      </c>
      <c r="X201" s="102">
        <v>0</v>
      </c>
      <c r="Y201" s="102">
        <v>2</v>
      </c>
      <c r="Z201" s="102">
        <v>0</v>
      </c>
      <c r="AA201" s="102">
        <v>0</v>
      </c>
      <c r="AB201" s="107" t="s">
        <v>25</v>
      </c>
      <c r="AC201" s="100" t="s">
        <v>4</v>
      </c>
      <c r="AD201" s="104"/>
      <c r="AE201" s="104"/>
      <c r="AF201" s="104"/>
      <c r="AG201" s="178"/>
      <c r="AH201" s="181"/>
      <c r="AI201" s="181"/>
      <c r="AJ201" s="181"/>
      <c r="AK201" s="178"/>
      <c r="AL201" s="178"/>
      <c r="AM201" s="101">
        <f t="shared" si="28"/>
        <v>0</v>
      </c>
    </row>
    <row r="202" spans="1:46" s="26" customFormat="1" ht="33" customHeight="1" x14ac:dyDescent="0.25">
      <c r="A202" s="102"/>
      <c r="B202" s="102"/>
      <c r="C202" s="102"/>
      <c r="D202" s="102"/>
      <c r="E202" s="102"/>
      <c r="F202" s="102"/>
      <c r="G202" s="102"/>
      <c r="H202" s="102"/>
      <c r="I202" s="102"/>
      <c r="J202" s="102"/>
      <c r="K202" s="102"/>
      <c r="L202" s="102"/>
      <c r="M202" s="102"/>
      <c r="N202" s="102"/>
      <c r="O202" s="102"/>
      <c r="P202" s="102"/>
      <c r="Q202" s="102"/>
      <c r="R202" s="102">
        <v>0</v>
      </c>
      <c r="S202" s="102">
        <v>5</v>
      </c>
      <c r="T202" s="102">
        <v>4</v>
      </c>
      <c r="U202" s="102">
        <v>4</v>
      </c>
      <c r="V202" s="102">
        <v>2</v>
      </c>
      <c r="W202" s="102">
        <v>2</v>
      </c>
      <c r="X202" s="102">
        <v>0</v>
      </c>
      <c r="Y202" s="102">
        <v>2</v>
      </c>
      <c r="Z202" s="102">
        <v>0</v>
      </c>
      <c r="AA202" s="102">
        <v>0</v>
      </c>
      <c r="AB202" s="107" t="s">
        <v>26</v>
      </c>
      <c r="AC202" s="100" t="s">
        <v>4</v>
      </c>
      <c r="AD202" s="104">
        <v>200</v>
      </c>
      <c r="AE202" s="104">
        <v>200</v>
      </c>
      <c r="AF202" s="104">
        <v>200</v>
      </c>
      <c r="AG202" s="178">
        <v>4535</v>
      </c>
      <c r="AH202" s="181">
        <v>5030</v>
      </c>
      <c r="AI202" s="181">
        <v>4600</v>
      </c>
      <c r="AJ202" s="181">
        <v>4600</v>
      </c>
      <c r="AK202" s="178">
        <v>2543.3000000000002</v>
      </c>
      <c r="AL202" s="178">
        <v>2543.3000000000002</v>
      </c>
      <c r="AM202" s="101">
        <f>AG202+AH202+AI202+AJ202+AK202+AL202</f>
        <v>23851.599999999999</v>
      </c>
    </row>
    <row r="203" spans="1:46" s="26" customFormat="1" ht="19.5" hidden="1" customHeight="1" x14ac:dyDescent="0.25">
      <c r="A203" s="102"/>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c r="AA203" s="102"/>
      <c r="AB203" s="107" t="s">
        <v>27</v>
      </c>
      <c r="AC203" s="100" t="s">
        <v>4</v>
      </c>
      <c r="AD203" s="104"/>
      <c r="AE203" s="104"/>
      <c r="AF203" s="104"/>
      <c r="AG203" s="178"/>
      <c r="AH203" s="178"/>
      <c r="AI203" s="178"/>
      <c r="AJ203" s="178"/>
      <c r="AK203" s="178"/>
      <c r="AL203" s="178"/>
      <c r="AM203" s="101">
        <f t="shared" si="28"/>
        <v>0</v>
      </c>
    </row>
    <row r="204" spans="1:46" s="26" customFormat="1" ht="48.75" customHeight="1" x14ac:dyDescent="0.25">
      <c r="A204" s="102"/>
      <c r="B204" s="102"/>
      <c r="C204" s="102"/>
      <c r="D204" s="102"/>
      <c r="E204" s="102"/>
      <c r="F204" s="102"/>
      <c r="G204" s="102"/>
      <c r="H204" s="102"/>
      <c r="I204" s="102"/>
      <c r="J204" s="102"/>
      <c r="K204" s="102"/>
      <c r="L204" s="102"/>
      <c r="M204" s="102"/>
      <c r="N204" s="102"/>
      <c r="O204" s="102"/>
      <c r="P204" s="102"/>
      <c r="Q204" s="102"/>
      <c r="R204" s="102">
        <v>0</v>
      </c>
      <c r="S204" s="102">
        <v>5</v>
      </c>
      <c r="T204" s="102">
        <v>4</v>
      </c>
      <c r="U204" s="102">
        <v>4</v>
      </c>
      <c r="V204" s="102">
        <v>2</v>
      </c>
      <c r="W204" s="102">
        <v>2</v>
      </c>
      <c r="X204" s="102">
        <v>0</v>
      </c>
      <c r="Y204" s="102">
        <v>2</v>
      </c>
      <c r="Z204" s="102">
        <v>0</v>
      </c>
      <c r="AA204" s="102">
        <v>1</v>
      </c>
      <c r="AB204" s="103" t="s">
        <v>228</v>
      </c>
      <c r="AC204" s="100" t="s">
        <v>28</v>
      </c>
      <c r="AD204" s="104"/>
      <c r="AE204" s="104"/>
      <c r="AF204" s="104"/>
      <c r="AG204" s="180">
        <f t="shared" ref="AG204:AL204" si="40">AG202/AG19*100</f>
        <v>3.9211380033063805</v>
      </c>
      <c r="AH204" s="180">
        <f t="shared" si="40"/>
        <v>3.8680575576192542</v>
      </c>
      <c r="AI204" s="180">
        <f t="shared" si="40"/>
        <v>3.6694232544114844</v>
      </c>
      <c r="AJ204" s="180">
        <f t="shared" si="40"/>
        <v>3.6283039256670953</v>
      </c>
      <c r="AK204" s="180">
        <f t="shared" si="40"/>
        <v>7.7117837195340124</v>
      </c>
      <c r="AL204" s="180">
        <f t="shared" si="40"/>
        <v>7.7117837195340124</v>
      </c>
      <c r="AM204" s="101"/>
    </row>
    <row r="205" spans="1:46" s="26" customFormat="1" ht="56.25" customHeight="1" x14ac:dyDescent="0.25">
      <c r="A205" s="123">
        <v>8</v>
      </c>
      <c r="B205" s="123">
        <v>0</v>
      </c>
      <c r="C205" s="123">
        <v>2</v>
      </c>
      <c r="D205" s="123">
        <v>0</v>
      </c>
      <c r="E205" s="123">
        <v>5</v>
      </c>
      <c r="F205" s="123">
        <v>0</v>
      </c>
      <c r="G205" s="123">
        <v>3</v>
      </c>
      <c r="H205" s="123">
        <v>0</v>
      </c>
      <c r="I205" s="123">
        <v>5</v>
      </c>
      <c r="J205" s="123">
        <v>4</v>
      </c>
      <c r="K205" s="123">
        <v>0</v>
      </c>
      <c r="L205" s="123">
        <v>2</v>
      </c>
      <c r="M205" s="123">
        <v>2</v>
      </c>
      <c r="N205" s="123">
        <v>0</v>
      </c>
      <c r="O205" s="123">
        <v>0</v>
      </c>
      <c r="P205" s="123">
        <v>7</v>
      </c>
      <c r="Q205" s="123">
        <v>0</v>
      </c>
      <c r="R205" s="102">
        <v>0</v>
      </c>
      <c r="S205" s="102">
        <v>5</v>
      </c>
      <c r="T205" s="102">
        <v>4</v>
      </c>
      <c r="U205" s="102">
        <v>4</v>
      </c>
      <c r="V205" s="102">
        <v>2</v>
      </c>
      <c r="W205" s="102">
        <v>2</v>
      </c>
      <c r="X205" s="102">
        <v>0</v>
      </c>
      <c r="Y205" s="112">
        <v>3</v>
      </c>
      <c r="Z205" s="102">
        <v>0</v>
      </c>
      <c r="AA205" s="102">
        <v>0</v>
      </c>
      <c r="AB205" s="103" t="s">
        <v>258</v>
      </c>
      <c r="AC205" s="100" t="s">
        <v>34</v>
      </c>
      <c r="AD205" s="104">
        <f>AD206+AD207+AD208+AD209</f>
        <v>1220</v>
      </c>
      <c r="AE205" s="104">
        <f>AE206+AE207+AE208+AE209</f>
        <v>1220</v>
      </c>
      <c r="AF205" s="104">
        <f>AF206+AF207+AF208+AF209</f>
        <v>1220</v>
      </c>
      <c r="AG205" s="178">
        <v>200</v>
      </c>
      <c r="AH205" s="181">
        <v>300</v>
      </c>
      <c r="AI205" s="181">
        <v>300</v>
      </c>
      <c r="AJ205" s="181">
        <v>300</v>
      </c>
      <c r="AK205" s="181">
        <v>110.5</v>
      </c>
      <c r="AL205" s="181">
        <v>110.5</v>
      </c>
      <c r="AM205" s="101">
        <f>AG205+AH205+AI205+AJ205+AK205+AL205</f>
        <v>1321</v>
      </c>
    </row>
    <row r="206" spans="1:46" s="26" customFormat="1" ht="38.25" customHeight="1" x14ac:dyDescent="0.25">
      <c r="A206" s="102"/>
      <c r="B206" s="102"/>
      <c r="C206" s="102"/>
      <c r="D206" s="102"/>
      <c r="E206" s="102"/>
      <c r="F206" s="102"/>
      <c r="G206" s="102"/>
      <c r="H206" s="102"/>
      <c r="I206" s="102"/>
      <c r="J206" s="102"/>
      <c r="K206" s="102"/>
      <c r="L206" s="102"/>
      <c r="M206" s="102"/>
      <c r="N206" s="102"/>
      <c r="O206" s="102"/>
      <c r="P206" s="102"/>
      <c r="Q206" s="102"/>
      <c r="R206" s="102">
        <v>0</v>
      </c>
      <c r="S206" s="102">
        <v>5</v>
      </c>
      <c r="T206" s="102">
        <v>4</v>
      </c>
      <c r="U206" s="102">
        <v>4</v>
      </c>
      <c r="V206" s="102">
        <v>2</v>
      </c>
      <c r="W206" s="102">
        <v>2</v>
      </c>
      <c r="X206" s="102">
        <v>0</v>
      </c>
      <c r="Y206" s="112">
        <v>3</v>
      </c>
      <c r="Z206" s="102">
        <v>0</v>
      </c>
      <c r="AA206" s="102">
        <v>0</v>
      </c>
      <c r="AB206" s="107" t="s">
        <v>26</v>
      </c>
      <c r="AC206" s="100" t="s">
        <v>4</v>
      </c>
      <c r="AD206" s="104">
        <v>200</v>
      </c>
      <c r="AE206" s="104">
        <v>200</v>
      </c>
      <c r="AF206" s="104">
        <v>200</v>
      </c>
      <c r="AG206" s="178">
        <v>200</v>
      </c>
      <c r="AH206" s="181">
        <v>300</v>
      </c>
      <c r="AI206" s="181">
        <v>300</v>
      </c>
      <c r="AJ206" s="181">
        <v>300</v>
      </c>
      <c r="AK206" s="181">
        <v>110.5</v>
      </c>
      <c r="AL206" s="181">
        <v>110.5</v>
      </c>
      <c r="AM206" s="101">
        <f>AG206+AH206+AI206+AJ206+AK206+AL206</f>
        <v>1321</v>
      </c>
    </row>
    <row r="207" spans="1:46" s="26" customFormat="1" ht="38.25" customHeight="1" x14ac:dyDescent="0.25">
      <c r="A207" s="102"/>
      <c r="B207" s="102"/>
      <c r="C207" s="102"/>
      <c r="D207" s="102"/>
      <c r="E207" s="102"/>
      <c r="F207" s="102"/>
      <c r="G207" s="102"/>
      <c r="H207" s="102"/>
      <c r="I207" s="102"/>
      <c r="J207" s="102"/>
      <c r="K207" s="102"/>
      <c r="L207" s="102"/>
      <c r="M207" s="102"/>
      <c r="N207" s="102"/>
      <c r="O207" s="102"/>
      <c r="P207" s="102"/>
      <c r="Q207" s="102"/>
      <c r="R207" s="102">
        <v>0</v>
      </c>
      <c r="S207" s="102">
        <v>5</v>
      </c>
      <c r="T207" s="102">
        <v>4</v>
      </c>
      <c r="U207" s="102">
        <v>4</v>
      </c>
      <c r="V207" s="102">
        <v>2</v>
      </c>
      <c r="W207" s="102">
        <v>2</v>
      </c>
      <c r="X207" s="102">
        <v>0</v>
      </c>
      <c r="Y207" s="112">
        <v>3</v>
      </c>
      <c r="Z207" s="102">
        <v>0</v>
      </c>
      <c r="AA207" s="102">
        <v>1</v>
      </c>
      <c r="AB207" s="103" t="s">
        <v>259</v>
      </c>
      <c r="AC207" s="100" t="s">
        <v>31</v>
      </c>
      <c r="AD207" s="104"/>
      <c r="AE207" s="104"/>
      <c r="AF207" s="104"/>
      <c r="AG207" s="180">
        <v>2</v>
      </c>
      <c r="AH207" s="180">
        <v>1</v>
      </c>
      <c r="AI207" s="180">
        <v>1</v>
      </c>
      <c r="AJ207" s="180">
        <v>1</v>
      </c>
      <c r="AK207" s="180">
        <v>1</v>
      </c>
      <c r="AL207" s="180">
        <v>1</v>
      </c>
      <c r="AM207" s="177">
        <f>AG207+AH207+AI207+AJ207+AK207+AL207</f>
        <v>7</v>
      </c>
    </row>
    <row r="208" spans="1:46" s="44" customFormat="1" ht="75" customHeight="1" x14ac:dyDescent="0.25">
      <c r="A208" s="123">
        <v>8</v>
      </c>
      <c r="B208" s="123">
        <v>0</v>
      </c>
      <c r="C208" s="123">
        <v>2</v>
      </c>
      <c r="D208" s="123">
        <v>0</v>
      </c>
      <c r="E208" s="123">
        <v>5</v>
      </c>
      <c r="F208" s="123">
        <v>0</v>
      </c>
      <c r="G208" s="123">
        <v>3</v>
      </c>
      <c r="H208" s="123">
        <v>0</v>
      </c>
      <c r="I208" s="123">
        <v>5</v>
      </c>
      <c r="J208" s="123">
        <v>4</v>
      </c>
      <c r="K208" s="123">
        <v>0</v>
      </c>
      <c r="L208" s="123">
        <v>2</v>
      </c>
      <c r="M208" s="123">
        <v>2</v>
      </c>
      <c r="N208" s="123">
        <v>0</v>
      </c>
      <c r="O208" s="123">
        <v>0</v>
      </c>
      <c r="P208" s="123">
        <v>8</v>
      </c>
      <c r="Q208" s="123">
        <v>0</v>
      </c>
      <c r="R208" s="102">
        <v>0</v>
      </c>
      <c r="S208" s="102">
        <v>5</v>
      </c>
      <c r="T208" s="102">
        <v>4</v>
      </c>
      <c r="U208" s="102">
        <v>4</v>
      </c>
      <c r="V208" s="102">
        <v>2</v>
      </c>
      <c r="W208" s="102">
        <v>2</v>
      </c>
      <c r="X208" s="102">
        <v>0</v>
      </c>
      <c r="Y208" s="112">
        <v>4</v>
      </c>
      <c r="Z208" s="102">
        <v>0</v>
      </c>
      <c r="AA208" s="102">
        <v>0</v>
      </c>
      <c r="AB208" s="103" t="s">
        <v>260</v>
      </c>
      <c r="AC208" s="100" t="s">
        <v>4</v>
      </c>
      <c r="AD208" s="104">
        <f t="shared" ref="AD208:AF208" si="41">AD209+AD210+AD211+AD212</f>
        <v>1020</v>
      </c>
      <c r="AE208" s="104">
        <f t="shared" si="41"/>
        <v>1020</v>
      </c>
      <c r="AF208" s="104">
        <f t="shared" si="41"/>
        <v>1020</v>
      </c>
      <c r="AG208" s="178">
        <v>200</v>
      </c>
      <c r="AH208" s="181">
        <v>250</v>
      </c>
      <c r="AI208" s="181">
        <v>250</v>
      </c>
      <c r="AJ208" s="181">
        <v>250</v>
      </c>
      <c r="AK208" s="181">
        <v>110.5</v>
      </c>
      <c r="AL208" s="181">
        <v>110.5</v>
      </c>
      <c r="AM208" s="101">
        <f>AG208+AH208+AI208+AJ208+AK208+AL208</f>
        <v>1171</v>
      </c>
      <c r="AN208" s="47"/>
      <c r="AO208" s="47"/>
      <c r="AP208" s="47"/>
      <c r="AQ208" s="47"/>
      <c r="AR208" s="47"/>
      <c r="AS208" s="47"/>
      <c r="AT208" s="47"/>
    </row>
    <row r="209" spans="1:39" s="26" customFormat="1" ht="25.5" hidden="1" customHeight="1" x14ac:dyDescent="0.25">
      <c r="A209" s="102"/>
      <c r="B209" s="102"/>
      <c r="C209" s="102"/>
      <c r="D209" s="102"/>
      <c r="E209" s="102"/>
      <c r="F209" s="102"/>
      <c r="G209" s="102"/>
      <c r="H209" s="102"/>
      <c r="I209" s="102"/>
      <c r="J209" s="102"/>
      <c r="K209" s="102"/>
      <c r="L209" s="102"/>
      <c r="M209" s="102"/>
      <c r="N209" s="102"/>
      <c r="O209" s="102"/>
      <c r="P209" s="102"/>
      <c r="Q209" s="102"/>
      <c r="R209" s="102">
        <v>0</v>
      </c>
      <c r="S209" s="102">
        <v>5</v>
      </c>
      <c r="T209" s="102">
        <v>4</v>
      </c>
      <c r="U209" s="102">
        <v>0</v>
      </c>
      <c r="V209" s="102">
        <v>2</v>
      </c>
      <c r="W209" s="102">
        <v>0</v>
      </c>
      <c r="X209" s="102">
        <v>0</v>
      </c>
      <c r="Y209" s="112">
        <v>3</v>
      </c>
      <c r="Z209" s="102">
        <v>0</v>
      </c>
      <c r="AA209" s="102">
        <v>0</v>
      </c>
      <c r="AB209" s="107" t="s">
        <v>24</v>
      </c>
      <c r="AC209" s="100" t="s">
        <v>4</v>
      </c>
      <c r="AD209" s="104"/>
      <c r="AE209" s="104"/>
      <c r="AF209" s="104"/>
      <c r="AG209" s="178"/>
      <c r="AH209" s="181"/>
      <c r="AI209" s="181"/>
      <c r="AJ209" s="181"/>
      <c r="AK209" s="178"/>
      <c r="AL209" s="178"/>
      <c r="AM209" s="101">
        <f t="shared" si="28"/>
        <v>0</v>
      </c>
    </row>
    <row r="210" spans="1:39" s="26" customFormat="1" ht="31.5" hidden="1" x14ac:dyDescent="0.25">
      <c r="A210" s="102"/>
      <c r="B210" s="102"/>
      <c r="C210" s="102"/>
      <c r="D210" s="102"/>
      <c r="E210" s="102"/>
      <c r="F210" s="102"/>
      <c r="G210" s="102"/>
      <c r="H210" s="102"/>
      <c r="I210" s="102"/>
      <c r="J210" s="102"/>
      <c r="K210" s="102"/>
      <c r="L210" s="102"/>
      <c r="M210" s="102"/>
      <c r="N210" s="102"/>
      <c r="O210" s="102"/>
      <c r="P210" s="102"/>
      <c r="Q210" s="102"/>
      <c r="R210" s="102">
        <v>0</v>
      </c>
      <c r="S210" s="102">
        <v>5</v>
      </c>
      <c r="T210" s="102">
        <v>4</v>
      </c>
      <c r="U210" s="102">
        <v>0</v>
      </c>
      <c r="V210" s="102">
        <v>2</v>
      </c>
      <c r="W210" s="102">
        <v>0</v>
      </c>
      <c r="X210" s="102">
        <v>0</v>
      </c>
      <c r="Y210" s="112">
        <v>3</v>
      </c>
      <c r="Z210" s="102">
        <v>0</v>
      </c>
      <c r="AA210" s="102">
        <v>0</v>
      </c>
      <c r="AB210" s="107" t="s">
        <v>25</v>
      </c>
      <c r="AC210" s="100" t="s">
        <v>4</v>
      </c>
      <c r="AD210" s="104"/>
      <c r="AE210" s="104"/>
      <c r="AF210" s="104"/>
      <c r="AG210" s="178"/>
      <c r="AH210" s="181"/>
      <c r="AI210" s="181"/>
      <c r="AJ210" s="181"/>
      <c r="AK210" s="178"/>
      <c r="AL210" s="178"/>
      <c r="AM210" s="101">
        <f t="shared" si="28"/>
        <v>0</v>
      </c>
    </row>
    <row r="211" spans="1:39" s="26" customFormat="1" ht="31.5" x14ac:dyDescent="0.25">
      <c r="A211" s="102"/>
      <c r="B211" s="102"/>
      <c r="C211" s="102"/>
      <c r="D211" s="102"/>
      <c r="E211" s="102"/>
      <c r="F211" s="102"/>
      <c r="G211" s="102"/>
      <c r="H211" s="102"/>
      <c r="I211" s="102"/>
      <c r="J211" s="102"/>
      <c r="K211" s="102"/>
      <c r="L211" s="102"/>
      <c r="M211" s="102"/>
      <c r="N211" s="102"/>
      <c r="O211" s="102"/>
      <c r="P211" s="102"/>
      <c r="Q211" s="102"/>
      <c r="R211" s="102">
        <v>0</v>
      </c>
      <c r="S211" s="102">
        <v>5</v>
      </c>
      <c r="T211" s="102">
        <v>4</v>
      </c>
      <c r="U211" s="102">
        <v>4</v>
      </c>
      <c r="V211" s="102">
        <v>2</v>
      </c>
      <c r="W211" s="102">
        <v>2</v>
      </c>
      <c r="X211" s="102">
        <v>0</v>
      </c>
      <c r="Y211" s="112">
        <v>4</v>
      </c>
      <c r="Z211" s="102">
        <v>0</v>
      </c>
      <c r="AA211" s="102">
        <v>0</v>
      </c>
      <c r="AB211" s="107" t="s">
        <v>26</v>
      </c>
      <c r="AC211" s="100" t="s">
        <v>4</v>
      </c>
      <c r="AD211" s="104">
        <v>1020</v>
      </c>
      <c r="AE211" s="104">
        <v>1020</v>
      </c>
      <c r="AF211" s="104">
        <v>1020</v>
      </c>
      <c r="AG211" s="178">
        <v>200</v>
      </c>
      <c r="AH211" s="181">
        <v>250</v>
      </c>
      <c r="AI211" s="181">
        <v>250</v>
      </c>
      <c r="AJ211" s="181">
        <v>250</v>
      </c>
      <c r="AK211" s="181">
        <v>110.5</v>
      </c>
      <c r="AL211" s="181">
        <v>110.5</v>
      </c>
      <c r="AM211" s="101">
        <f>AG211+AH211+AI211+AJ211+AK211+AL211</f>
        <v>1171</v>
      </c>
    </row>
    <row r="212" spans="1:39" s="26" customFormat="1" ht="31.5" hidden="1" x14ac:dyDescent="0.25">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12"/>
      <c r="Z212" s="102"/>
      <c r="AA212" s="102"/>
      <c r="AB212" s="107" t="s">
        <v>27</v>
      </c>
      <c r="AC212" s="100" t="s">
        <v>4</v>
      </c>
      <c r="AD212" s="104"/>
      <c r="AE212" s="104"/>
      <c r="AF212" s="104"/>
      <c r="AG212" s="178"/>
      <c r="AH212" s="178"/>
      <c r="AI212" s="178"/>
      <c r="AJ212" s="178"/>
      <c r="AK212" s="178"/>
      <c r="AL212" s="178"/>
      <c r="AM212" s="101">
        <f t="shared" si="28"/>
        <v>0</v>
      </c>
    </row>
    <row r="213" spans="1:39" s="26" customFormat="1" ht="37.5" customHeight="1" x14ac:dyDescent="0.25">
      <c r="A213" s="102"/>
      <c r="B213" s="102"/>
      <c r="C213" s="102"/>
      <c r="D213" s="102"/>
      <c r="E213" s="102"/>
      <c r="F213" s="102"/>
      <c r="G213" s="102"/>
      <c r="H213" s="102"/>
      <c r="I213" s="102"/>
      <c r="J213" s="102"/>
      <c r="K213" s="102"/>
      <c r="L213" s="102"/>
      <c r="M213" s="102"/>
      <c r="N213" s="102"/>
      <c r="O213" s="102"/>
      <c r="P213" s="102"/>
      <c r="Q213" s="102"/>
      <c r="R213" s="102">
        <v>0</v>
      </c>
      <c r="S213" s="102">
        <v>5</v>
      </c>
      <c r="T213" s="102">
        <v>4</v>
      </c>
      <c r="U213" s="102">
        <v>4</v>
      </c>
      <c r="V213" s="102">
        <v>2</v>
      </c>
      <c r="W213" s="102">
        <v>2</v>
      </c>
      <c r="X213" s="102">
        <v>0</v>
      </c>
      <c r="Y213" s="112">
        <v>4</v>
      </c>
      <c r="Z213" s="102">
        <v>0</v>
      </c>
      <c r="AA213" s="102">
        <v>1</v>
      </c>
      <c r="AB213" s="103" t="s">
        <v>232</v>
      </c>
      <c r="AC213" s="100" t="s">
        <v>31</v>
      </c>
      <c r="AD213" s="104"/>
      <c r="AE213" s="104"/>
      <c r="AF213" s="104"/>
      <c r="AG213" s="180">
        <v>18</v>
      </c>
      <c r="AH213" s="180">
        <v>18</v>
      </c>
      <c r="AI213" s="180">
        <v>18</v>
      </c>
      <c r="AJ213" s="180">
        <v>18</v>
      </c>
      <c r="AK213" s="180">
        <v>18</v>
      </c>
      <c r="AL213" s="180">
        <v>18</v>
      </c>
      <c r="AM213" s="177">
        <v>18</v>
      </c>
    </row>
    <row r="214" spans="1:39" s="26" customFormat="1" ht="31.5" x14ac:dyDescent="0.25">
      <c r="A214" s="102">
        <v>8</v>
      </c>
      <c r="B214" s="102">
        <v>0</v>
      </c>
      <c r="C214" s="102">
        <v>2</v>
      </c>
      <c r="D214" s="102">
        <v>0</v>
      </c>
      <c r="E214" s="102">
        <v>5</v>
      </c>
      <c r="F214" s="102">
        <v>0</v>
      </c>
      <c r="G214" s="102">
        <v>3</v>
      </c>
      <c r="H214" s="102">
        <v>0</v>
      </c>
      <c r="I214" s="102">
        <v>5</v>
      </c>
      <c r="J214" s="102">
        <v>4</v>
      </c>
      <c r="K214" s="102">
        <v>0</v>
      </c>
      <c r="L214" s="102">
        <v>2</v>
      </c>
      <c r="M214" s="102">
        <v>2</v>
      </c>
      <c r="N214" s="102">
        <v>0</v>
      </c>
      <c r="O214" s="102">
        <v>0</v>
      </c>
      <c r="P214" s="102">
        <v>9</v>
      </c>
      <c r="Q214" s="102">
        <v>0</v>
      </c>
      <c r="R214" s="102">
        <v>0</v>
      </c>
      <c r="S214" s="102">
        <v>5</v>
      </c>
      <c r="T214" s="102">
        <v>4</v>
      </c>
      <c r="U214" s="102">
        <v>4</v>
      </c>
      <c r="V214" s="102">
        <v>2</v>
      </c>
      <c r="W214" s="102">
        <v>2</v>
      </c>
      <c r="X214" s="102">
        <v>0</v>
      </c>
      <c r="Y214" s="112">
        <v>5</v>
      </c>
      <c r="Z214" s="102">
        <v>0</v>
      </c>
      <c r="AA214" s="102">
        <v>0</v>
      </c>
      <c r="AB214" s="103" t="s">
        <v>230</v>
      </c>
      <c r="AC214" s="100" t="s">
        <v>4</v>
      </c>
      <c r="AD214" s="104">
        <f t="shared" ref="AD214:AF214" si="42">AD215+AD216+AD217</f>
        <v>100</v>
      </c>
      <c r="AE214" s="104">
        <f t="shared" si="42"/>
        <v>100</v>
      </c>
      <c r="AF214" s="104">
        <f t="shared" si="42"/>
        <v>100</v>
      </c>
      <c r="AG214" s="178">
        <v>200</v>
      </c>
      <c r="AH214" s="181">
        <v>250</v>
      </c>
      <c r="AI214" s="181">
        <v>200</v>
      </c>
      <c r="AJ214" s="181">
        <v>200</v>
      </c>
      <c r="AK214" s="181">
        <v>110.5</v>
      </c>
      <c r="AL214" s="181">
        <v>110.5</v>
      </c>
      <c r="AM214" s="101">
        <f>AG214+AH214+AI214+AJ214+AK214+AL214</f>
        <v>1071</v>
      </c>
    </row>
    <row r="215" spans="1:39" s="26" customFormat="1" ht="31.5" hidden="1" x14ac:dyDescent="0.25">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12"/>
      <c r="Z215" s="102"/>
      <c r="AA215" s="102"/>
      <c r="AB215" s="107" t="s">
        <v>24</v>
      </c>
      <c r="AC215" s="100" t="s">
        <v>4</v>
      </c>
      <c r="AD215" s="104"/>
      <c r="AE215" s="104"/>
      <c r="AF215" s="104"/>
      <c r="AG215" s="178"/>
      <c r="AH215" s="181"/>
      <c r="AI215" s="181"/>
      <c r="AJ215" s="181"/>
      <c r="AK215" s="178"/>
      <c r="AL215" s="178"/>
      <c r="AM215" s="101">
        <f t="shared" si="28"/>
        <v>0</v>
      </c>
    </row>
    <row r="216" spans="1:39" s="26" customFormat="1" ht="31.5" hidden="1" x14ac:dyDescent="0.25">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12"/>
      <c r="Z216" s="102"/>
      <c r="AA216" s="102"/>
      <c r="AB216" s="107" t="s">
        <v>25</v>
      </c>
      <c r="AC216" s="100" t="s">
        <v>4</v>
      </c>
      <c r="AD216" s="104"/>
      <c r="AE216" s="104"/>
      <c r="AF216" s="104"/>
      <c r="AG216" s="178"/>
      <c r="AH216" s="181"/>
      <c r="AI216" s="181"/>
      <c r="AJ216" s="181"/>
      <c r="AK216" s="178"/>
      <c r="AL216" s="178"/>
      <c r="AM216" s="101">
        <f t="shared" si="28"/>
        <v>0</v>
      </c>
    </row>
    <row r="217" spans="1:39" s="26" customFormat="1" ht="31.5" x14ac:dyDescent="0.25">
      <c r="A217" s="102"/>
      <c r="B217" s="102"/>
      <c r="C217" s="102"/>
      <c r="D217" s="102"/>
      <c r="E217" s="102"/>
      <c r="F217" s="102"/>
      <c r="G217" s="102"/>
      <c r="H217" s="102"/>
      <c r="I217" s="102"/>
      <c r="J217" s="102"/>
      <c r="K217" s="102"/>
      <c r="L217" s="102"/>
      <c r="M217" s="102"/>
      <c r="N217" s="102"/>
      <c r="O217" s="102"/>
      <c r="P217" s="102"/>
      <c r="Q217" s="102"/>
      <c r="R217" s="102">
        <v>0</v>
      </c>
      <c r="S217" s="102">
        <v>5</v>
      </c>
      <c r="T217" s="102">
        <v>4</v>
      </c>
      <c r="U217" s="102">
        <v>4</v>
      </c>
      <c r="V217" s="102">
        <v>2</v>
      </c>
      <c r="W217" s="102">
        <v>2</v>
      </c>
      <c r="X217" s="102">
        <v>0</v>
      </c>
      <c r="Y217" s="112">
        <v>5</v>
      </c>
      <c r="Z217" s="102">
        <v>0</v>
      </c>
      <c r="AA217" s="102">
        <v>0</v>
      </c>
      <c r="AB217" s="107" t="s">
        <v>26</v>
      </c>
      <c r="AC217" s="100" t="s">
        <v>4</v>
      </c>
      <c r="AD217" s="104">
        <v>100</v>
      </c>
      <c r="AE217" s="104">
        <v>100</v>
      </c>
      <c r="AF217" s="104">
        <v>100</v>
      </c>
      <c r="AG217" s="178">
        <v>200</v>
      </c>
      <c r="AH217" s="181">
        <v>250</v>
      </c>
      <c r="AI217" s="181">
        <v>200</v>
      </c>
      <c r="AJ217" s="181">
        <v>200</v>
      </c>
      <c r="AK217" s="181">
        <v>110.5</v>
      </c>
      <c r="AL217" s="181">
        <v>110.5</v>
      </c>
      <c r="AM217" s="101">
        <f>AG217+AH217+AI217+AJ217+AK217+AL217</f>
        <v>1071</v>
      </c>
    </row>
    <row r="218" spans="1:39" s="26" customFormat="1" ht="36.75" customHeight="1" x14ac:dyDescent="0.25">
      <c r="A218" s="102"/>
      <c r="B218" s="102"/>
      <c r="C218" s="102"/>
      <c r="D218" s="102"/>
      <c r="E218" s="102"/>
      <c r="F218" s="102"/>
      <c r="G218" s="102"/>
      <c r="H218" s="102"/>
      <c r="I218" s="102"/>
      <c r="J218" s="102"/>
      <c r="K218" s="102"/>
      <c r="L218" s="102"/>
      <c r="M218" s="102"/>
      <c r="N218" s="102"/>
      <c r="O218" s="102"/>
      <c r="P218" s="102"/>
      <c r="Q218" s="102"/>
      <c r="R218" s="102">
        <v>0</v>
      </c>
      <c r="S218" s="102">
        <v>5</v>
      </c>
      <c r="T218" s="102">
        <v>4</v>
      </c>
      <c r="U218" s="102">
        <v>4</v>
      </c>
      <c r="V218" s="102">
        <v>2</v>
      </c>
      <c r="W218" s="102">
        <v>2</v>
      </c>
      <c r="X218" s="102">
        <v>0</v>
      </c>
      <c r="Y218" s="112">
        <v>5</v>
      </c>
      <c r="Z218" s="102">
        <v>0</v>
      </c>
      <c r="AA218" s="102">
        <v>1</v>
      </c>
      <c r="AB218" s="103" t="s">
        <v>234</v>
      </c>
      <c r="AC218" s="100" t="s">
        <v>231</v>
      </c>
      <c r="AD218" s="104"/>
      <c r="AE218" s="104"/>
      <c r="AF218" s="104"/>
      <c r="AG218" s="180">
        <v>5000</v>
      </c>
      <c r="AH218" s="180">
        <v>4000</v>
      </c>
      <c r="AI218" s="180">
        <v>3000</v>
      </c>
      <c r="AJ218" s="180">
        <v>3000</v>
      </c>
      <c r="AK218" s="180">
        <v>3000</v>
      </c>
      <c r="AL218" s="180">
        <v>3000</v>
      </c>
      <c r="AM218" s="177">
        <f>AG218+AH218+AI218+AJ218+AK218+AL218</f>
        <v>21000</v>
      </c>
    </row>
    <row r="219" spans="1:39" s="26" customFormat="1" ht="15.75" hidden="1" x14ac:dyDescent="0.25">
      <c r="A219" s="102"/>
      <c r="B219" s="102"/>
      <c r="C219" s="102"/>
      <c r="D219" s="102"/>
      <c r="E219" s="102"/>
      <c r="F219" s="102"/>
      <c r="G219" s="102"/>
      <c r="H219" s="102"/>
      <c r="I219" s="102"/>
      <c r="J219" s="102"/>
      <c r="K219" s="102"/>
      <c r="L219" s="102"/>
      <c r="M219" s="102"/>
      <c r="N219" s="102"/>
      <c r="O219" s="102"/>
      <c r="P219" s="102"/>
      <c r="Q219" s="102"/>
      <c r="R219" s="102">
        <v>0</v>
      </c>
      <c r="S219" s="102">
        <v>5</v>
      </c>
      <c r="T219" s="102">
        <v>4</v>
      </c>
      <c r="U219" s="102">
        <v>0</v>
      </c>
      <c r="V219" s="102">
        <v>2</v>
      </c>
      <c r="W219" s="102">
        <v>0</v>
      </c>
      <c r="X219" s="102">
        <v>0</v>
      </c>
      <c r="Y219" s="102">
        <v>4</v>
      </c>
      <c r="Z219" s="102">
        <v>0</v>
      </c>
      <c r="AA219" s="102">
        <v>1</v>
      </c>
      <c r="AB219" s="103"/>
      <c r="AC219" s="100"/>
      <c r="AD219" s="104"/>
      <c r="AE219" s="104"/>
      <c r="AF219" s="104"/>
      <c r="AG219" s="178"/>
      <c r="AH219" s="178"/>
      <c r="AI219" s="178"/>
      <c r="AJ219" s="178"/>
      <c r="AK219" s="178"/>
      <c r="AL219" s="178"/>
      <c r="AM219" s="101">
        <f t="shared" si="28"/>
        <v>0</v>
      </c>
    </row>
    <row r="220" spans="1:39" s="26" customFormat="1" ht="15.75" hidden="1" x14ac:dyDescent="0.25">
      <c r="A220" s="102"/>
      <c r="B220" s="102"/>
      <c r="C220" s="102"/>
      <c r="D220" s="102"/>
      <c r="E220" s="102"/>
      <c r="F220" s="102"/>
      <c r="G220" s="102"/>
      <c r="H220" s="102"/>
      <c r="I220" s="102"/>
      <c r="J220" s="102"/>
      <c r="K220" s="102"/>
      <c r="L220" s="102"/>
      <c r="M220" s="102"/>
      <c r="N220" s="102"/>
      <c r="O220" s="102"/>
      <c r="P220" s="102"/>
      <c r="Q220" s="102"/>
      <c r="R220" s="102">
        <v>0</v>
      </c>
      <c r="S220" s="102">
        <v>5</v>
      </c>
      <c r="T220" s="102">
        <v>4</v>
      </c>
      <c r="U220" s="102">
        <v>0</v>
      </c>
      <c r="V220" s="102">
        <v>2</v>
      </c>
      <c r="W220" s="102">
        <v>0</v>
      </c>
      <c r="X220" s="102">
        <v>0</v>
      </c>
      <c r="Y220" s="102">
        <v>4</v>
      </c>
      <c r="Z220" s="102">
        <v>0</v>
      </c>
      <c r="AA220" s="102">
        <v>1</v>
      </c>
      <c r="AB220" s="103"/>
      <c r="AC220" s="100"/>
      <c r="AD220" s="104"/>
      <c r="AE220" s="104"/>
      <c r="AF220" s="104"/>
      <c r="AG220" s="178"/>
      <c r="AH220" s="178"/>
      <c r="AI220" s="178"/>
      <c r="AJ220" s="178"/>
      <c r="AK220" s="178"/>
      <c r="AL220" s="178"/>
      <c r="AM220" s="101">
        <f t="shared" si="28"/>
        <v>0</v>
      </c>
    </row>
    <row r="221" spans="1:39" s="26" customFormat="1" ht="15.75" hidden="1" x14ac:dyDescent="0.25">
      <c r="A221" s="102"/>
      <c r="B221" s="102"/>
      <c r="C221" s="102"/>
      <c r="D221" s="102"/>
      <c r="E221" s="102"/>
      <c r="F221" s="102"/>
      <c r="G221" s="102"/>
      <c r="H221" s="102"/>
      <c r="I221" s="102"/>
      <c r="J221" s="102"/>
      <c r="K221" s="102"/>
      <c r="L221" s="102"/>
      <c r="M221" s="102"/>
      <c r="N221" s="102"/>
      <c r="O221" s="102"/>
      <c r="P221" s="102"/>
      <c r="Q221" s="102"/>
      <c r="R221" s="102">
        <v>0</v>
      </c>
      <c r="S221" s="102">
        <v>5</v>
      </c>
      <c r="T221" s="102">
        <v>4</v>
      </c>
      <c r="U221" s="102">
        <v>0</v>
      </c>
      <c r="V221" s="102">
        <v>2</v>
      </c>
      <c r="W221" s="102">
        <v>0</v>
      </c>
      <c r="X221" s="102">
        <v>0</v>
      </c>
      <c r="Y221" s="102">
        <v>4</v>
      </c>
      <c r="Z221" s="102">
        <v>0</v>
      </c>
      <c r="AA221" s="102">
        <v>1</v>
      </c>
      <c r="AB221" s="103"/>
      <c r="AC221" s="100"/>
      <c r="AD221" s="104"/>
      <c r="AE221" s="104"/>
      <c r="AF221" s="104"/>
      <c r="AG221" s="178"/>
      <c r="AH221" s="178"/>
      <c r="AI221" s="178"/>
      <c r="AJ221" s="178"/>
      <c r="AK221" s="178"/>
      <c r="AL221" s="178"/>
      <c r="AM221" s="101">
        <f t="shared" si="28"/>
        <v>0</v>
      </c>
    </row>
    <row r="222" spans="1:39" s="26" customFormat="1" ht="15.75" hidden="1" x14ac:dyDescent="0.25">
      <c r="A222" s="102"/>
      <c r="B222" s="102"/>
      <c r="C222" s="102"/>
      <c r="D222" s="102"/>
      <c r="E222" s="102"/>
      <c r="F222" s="102"/>
      <c r="G222" s="102"/>
      <c r="H222" s="102"/>
      <c r="I222" s="102"/>
      <c r="J222" s="102"/>
      <c r="K222" s="102"/>
      <c r="L222" s="102"/>
      <c r="M222" s="102"/>
      <c r="N222" s="102"/>
      <c r="O222" s="102"/>
      <c r="P222" s="102"/>
      <c r="Q222" s="102"/>
      <c r="R222" s="102">
        <v>0</v>
      </c>
      <c r="S222" s="102">
        <v>5</v>
      </c>
      <c r="T222" s="102">
        <v>4</v>
      </c>
      <c r="U222" s="102">
        <v>0</v>
      </c>
      <c r="V222" s="102">
        <v>2</v>
      </c>
      <c r="W222" s="102">
        <v>0</v>
      </c>
      <c r="X222" s="102">
        <v>0</v>
      </c>
      <c r="Y222" s="102">
        <v>4</v>
      </c>
      <c r="Z222" s="102">
        <v>0</v>
      </c>
      <c r="AA222" s="102">
        <v>1</v>
      </c>
      <c r="AB222" s="103"/>
      <c r="AC222" s="100"/>
      <c r="AD222" s="104"/>
      <c r="AE222" s="104"/>
      <c r="AF222" s="104"/>
      <c r="AG222" s="178"/>
      <c r="AH222" s="178"/>
      <c r="AI222" s="178"/>
      <c r="AJ222" s="178"/>
      <c r="AK222" s="178"/>
      <c r="AL222" s="178"/>
      <c r="AM222" s="101">
        <f t="shared" si="28"/>
        <v>0</v>
      </c>
    </row>
    <row r="223" spans="1:39" s="26" customFormat="1" ht="15.75" hidden="1" x14ac:dyDescent="0.25">
      <c r="A223" s="102"/>
      <c r="B223" s="102"/>
      <c r="C223" s="102"/>
      <c r="D223" s="102"/>
      <c r="E223" s="102"/>
      <c r="F223" s="102"/>
      <c r="G223" s="102"/>
      <c r="H223" s="102"/>
      <c r="I223" s="102"/>
      <c r="J223" s="102"/>
      <c r="K223" s="102"/>
      <c r="L223" s="102"/>
      <c r="M223" s="102"/>
      <c r="N223" s="102"/>
      <c r="O223" s="102"/>
      <c r="P223" s="102"/>
      <c r="Q223" s="102"/>
      <c r="R223" s="102">
        <v>0</v>
      </c>
      <c r="S223" s="102">
        <v>5</v>
      </c>
      <c r="T223" s="102">
        <v>4</v>
      </c>
      <c r="U223" s="102">
        <v>0</v>
      </c>
      <c r="V223" s="102">
        <v>2</v>
      </c>
      <c r="W223" s="102">
        <v>0</v>
      </c>
      <c r="X223" s="102">
        <v>0</v>
      </c>
      <c r="Y223" s="102">
        <v>4</v>
      </c>
      <c r="Z223" s="102">
        <v>0</v>
      </c>
      <c r="AA223" s="102">
        <v>1</v>
      </c>
      <c r="AB223" s="103"/>
      <c r="AC223" s="100"/>
      <c r="AD223" s="104"/>
      <c r="AE223" s="104"/>
      <c r="AF223" s="104"/>
      <c r="AG223" s="178"/>
      <c r="AH223" s="178"/>
      <c r="AI223" s="178"/>
      <c r="AJ223" s="178"/>
      <c r="AK223" s="178"/>
      <c r="AL223" s="178"/>
      <c r="AM223" s="101">
        <f t="shared" si="28"/>
        <v>0</v>
      </c>
    </row>
    <row r="224" spans="1:39" s="26" customFormat="1" ht="15.75" hidden="1" x14ac:dyDescent="0.25">
      <c r="A224" s="102"/>
      <c r="B224" s="102"/>
      <c r="C224" s="102"/>
      <c r="D224" s="102"/>
      <c r="E224" s="102"/>
      <c r="F224" s="102"/>
      <c r="G224" s="102"/>
      <c r="H224" s="102"/>
      <c r="I224" s="102"/>
      <c r="J224" s="102"/>
      <c r="K224" s="102"/>
      <c r="L224" s="102"/>
      <c r="M224" s="102"/>
      <c r="N224" s="102"/>
      <c r="O224" s="102"/>
      <c r="P224" s="102"/>
      <c r="Q224" s="102"/>
      <c r="R224" s="102">
        <v>0</v>
      </c>
      <c r="S224" s="102">
        <v>5</v>
      </c>
      <c r="T224" s="102">
        <v>4</v>
      </c>
      <c r="U224" s="102">
        <v>0</v>
      </c>
      <c r="V224" s="102">
        <v>2</v>
      </c>
      <c r="W224" s="102">
        <v>0</v>
      </c>
      <c r="X224" s="102">
        <v>0</v>
      </c>
      <c r="Y224" s="102">
        <v>4</v>
      </c>
      <c r="Z224" s="102">
        <v>0</v>
      </c>
      <c r="AA224" s="102">
        <v>1</v>
      </c>
      <c r="AB224" s="103"/>
      <c r="AC224" s="100"/>
      <c r="AD224" s="104"/>
      <c r="AE224" s="104"/>
      <c r="AF224" s="104"/>
      <c r="AG224" s="178"/>
      <c r="AH224" s="178"/>
      <c r="AI224" s="178"/>
      <c r="AJ224" s="178"/>
      <c r="AK224" s="178"/>
      <c r="AL224" s="178"/>
      <c r="AM224" s="101">
        <f t="shared" si="28"/>
        <v>0</v>
      </c>
    </row>
    <row r="225" spans="1:39" s="26" customFormat="1" ht="15.75" hidden="1" x14ac:dyDescent="0.25">
      <c r="A225" s="102"/>
      <c r="B225" s="102"/>
      <c r="C225" s="102"/>
      <c r="D225" s="102"/>
      <c r="E225" s="102"/>
      <c r="F225" s="102"/>
      <c r="G225" s="102"/>
      <c r="H225" s="102"/>
      <c r="I225" s="102"/>
      <c r="J225" s="102"/>
      <c r="K225" s="102"/>
      <c r="L225" s="102"/>
      <c r="M225" s="102"/>
      <c r="N225" s="102"/>
      <c r="O225" s="102"/>
      <c r="P225" s="102"/>
      <c r="Q225" s="102"/>
      <c r="R225" s="102">
        <v>0</v>
      </c>
      <c r="S225" s="102">
        <v>5</v>
      </c>
      <c r="T225" s="102">
        <v>4</v>
      </c>
      <c r="U225" s="102">
        <v>0</v>
      </c>
      <c r="V225" s="102">
        <v>2</v>
      </c>
      <c r="W225" s="102">
        <v>0</v>
      </c>
      <c r="X225" s="102">
        <v>0</v>
      </c>
      <c r="Y225" s="102">
        <v>4</v>
      </c>
      <c r="Z225" s="102">
        <v>0</v>
      </c>
      <c r="AA225" s="102">
        <v>1</v>
      </c>
      <c r="AB225" s="103"/>
      <c r="AC225" s="100"/>
      <c r="AD225" s="104"/>
      <c r="AE225" s="104"/>
      <c r="AF225" s="104"/>
      <c r="AG225" s="178"/>
      <c r="AH225" s="178"/>
      <c r="AI225" s="178"/>
      <c r="AJ225" s="178"/>
      <c r="AK225" s="178"/>
      <c r="AL225" s="178"/>
      <c r="AM225" s="101">
        <f t="shared" si="28"/>
        <v>0</v>
      </c>
    </row>
    <row r="226" spans="1:39" s="26" customFormat="1" ht="15.75" hidden="1" x14ac:dyDescent="0.25">
      <c r="A226" s="102"/>
      <c r="B226" s="102"/>
      <c r="C226" s="102"/>
      <c r="D226" s="102"/>
      <c r="E226" s="102"/>
      <c r="F226" s="102"/>
      <c r="G226" s="102"/>
      <c r="H226" s="102"/>
      <c r="I226" s="102"/>
      <c r="J226" s="102"/>
      <c r="K226" s="102"/>
      <c r="L226" s="102"/>
      <c r="M226" s="102"/>
      <c r="N226" s="102"/>
      <c r="O226" s="102"/>
      <c r="P226" s="102"/>
      <c r="Q226" s="102"/>
      <c r="R226" s="102">
        <v>0</v>
      </c>
      <c r="S226" s="102">
        <v>5</v>
      </c>
      <c r="T226" s="102">
        <v>4</v>
      </c>
      <c r="U226" s="102">
        <v>0</v>
      </c>
      <c r="V226" s="102">
        <v>2</v>
      </c>
      <c r="W226" s="102">
        <v>0</v>
      </c>
      <c r="X226" s="102">
        <v>0</v>
      </c>
      <c r="Y226" s="102">
        <v>4</v>
      </c>
      <c r="Z226" s="102">
        <v>0</v>
      </c>
      <c r="AA226" s="102">
        <v>1</v>
      </c>
      <c r="AB226" s="103"/>
      <c r="AC226" s="100"/>
      <c r="AD226" s="104"/>
      <c r="AE226" s="104"/>
      <c r="AF226" s="104"/>
      <c r="AG226" s="178"/>
      <c r="AH226" s="178"/>
      <c r="AI226" s="178"/>
      <c r="AJ226" s="178"/>
      <c r="AK226" s="178"/>
      <c r="AL226" s="178"/>
      <c r="AM226" s="101">
        <f t="shared" si="28"/>
        <v>0</v>
      </c>
    </row>
    <row r="227" spans="1:39" s="26" customFormat="1" ht="15.75" hidden="1" x14ac:dyDescent="0.25">
      <c r="A227" s="102"/>
      <c r="B227" s="102"/>
      <c r="C227" s="102"/>
      <c r="D227" s="102"/>
      <c r="E227" s="102"/>
      <c r="F227" s="102"/>
      <c r="G227" s="102"/>
      <c r="H227" s="102"/>
      <c r="I227" s="102"/>
      <c r="J227" s="102"/>
      <c r="K227" s="102"/>
      <c r="L227" s="102"/>
      <c r="M227" s="102"/>
      <c r="N227" s="102"/>
      <c r="O227" s="102"/>
      <c r="P227" s="102"/>
      <c r="Q227" s="102"/>
      <c r="R227" s="102">
        <v>0</v>
      </c>
      <c r="S227" s="102">
        <v>5</v>
      </c>
      <c r="T227" s="102">
        <v>4</v>
      </c>
      <c r="U227" s="102">
        <v>0</v>
      </c>
      <c r="V227" s="102">
        <v>2</v>
      </c>
      <c r="W227" s="102">
        <v>0</v>
      </c>
      <c r="X227" s="102">
        <v>0</v>
      </c>
      <c r="Y227" s="102">
        <v>4</v>
      </c>
      <c r="Z227" s="102">
        <v>0</v>
      </c>
      <c r="AA227" s="102">
        <v>1</v>
      </c>
      <c r="AB227" s="103"/>
      <c r="AC227" s="100"/>
      <c r="AD227" s="104"/>
      <c r="AE227" s="104"/>
      <c r="AF227" s="104"/>
      <c r="AG227" s="178"/>
      <c r="AH227" s="178"/>
      <c r="AI227" s="178"/>
      <c r="AJ227" s="178"/>
      <c r="AK227" s="178"/>
      <c r="AL227" s="178"/>
      <c r="AM227" s="101">
        <f t="shared" si="28"/>
        <v>0</v>
      </c>
    </row>
    <row r="228" spans="1:39" s="26" customFormat="1" ht="15.75" hidden="1" x14ac:dyDescent="0.25">
      <c r="A228" s="102"/>
      <c r="B228" s="102"/>
      <c r="C228" s="102"/>
      <c r="D228" s="102"/>
      <c r="E228" s="102"/>
      <c r="F228" s="102"/>
      <c r="G228" s="102"/>
      <c r="H228" s="102"/>
      <c r="I228" s="102"/>
      <c r="J228" s="102"/>
      <c r="K228" s="102"/>
      <c r="L228" s="102"/>
      <c r="M228" s="102"/>
      <c r="N228" s="102"/>
      <c r="O228" s="102"/>
      <c r="P228" s="102"/>
      <c r="Q228" s="102"/>
      <c r="R228" s="102">
        <v>0</v>
      </c>
      <c r="S228" s="102">
        <v>5</v>
      </c>
      <c r="T228" s="102">
        <v>4</v>
      </c>
      <c r="U228" s="102">
        <v>0</v>
      </c>
      <c r="V228" s="102">
        <v>2</v>
      </c>
      <c r="W228" s="102">
        <v>0</v>
      </c>
      <c r="X228" s="102">
        <v>0</v>
      </c>
      <c r="Y228" s="102">
        <v>4</v>
      </c>
      <c r="Z228" s="102">
        <v>0</v>
      </c>
      <c r="AA228" s="102">
        <v>1</v>
      </c>
      <c r="AB228" s="103"/>
      <c r="AC228" s="100"/>
      <c r="AD228" s="104"/>
      <c r="AE228" s="104"/>
      <c r="AF228" s="104"/>
      <c r="AG228" s="178"/>
      <c r="AH228" s="178"/>
      <c r="AI228" s="178"/>
      <c r="AJ228" s="178"/>
      <c r="AK228" s="178"/>
      <c r="AL228" s="178"/>
      <c r="AM228" s="101">
        <f t="shared" si="28"/>
        <v>0</v>
      </c>
    </row>
    <row r="229" spans="1:39" s="26" customFormat="1" ht="15.75" hidden="1" x14ac:dyDescent="0.25">
      <c r="A229" s="102"/>
      <c r="B229" s="102"/>
      <c r="C229" s="102"/>
      <c r="D229" s="102"/>
      <c r="E229" s="102"/>
      <c r="F229" s="102"/>
      <c r="G229" s="102"/>
      <c r="H229" s="102"/>
      <c r="I229" s="102"/>
      <c r="J229" s="102"/>
      <c r="K229" s="102"/>
      <c r="L229" s="102"/>
      <c r="M229" s="102"/>
      <c r="N229" s="102"/>
      <c r="O229" s="102"/>
      <c r="P229" s="102"/>
      <c r="Q229" s="102"/>
      <c r="R229" s="102">
        <v>0</v>
      </c>
      <c r="S229" s="102">
        <v>5</v>
      </c>
      <c r="T229" s="102">
        <v>4</v>
      </c>
      <c r="U229" s="102">
        <v>0</v>
      </c>
      <c r="V229" s="102">
        <v>2</v>
      </c>
      <c r="W229" s="102">
        <v>0</v>
      </c>
      <c r="X229" s="102">
        <v>0</v>
      </c>
      <c r="Y229" s="102">
        <v>4</v>
      </c>
      <c r="Z229" s="102">
        <v>0</v>
      </c>
      <c r="AA229" s="102">
        <v>1</v>
      </c>
      <c r="AB229" s="103"/>
      <c r="AC229" s="100"/>
      <c r="AD229" s="104"/>
      <c r="AE229" s="104"/>
      <c r="AF229" s="104"/>
      <c r="AG229" s="178"/>
      <c r="AH229" s="178"/>
      <c r="AI229" s="178"/>
      <c r="AJ229" s="178"/>
      <c r="AK229" s="178"/>
      <c r="AL229" s="178"/>
      <c r="AM229" s="101">
        <f t="shared" si="28"/>
        <v>0</v>
      </c>
    </row>
    <row r="230" spans="1:39" s="26" customFormat="1" ht="15.75" hidden="1" x14ac:dyDescent="0.25">
      <c r="A230" s="102"/>
      <c r="B230" s="102"/>
      <c r="C230" s="102"/>
      <c r="D230" s="102"/>
      <c r="E230" s="102"/>
      <c r="F230" s="102"/>
      <c r="G230" s="102"/>
      <c r="H230" s="102"/>
      <c r="I230" s="102"/>
      <c r="J230" s="102"/>
      <c r="K230" s="102"/>
      <c r="L230" s="102"/>
      <c r="M230" s="102"/>
      <c r="N230" s="102"/>
      <c r="O230" s="102"/>
      <c r="P230" s="102"/>
      <c r="Q230" s="102"/>
      <c r="R230" s="102">
        <v>0</v>
      </c>
      <c r="S230" s="102">
        <v>5</v>
      </c>
      <c r="T230" s="102">
        <v>4</v>
      </c>
      <c r="U230" s="102">
        <v>0</v>
      </c>
      <c r="V230" s="102">
        <v>2</v>
      </c>
      <c r="W230" s="102">
        <v>0</v>
      </c>
      <c r="X230" s="102">
        <v>0</v>
      </c>
      <c r="Y230" s="102">
        <v>4</v>
      </c>
      <c r="Z230" s="102">
        <v>0</v>
      </c>
      <c r="AA230" s="102">
        <v>1</v>
      </c>
      <c r="AB230" s="103"/>
      <c r="AC230" s="100"/>
      <c r="AD230" s="104"/>
      <c r="AE230" s="104"/>
      <c r="AF230" s="104"/>
      <c r="AG230" s="178"/>
      <c r="AH230" s="178"/>
      <c r="AI230" s="178"/>
      <c r="AJ230" s="178"/>
      <c r="AK230" s="178"/>
      <c r="AL230" s="178"/>
      <c r="AM230" s="101">
        <f t="shared" si="28"/>
        <v>0</v>
      </c>
    </row>
    <row r="231" spans="1:39" s="26" customFormat="1" ht="15.75" hidden="1" x14ac:dyDescent="0.25">
      <c r="A231" s="102"/>
      <c r="B231" s="102"/>
      <c r="C231" s="102"/>
      <c r="D231" s="102"/>
      <c r="E231" s="102"/>
      <c r="F231" s="102"/>
      <c r="G231" s="102"/>
      <c r="H231" s="102"/>
      <c r="I231" s="102"/>
      <c r="J231" s="102"/>
      <c r="K231" s="102"/>
      <c r="L231" s="102"/>
      <c r="M231" s="102"/>
      <c r="N231" s="102"/>
      <c r="O231" s="102"/>
      <c r="P231" s="102"/>
      <c r="Q231" s="102"/>
      <c r="R231" s="102">
        <v>0</v>
      </c>
      <c r="S231" s="102">
        <v>5</v>
      </c>
      <c r="T231" s="102">
        <v>4</v>
      </c>
      <c r="U231" s="102">
        <v>0</v>
      </c>
      <c r="V231" s="102">
        <v>2</v>
      </c>
      <c r="W231" s="102">
        <v>0</v>
      </c>
      <c r="X231" s="102">
        <v>0</v>
      </c>
      <c r="Y231" s="102">
        <v>4</v>
      </c>
      <c r="Z231" s="102">
        <v>0</v>
      </c>
      <c r="AA231" s="102">
        <v>1</v>
      </c>
      <c r="AB231" s="103"/>
      <c r="AC231" s="100"/>
      <c r="AD231" s="104"/>
      <c r="AE231" s="104"/>
      <c r="AF231" s="104"/>
      <c r="AG231" s="178"/>
      <c r="AH231" s="178"/>
      <c r="AI231" s="178"/>
      <c r="AJ231" s="178"/>
      <c r="AK231" s="178"/>
      <c r="AL231" s="178"/>
      <c r="AM231" s="101">
        <f t="shared" si="28"/>
        <v>0</v>
      </c>
    </row>
    <row r="232" spans="1:39" s="26" customFormat="1" ht="15.75" hidden="1" x14ac:dyDescent="0.25">
      <c r="A232" s="102"/>
      <c r="B232" s="102"/>
      <c r="C232" s="102"/>
      <c r="D232" s="102"/>
      <c r="E232" s="102"/>
      <c r="F232" s="102"/>
      <c r="G232" s="102"/>
      <c r="H232" s="102"/>
      <c r="I232" s="102"/>
      <c r="J232" s="102"/>
      <c r="K232" s="102"/>
      <c r="L232" s="102"/>
      <c r="M232" s="102"/>
      <c r="N232" s="102"/>
      <c r="O232" s="102"/>
      <c r="P232" s="102"/>
      <c r="Q232" s="102"/>
      <c r="R232" s="102">
        <v>0</v>
      </c>
      <c r="S232" s="102">
        <v>5</v>
      </c>
      <c r="T232" s="102">
        <v>4</v>
      </c>
      <c r="U232" s="102">
        <v>0</v>
      </c>
      <c r="V232" s="102">
        <v>2</v>
      </c>
      <c r="W232" s="102">
        <v>0</v>
      </c>
      <c r="X232" s="102">
        <v>0</v>
      </c>
      <c r="Y232" s="102">
        <v>4</v>
      </c>
      <c r="Z232" s="102">
        <v>0</v>
      </c>
      <c r="AA232" s="102">
        <v>1</v>
      </c>
      <c r="AB232" s="103"/>
      <c r="AC232" s="100"/>
      <c r="AD232" s="104"/>
      <c r="AE232" s="104"/>
      <c r="AF232" s="104"/>
      <c r="AG232" s="178"/>
      <c r="AH232" s="178"/>
      <c r="AI232" s="178"/>
      <c r="AJ232" s="178"/>
      <c r="AK232" s="178"/>
      <c r="AL232" s="178"/>
      <c r="AM232" s="101">
        <f t="shared" si="28"/>
        <v>0</v>
      </c>
    </row>
    <row r="233" spans="1:39" s="26" customFormat="1" ht="15.75" hidden="1" x14ac:dyDescent="0.25">
      <c r="A233" s="102"/>
      <c r="B233" s="102"/>
      <c r="C233" s="102"/>
      <c r="D233" s="102"/>
      <c r="E233" s="102"/>
      <c r="F233" s="102"/>
      <c r="G233" s="102"/>
      <c r="H233" s="102"/>
      <c r="I233" s="102"/>
      <c r="J233" s="102"/>
      <c r="K233" s="102"/>
      <c r="L233" s="102"/>
      <c r="M233" s="102"/>
      <c r="N233" s="102"/>
      <c r="O233" s="102"/>
      <c r="P233" s="102"/>
      <c r="Q233" s="102"/>
      <c r="R233" s="102">
        <v>0</v>
      </c>
      <c r="S233" s="102">
        <v>5</v>
      </c>
      <c r="T233" s="102">
        <v>4</v>
      </c>
      <c r="U233" s="102">
        <v>0</v>
      </c>
      <c r="V233" s="102">
        <v>2</v>
      </c>
      <c r="W233" s="102">
        <v>0</v>
      </c>
      <c r="X233" s="102">
        <v>0</v>
      </c>
      <c r="Y233" s="102">
        <v>4</v>
      </c>
      <c r="Z233" s="102">
        <v>0</v>
      </c>
      <c r="AA233" s="102">
        <v>1</v>
      </c>
      <c r="AB233" s="103"/>
      <c r="AC233" s="100"/>
      <c r="AD233" s="104"/>
      <c r="AE233" s="104"/>
      <c r="AF233" s="104"/>
      <c r="AG233" s="178"/>
      <c r="AH233" s="178"/>
      <c r="AI233" s="178"/>
      <c r="AJ233" s="178"/>
      <c r="AK233" s="178"/>
      <c r="AL233" s="178"/>
      <c r="AM233" s="101">
        <f t="shared" si="28"/>
        <v>0</v>
      </c>
    </row>
    <row r="234" spans="1:39" s="26" customFormat="1" ht="15.75" hidden="1" x14ac:dyDescent="0.25">
      <c r="A234" s="102"/>
      <c r="B234" s="102"/>
      <c r="C234" s="102"/>
      <c r="D234" s="102"/>
      <c r="E234" s="102"/>
      <c r="F234" s="102"/>
      <c r="G234" s="102"/>
      <c r="H234" s="102"/>
      <c r="I234" s="102"/>
      <c r="J234" s="102"/>
      <c r="K234" s="102"/>
      <c r="L234" s="102"/>
      <c r="M234" s="102"/>
      <c r="N234" s="102"/>
      <c r="O234" s="102"/>
      <c r="P234" s="102"/>
      <c r="Q234" s="102"/>
      <c r="R234" s="102">
        <v>0</v>
      </c>
      <c r="S234" s="102">
        <v>5</v>
      </c>
      <c r="T234" s="102">
        <v>4</v>
      </c>
      <c r="U234" s="102">
        <v>0</v>
      </c>
      <c r="V234" s="102">
        <v>2</v>
      </c>
      <c r="W234" s="102">
        <v>0</v>
      </c>
      <c r="X234" s="102">
        <v>0</v>
      </c>
      <c r="Y234" s="102">
        <v>4</v>
      </c>
      <c r="Z234" s="102">
        <v>0</v>
      </c>
      <c r="AA234" s="102">
        <v>1</v>
      </c>
      <c r="AB234" s="103"/>
      <c r="AC234" s="100"/>
      <c r="AD234" s="104"/>
      <c r="AE234" s="104"/>
      <c r="AF234" s="104"/>
      <c r="AG234" s="178"/>
      <c r="AH234" s="178"/>
      <c r="AI234" s="178"/>
      <c r="AJ234" s="178"/>
      <c r="AK234" s="178"/>
      <c r="AL234" s="178"/>
      <c r="AM234" s="101">
        <f t="shared" si="28"/>
        <v>0</v>
      </c>
    </row>
    <row r="235" spans="1:39" s="26" customFormat="1" ht="15.75" hidden="1" x14ac:dyDescent="0.25">
      <c r="A235" s="102"/>
      <c r="B235" s="102"/>
      <c r="C235" s="102"/>
      <c r="D235" s="102"/>
      <c r="E235" s="102"/>
      <c r="F235" s="102"/>
      <c r="G235" s="102"/>
      <c r="H235" s="102"/>
      <c r="I235" s="102"/>
      <c r="J235" s="102"/>
      <c r="K235" s="102"/>
      <c r="L235" s="102"/>
      <c r="M235" s="102"/>
      <c r="N235" s="102"/>
      <c r="O235" s="102"/>
      <c r="P235" s="102"/>
      <c r="Q235" s="102"/>
      <c r="R235" s="102">
        <v>0</v>
      </c>
      <c r="S235" s="102">
        <v>5</v>
      </c>
      <c r="T235" s="102">
        <v>4</v>
      </c>
      <c r="U235" s="102">
        <v>0</v>
      </c>
      <c r="V235" s="102">
        <v>2</v>
      </c>
      <c r="W235" s="102">
        <v>0</v>
      </c>
      <c r="X235" s="102">
        <v>0</v>
      </c>
      <c r="Y235" s="102">
        <v>4</v>
      </c>
      <c r="Z235" s="102">
        <v>0</v>
      </c>
      <c r="AA235" s="102">
        <v>1</v>
      </c>
      <c r="AB235" s="103"/>
      <c r="AC235" s="100"/>
      <c r="AD235" s="104"/>
      <c r="AE235" s="104"/>
      <c r="AF235" s="104"/>
      <c r="AG235" s="178"/>
      <c r="AH235" s="178"/>
      <c r="AI235" s="178"/>
      <c r="AJ235" s="178"/>
      <c r="AK235" s="178"/>
      <c r="AL235" s="178"/>
      <c r="AM235" s="101">
        <f t="shared" si="28"/>
        <v>0</v>
      </c>
    </row>
    <row r="236" spans="1:39" s="26" customFormat="1" ht="15.75" hidden="1" x14ac:dyDescent="0.25">
      <c r="A236" s="102"/>
      <c r="B236" s="102"/>
      <c r="C236" s="102"/>
      <c r="D236" s="102"/>
      <c r="E236" s="102"/>
      <c r="F236" s="102"/>
      <c r="G236" s="102"/>
      <c r="H236" s="102"/>
      <c r="I236" s="102"/>
      <c r="J236" s="102"/>
      <c r="K236" s="102"/>
      <c r="L236" s="102"/>
      <c r="M236" s="102"/>
      <c r="N236" s="102"/>
      <c r="O236" s="102"/>
      <c r="P236" s="102"/>
      <c r="Q236" s="102"/>
      <c r="R236" s="102">
        <v>0</v>
      </c>
      <c r="S236" s="102">
        <v>5</v>
      </c>
      <c r="T236" s="102">
        <v>4</v>
      </c>
      <c r="U236" s="102">
        <v>0</v>
      </c>
      <c r="V236" s="102">
        <v>2</v>
      </c>
      <c r="W236" s="102">
        <v>0</v>
      </c>
      <c r="X236" s="102">
        <v>0</v>
      </c>
      <c r="Y236" s="102">
        <v>4</v>
      </c>
      <c r="Z236" s="102">
        <v>0</v>
      </c>
      <c r="AA236" s="102">
        <v>1</v>
      </c>
      <c r="AB236" s="103"/>
      <c r="AC236" s="100"/>
      <c r="AD236" s="104"/>
      <c r="AE236" s="104"/>
      <c r="AF236" s="104"/>
      <c r="AG236" s="178"/>
      <c r="AH236" s="178"/>
      <c r="AI236" s="178"/>
      <c r="AJ236" s="178"/>
      <c r="AK236" s="178"/>
      <c r="AL236" s="178"/>
      <c r="AM236" s="101">
        <f t="shared" si="28"/>
        <v>0</v>
      </c>
    </row>
    <row r="237" spans="1:39" s="26" customFormat="1" ht="15.75" hidden="1" x14ac:dyDescent="0.25">
      <c r="A237" s="102"/>
      <c r="B237" s="102"/>
      <c r="C237" s="102"/>
      <c r="D237" s="102"/>
      <c r="E237" s="102"/>
      <c r="F237" s="102"/>
      <c r="G237" s="102"/>
      <c r="H237" s="102"/>
      <c r="I237" s="102"/>
      <c r="J237" s="102"/>
      <c r="K237" s="102"/>
      <c r="L237" s="102"/>
      <c r="M237" s="102"/>
      <c r="N237" s="102"/>
      <c r="O237" s="102"/>
      <c r="P237" s="102"/>
      <c r="Q237" s="102"/>
      <c r="R237" s="102">
        <v>0</v>
      </c>
      <c r="S237" s="102">
        <v>5</v>
      </c>
      <c r="T237" s="102">
        <v>4</v>
      </c>
      <c r="U237" s="102">
        <v>0</v>
      </c>
      <c r="V237" s="102">
        <v>2</v>
      </c>
      <c r="W237" s="102">
        <v>0</v>
      </c>
      <c r="X237" s="102">
        <v>0</v>
      </c>
      <c r="Y237" s="102">
        <v>4</v>
      </c>
      <c r="Z237" s="102">
        <v>0</v>
      </c>
      <c r="AA237" s="102">
        <v>1</v>
      </c>
      <c r="AB237" s="103"/>
      <c r="AC237" s="100"/>
      <c r="AD237" s="104"/>
      <c r="AE237" s="104"/>
      <c r="AF237" s="104"/>
      <c r="AG237" s="178"/>
      <c r="AH237" s="178"/>
      <c r="AI237" s="178"/>
      <c r="AJ237" s="178"/>
      <c r="AK237" s="178"/>
      <c r="AL237" s="178"/>
      <c r="AM237" s="101">
        <f t="shared" si="28"/>
        <v>0</v>
      </c>
    </row>
    <row r="238" spans="1:39" s="26" customFormat="1" ht="15.75" hidden="1" x14ac:dyDescent="0.25">
      <c r="A238" s="102"/>
      <c r="B238" s="102"/>
      <c r="C238" s="102"/>
      <c r="D238" s="102"/>
      <c r="E238" s="102"/>
      <c r="F238" s="102"/>
      <c r="G238" s="102"/>
      <c r="H238" s="102"/>
      <c r="I238" s="102"/>
      <c r="J238" s="102"/>
      <c r="K238" s="102"/>
      <c r="L238" s="102"/>
      <c r="M238" s="102"/>
      <c r="N238" s="102"/>
      <c r="O238" s="102"/>
      <c r="P238" s="102"/>
      <c r="Q238" s="102"/>
      <c r="R238" s="102">
        <v>0</v>
      </c>
      <c r="S238" s="102">
        <v>5</v>
      </c>
      <c r="T238" s="102">
        <v>4</v>
      </c>
      <c r="U238" s="102">
        <v>0</v>
      </c>
      <c r="V238" s="102">
        <v>2</v>
      </c>
      <c r="W238" s="102">
        <v>0</v>
      </c>
      <c r="X238" s="102">
        <v>0</v>
      </c>
      <c r="Y238" s="102">
        <v>4</v>
      </c>
      <c r="Z238" s="102">
        <v>0</v>
      </c>
      <c r="AA238" s="102">
        <v>1</v>
      </c>
      <c r="AB238" s="103"/>
      <c r="AC238" s="100"/>
      <c r="AD238" s="104"/>
      <c r="AE238" s="104"/>
      <c r="AF238" s="104"/>
      <c r="AG238" s="178"/>
      <c r="AH238" s="178"/>
      <c r="AI238" s="178"/>
      <c r="AJ238" s="178"/>
      <c r="AK238" s="178"/>
      <c r="AL238" s="178"/>
      <c r="AM238" s="101">
        <f t="shared" si="28"/>
        <v>0</v>
      </c>
    </row>
    <row r="239" spans="1:39" s="26" customFormat="1" ht="15.75" hidden="1" x14ac:dyDescent="0.25">
      <c r="A239" s="102"/>
      <c r="B239" s="102"/>
      <c r="C239" s="102"/>
      <c r="D239" s="102"/>
      <c r="E239" s="102"/>
      <c r="F239" s="102"/>
      <c r="G239" s="102"/>
      <c r="H239" s="102"/>
      <c r="I239" s="102"/>
      <c r="J239" s="102"/>
      <c r="K239" s="102"/>
      <c r="L239" s="102"/>
      <c r="M239" s="102"/>
      <c r="N239" s="102"/>
      <c r="O239" s="102"/>
      <c r="P239" s="102"/>
      <c r="Q239" s="102"/>
      <c r="R239" s="102">
        <v>0</v>
      </c>
      <c r="S239" s="102">
        <v>5</v>
      </c>
      <c r="T239" s="102">
        <v>4</v>
      </c>
      <c r="U239" s="102">
        <v>0</v>
      </c>
      <c r="V239" s="102">
        <v>2</v>
      </c>
      <c r="W239" s="102">
        <v>0</v>
      </c>
      <c r="X239" s="102">
        <v>0</v>
      </c>
      <c r="Y239" s="102">
        <v>4</v>
      </c>
      <c r="Z239" s="102">
        <v>0</v>
      </c>
      <c r="AA239" s="102">
        <v>1</v>
      </c>
      <c r="AB239" s="103"/>
      <c r="AC239" s="100"/>
      <c r="AD239" s="104"/>
      <c r="AE239" s="104"/>
      <c r="AF239" s="104"/>
      <c r="AG239" s="178"/>
      <c r="AH239" s="178"/>
      <c r="AI239" s="178"/>
      <c r="AJ239" s="178"/>
      <c r="AK239" s="178"/>
      <c r="AL239" s="178"/>
      <c r="AM239" s="101">
        <f t="shared" si="28"/>
        <v>0</v>
      </c>
    </row>
    <row r="240" spans="1:39" s="26" customFormat="1" ht="15.75" hidden="1" x14ac:dyDescent="0.25">
      <c r="A240" s="102"/>
      <c r="B240" s="102"/>
      <c r="C240" s="102"/>
      <c r="D240" s="102"/>
      <c r="E240" s="102"/>
      <c r="F240" s="102"/>
      <c r="G240" s="102"/>
      <c r="H240" s="102"/>
      <c r="I240" s="102"/>
      <c r="J240" s="102"/>
      <c r="K240" s="102"/>
      <c r="L240" s="102"/>
      <c r="M240" s="102"/>
      <c r="N240" s="102"/>
      <c r="O240" s="102"/>
      <c r="P240" s="102"/>
      <c r="Q240" s="102"/>
      <c r="R240" s="102">
        <v>0</v>
      </c>
      <c r="S240" s="102">
        <v>5</v>
      </c>
      <c r="T240" s="102">
        <v>4</v>
      </c>
      <c r="U240" s="102">
        <v>0</v>
      </c>
      <c r="V240" s="102">
        <v>2</v>
      </c>
      <c r="W240" s="102">
        <v>0</v>
      </c>
      <c r="X240" s="102">
        <v>0</v>
      </c>
      <c r="Y240" s="102">
        <v>4</v>
      </c>
      <c r="Z240" s="102">
        <v>0</v>
      </c>
      <c r="AA240" s="102">
        <v>1</v>
      </c>
      <c r="AB240" s="103"/>
      <c r="AC240" s="100"/>
      <c r="AD240" s="104"/>
      <c r="AE240" s="104"/>
      <c r="AF240" s="104"/>
      <c r="AG240" s="178"/>
      <c r="AH240" s="178"/>
      <c r="AI240" s="178"/>
      <c r="AJ240" s="178"/>
      <c r="AK240" s="178"/>
      <c r="AL240" s="178"/>
      <c r="AM240" s="101">
        <f t="shared" si="28"/>
        <v>0</v>
      </c>
    </row>
    <row r="241" spans="1:39" s="26" customFormat="1" ht="15.75" hidden="1" x14ac:dyDescent="0.25">
      <c r="A241" s="102"/>
      <c r="B241" s="102"/>
      <c r="C241" s="102"/>
      <c r="D241" s="102"/>
      <c r="E241" s="102"/>
      <c r="F241" s="102"/>
      <c r="G241" s="102"/>
      <c r="H241" s="102"/>
      <c r="I241" s="102"/>
      <c r="J241" s="102"/>
      <c r="K241" s="102"/>
      <c r="L241" s="102"/>
      <c r="M241" s="102"/>
      <c r="N241" s="102"/>
      <c r="O241" s="102"/>
      <c r="P241" s="102"/>
      <c r="Q241" s="102"/>
      <c r="R241" s="102">
        <v>0</v>
      </c>
      <c r="S241" s="102">
        <v>5</v>
      </c>
      <c r="T241" s="102">
        <v>4</v>
      </c>
      <c r="U241" s="102">
        <v>0</v>
      </c>
      <c r="V241" s="102">
        <v>2</v>
      </c>
      <c r="W241" s="102">
        <v>0</v>
      </c>
      <c r="X241" s="102">
        <v>0</v>
      </c>
      <c r="Y241" s="102">
        <v>4</v>
      </c>
      <c r="Z241" s="102">
        <v>0</v>
      </c>
      <c r="AA241" s="102">
        <v>1</v>
      </c>
      <c r="AB241" s="103"/>
      <c r="AC241" s="100"/>
      <c r="AD241" s="104"/>
      <c r="AE241" s="104"/>
      <c r="AF241" s="104"/>
      <c r="AG241" s="178"/>
      <c r="AH241" s="178"/>
      <c r="AI241" s="178"/>
      <c r="AJ241" s="178"/>
      <c r="AK241" s="178"/>
      <c r="AL241" s="178"/>
      <c r="AM241" s="101">
        <f t="shared" si="28"/>
        <v>0</v>
      </c>
    </row>
    <row r="242" spans="1:39" s="26" customFormat="1" ht="15.75" hidden="1" x14ac:dyDescent="0.25">
      <c r="A242" s="102"/>
      <c r="B242" s="102"/>
      <c r="C242" s="102"/>
      <c r="D242" s="102"/>
      <c r="E242" s="102"/>
      <c r="F242" s="102"/>
      <c r="G242" s="102"/>
      <c r="H242" s="102"/>
      <c r="I242" s="102"/>
      <c r="J242" s="102"/>
      <c r="K242" s="102"/>
      <c r="L242" s="102"/>
      <c r="M242" s="102"/>
      <c r="N242" s="102"/>
      <c r="O242" s="102"/>
      <c r="P242" s="102"/>
      <c r="Q242" s="102"/>
      <c r="R242" s="102">
        <v>0</v>
      </c>
      <c r="S242" s="102">
        <v>5</v>
      </c>
      <c r="T242" s="102">
        <v>4</v>
      </c>
      <c r="U242" s="102">
        <v>0</v>
      </c>
      <c r="V242" s="102">
        <v>2</v>
      </c>
      <c r="W242" s="102">
        <v>0</v>
      </c>
      <c r="X242" s="102">
        <v>0</v>
      </c>
      <c r="Y242" s="102">
        <v>4</v>
      </c>
      <c r="Z242" s="102">
        <v>0</v>
      </c>
      <c r="AA242" s="102">
        <v>1</v>
      </c>
      <c r="AB242" s="103"/>
      <c r="AC242" s="100"/>
      <c r="AD242" s="104"/>
      <c r="AE242" s="104"/>
      <c r="AF242" s="104"/>
      <c r="AG242" s="178"/>
      <c r="AH242" s="178"/>
      <c r="AI242" s="178"/>
      <c r="AJ242" s="178"/>
      <c r="AK242" s="178"/>
      <c r="AL242" s="178"/>
      <c r="AM242" s="101">
        <f t="shared" si="28"/>
        <v>0</v>
      </c>
    </row>
    <row r="243" spans="1:39" s="26" customFormat="1" ht="15.75" hidden="1" x14ac:dyDescent="0.25">
      <c r="A243" s="102"/>
      <c r="B243" s="102"/>
      <c r="C243" s="102"/>
      <c r="D243" s="102"/>
      <c r="E243" s="102"/>
      <c r="F243" s="102"/>
      <c r="G243" s="102"/>
      <c r="H243" s="102"/>
      <c r="I243" s="102"/>
      <c r="J243" s="102"/>
      <c r="K243" s="102"/>
      <c r="L243" s="102"/>
      <c r="M243" s="102"/>
      <c r="N243" s="102"/>
      <c r="O243" s="102"/>
      <c r="P243" s="102"/>
      <c r="Q243" s="102"/>
      <c r="R243" s="102">
        <v>0</v>
      </c>
      <c r="S243" s="102">
        <v>5</v>
      </c>
      <c r="T243" s="102">
        <v>4</v>
      </c>
      <c r="U243" s="102">
        <v>0</v>
      </c>
      <c r="V243" s="102">
        <v>2</v>
      </c>
      <c r="W243" s="102">
        <v>0</v>
      </c>
      <c r="X243" s="102">
        <v>0</v>
      </c>
      <c r="Y243" s="102">
        <v>4</v>
      </c>
      <c r="Z243" s="102">
        <v>0</v>
      </c>
      <c r="AA243" s="102">
        <v>1</v>
      </c>
      <c r="AB243" s="103"/>
      <c r="AC243" s="100"/>
      <c r="AD243" s="104"/>
      <c r="AE243" s="104"/>
      <c r="AF243" s="104"/>
      <c r="AG243" s="178"/>
      <c r="AH243" s="178"/>
      <c r="AI243" s="178"/>
      <c r="AJ243" s="178"/>
      <c r="AK243" s="178"/>
      <c r="AL243" s="178"/>
      <c r="AM243" s="101">
        <f t="shared" si="28"/>
        <v>0</v>
      </c>
    </row>
    <row r="244" spans="1:39" s="26" customFormat="1" ht="15.75" hidden="1" x14ac:dyDescent="0.25">
      <c r="A244" s="102"/>
      <c r="B244" s="102"/>
      <c r="C244" s="102"/>
      <c r="D244" s="102"/>
      <c r="E244" s="102"/>
      <c r="F244" s="102"/>
      <c r="G244" s="102"/>
      <c r="H244" s="102"/>
      <c r="I244" s="102"/>
      <c r="J244" s="102"/>
      <c r="K244" s="102"/>
      <c r="L244" s="102"/>
      <c r="M244" s="102"/>
      <c r="N244" s="102"/>
      <c r="O244" s="102"/>
      <c r="P244" s="102"/>
      <c r="Q244" s="102"/>
      <c r="R244" s="102">
        <v>0</v>
      </c>
      <c r="S244" s="102">
        <v>5</v>
      </c>
      <c r="T244" s="102">
        <v>4</v>
      </c>
      <c r="U244" s="102">
        <v>0</v>
      </c>
      <c r="V244" s="102">
        <v>2</v>
      </c>
      <c r="W244" s="102">
        <v>0</v>
      </c>
      <c r="X244" s="102">
        <v>0</v>
      </c>
      <c r="Y244" s="102">
        <v>4</v>
      </c>
      <c r="Z244" s="102">
        <v>0</v>
      </c>
      <c r="AA244" s="102">
        <v>1</v>
      </c>
      <c r="AB244" s="103"/>
      <c r="AC244" s="100"/>
      <c r="AD244" s="104"/>
      <c r="AE244" s="104"/>
      <c r="AF244" s="104"/>
      <c r="AG244" s="178"/>
      <c r="AH244" s="178"/>
      <c r="AI244" s="178"/>
      <c r="AJ244" s="178"/>
      <c r="AK244" s="178"/>
      <c r="AL244" s="178"/>
      <c r="AM244" s="101">
        <f t="shared" si="28"/>
        <v>0</v>
      </c>
    </row>
    <row r="245" spans="1:39" s="26" customFormat="1" ht="15.75" hidden="1" x14ac:dyDescent="0.25">
      <c r="A245" s="102"/>
      <c r="B245" s="102"/>
      <c r="C245" s="102"/>
      <c r="D245" s="102"/>
      <c r="E245" s="102"/>
      <c r="F245" s="102"/>
      <c r="G245" s="102"/>
      <c r="H245" s="102"/>
      <c r="I245" s="102"/>
      <c r="J245" s="102"/>
      <c r="K245" s="102"/>
      <c r="L245" s="102"/>
      <c r="M245" s="102"/>
      <c r="N245" s="102"/>
      <c r="O245" s="102"/>
      <c r="P245" s="102"/>
      <c r="Q245" s="102"/>
      <c r="R245" s="102">
        <v>0</v>
      </c>
      <c r="S245" s="102">
        <v>5</v>
      </c>
      <c r="T245" s="102">
        <v>4</v>
      </c>
      <c r="U245" s="102">
        <v>0</v>
      </c>
      <c r="V245" s="102">
        <v>2</v>
      </c>
      <c r="W245" s="102">
        <v>0</v>
      </c>
      <c r="X245" s="102">
        <v>0</v>
      </c>
      <c r="Y245" s="102">
        <v>4</v>
      </c>
      <c r="Z245" s="102">
        <v>0</v>
      </c>
      <c r="AA245" s="102">
        <v>1</v>
      </c>
      <c r="AB245" s="103"/>
      <c r="AC245" s="100"/>
      <c r="AD245" s="104"/>
      <c r="AE245" s="104"/>
      <c r="AF245" s="104"/>
      <c r="AG245" s="178"/>
      <c r="AH245" s="178"/>
      <c r="AI245" s="178"/>
      <c r="AJ245" s="178"/>
      <c r="AK245" s="178"/>
      <c r="AL245" s="178"/>
      <c r="AM245" s="101">
        <f t="shared" si="28"/>
        <v>0</v>
      </c>
    </row>
    <row r="246" spans="1:39" s="26" customFormat="1" ht="15.75" hidden="1" x14ac:dyDescent="0.25">
      <c r="A246" s="102"/>
      <c r="B246" s="102"/>
      <c r="C246" s="102"/>
      <c r="D246" s="102"/>
      <c r="E246" s="102"/>
      <c r="F246" s="102"/>
      <c r="G246" s="102"/>
      <c r="H246" s="102"/>
      <c r="I246" s="102"/>
      <c r="J246" s="102"/>
      <c r="K246" s="102"/>
      <c r="L246" s="102"/>
      <c r="M246" s="102"/>
      <c r="N246" s="102"/>
      <c r="O246" s="102"/>
      <c r="P246" s="102"/>
      <c r="Q246" s="102"/>
      <c r="R246" s="102">
        <v>0</v>
      </c>
      <c r="S246" s="102">
        <v>5</v>
      </c>
      <c r="T246" s="102">
        <v>4</v>
      </c>
      <c r="U246" s="102">
        <v>0</v>
      </c>
      <c r="V246" s="102">
        <v>2</v>
      </c>
      <c r="W246" s="102">
        <v>0</v>
      </c>
      <c r="X246" s="102">
        <v>0</v>
      </c>
      <c r="Y246" s="102">
        <v>4</v>
      </c>
      <c r="Z246" s="102">
        <v>0</v>
      </c>
      <c r="AA246" s="102">
        <v>1</v>
      </c>
      <c r="AB246" s="103"/>
      <c r="AC246" s="100"/>
      <c r="AD246" s="104"/>
      <c r="AE246" s="104"/>
      <c r="AF246" s="104"/>
      <c r="AG246" s="178"/>
      <c r="AH246" s="178"/>
      <c r="AI246" s="178"/>
      <c r="AJ246" s="178"/>
      <c r="AK246" s="178"/>
      <c r="AL246" s="178"/>
      <c r="AM246" s="101">
        <f t="shared" si="28"/>
        <v>0</v>
      </c>
    </row>
    <row r="247" spans="1:39" s="26" customFormat="1" ht="15.75" hidden="1" x14ac:dyDescent="0.25">
      <c r="A247" s="102"/>
      <c r="B247" s="102"/>
      <c r="C247" s="102"/>
      <c r="D247" s="102"/>
      <c r="E247" s="102"/>
      <c r="F247" s="102"/>
      <c r="G247" s="102"/>
      <c r="H247" s="102"/>
      <c r="I247" s="102"/>
      <c r="J247" s="102"/>
      <c r="K247" s="102"/>
      <c r="L247" s="102"/>
      <c r="M247" s="102"/>
      <c r="N247" s="102"/>
      <c r="O247" s="102"/>
      <c r="P247" s="102"/>
      <c r="Q247" s="102"/>
      <c r="R247" s="102">
        <v>0</v>
      </c>
      <c r="S247" s="102">
        <v>5</v>
      </c>
      <c r="T247" s="102">
        <v>4</v>
      </c>
      <c r="U247" s="102">
        <v>0</v>
      </c>
      <c r="V247" s="102">
        <v>2</v>
      </c>
      <c r="W247" s="102">
        <v>0</v>
      </c>
      <c r="X247" s="102">
        <v>0</v>
      </c>
      <c r="Y247" s="102">
        <v>4</v>
      </c>
      <c r="Z247" s="102">
        <v>0</v>
      </c>
      <c r="AA247" s="102">
        <v>1</v>
      </c>
      <c r="AB247" s="103"/>
      <c r="AC247" s="100"/>
      <c r="AD247" s="104"/>
      <c r="AE247" s="104"/>
      <c r="AF247" s="104"/>
      <c r="AG247" s="178"/>
      <c r="AH247" s="178"/>
      <c r="AI247" s="178"/>
      <c r="AJ247" s="178"/>
      <c r="AK247" s="178"/>
      <c r="AL247" s="178"/>
      <c r="AM247" s="101">
        <f t="shared" si="28"/>
        <v>0</v>
      </c>
    </row>
    <row r="248" spans="1:39" s="26" customFormat="1" ht="15.75" hidden="1" x14ac:dyDescent="0.25">
      <c r="A248" s="102"/>
      <c r="B248" s="102"/>
      <c r="C248" s="102"/>
      <c r="D248" s="102"/>
      <c r="E248" s="102"/>
      <c r="F248" s="102"/>
      <c r="G248" s="102"/>
      <c r="H248" s="102"/>
      <c r="I248" s="102"/>
      <c r="J248" s="102"/>
      <c r="K248" s="102"/>
      <c r="L248" s="102"/>
      <c r="M248" s="102"/>
      <c r="N248" s="102"/>
      <c r="O248" s="102"/>
      <c r="P248" s="102"/>
      <c r="Q248" s="102"/>
      <c r="R248" s="102">
        <v>0</v>
      </c>
      <c r="S248" s="102">
        <v>5</v>
      </c>
      <c r="T248" s="102">
        <v>4</v>
      </c>
      <c r="U248" s="102">
        <v>0</v>
      </c>
      <c r="V248" s="102">
        <v>2</v>
      </c>
      <c r="W248" s="102">
        <v>0</v>
      </c>
      <c r="X248" s="102">
        <v>0</v>
      </c>
      <c r="Y248" s="102">
        <v>4</v>
      </c>
      <c r="Z248" s="102">
        <v>0</v>
      </c>
      <c r="AA248" s="102">
        <v>1</v>
      </c>
      <c r="AB248" s="103"/>
      <c r="AC248" s="100"/>
      <c r="AD248" s="104"/>
      <c r="AE248" s="104"/>
      <c r="AF248" s="104"/>
      <c r="AG248" s="178"/>
      <c r="AH248" s="178"/>
      <c r="AI248" s="178"/>
      <c r="AJ248" s="178"/>
      <c r="AK248" s="178"/>
      <c r="AL248" s="178"/>
      <c r="AM248" s="101">
        <f t="shared" si="28"/>
        <v>0</v>
      </c>
    </row>
    <row r="249" spans="1:39" s="26" customFormat="1" ht="15.75" hidden="1" x14ac:dyDescent="0.25">
      <c r="A249" s="102"/>
      <c r="B249" s="102"/>
      <c r="C249" s="102"/>
      <c r="D249" s="102"/>
      <c r="E249" s="102"/>
      <c r="F249" s="102"/>
      <c r="G249" s="102"/>
      <c r="H249" s="102"/>
      <c r="I249" s="102"/>
      <c r="J249" s="102"/>
      <c r="K249" s="102"/>
      <c r="L249" s="102"/>
      <c r="M249" s="102"/>
      <c r="N249" s="102"/>
      <c r="O249" s="102"/>
      <c r="P249" s="102"/>
      <c r="Q249" s="102"/>
      <c r="R249" s="102">
        <v>0</v>
      </c>
      <c r="S249" s="102">
        <v>5</v>
      </c>
      <c r="T249" s="102">
        <v>4</v>
      </c>
      <c r="U249" s="102">
        <v>0</v>
      </c>
      <c r="V249" s="102">
        <v>2</v>
      </c>
      <c r="W249" s="102">
        <v>0</v>
      </c>
      <c r="X249" s="102">
        <v>0</v>
      </c>
      <c r="Y249" s="102">
        <v>4</v>
      </c>
      <c r="Z249" s="102">
        <v>0</v>
      </c>
      <c r="AA249" s="102">
        <v>1</v>
      </c>
      <c r="AB249" s="103"/>
      <c r="AC249" s="100"/>
      <c r="AD249" s="104"/>
      <c r="AE249" s="104"/>
      <c r="AF249" s="104"/>
      <c r="AG249" s="178"/>
      <c r="AH249" s="178"/>
      <c r="AI249" s="178"/>
      <c r="AJ249" s="178"/>
      <c r="AK249" s="178"/>
      <c r="AL249" s="178"/>
      <c r="AM249" s="101">
        <f t="shared" ref="AM249:AM290" si="43">AG249+AH249+AI249+AJ249+AK249+AL249</f>
        <v>0</v>
      </c>
    </row>
    <row r="250" spans="1:39" s="26" customFormat="1" ht="15.75" hidden="1" x14ac:dyDescent="0.25">
      <c r="A250" s="102"/>
      <c r="B250" s="102"/>
      <c r="C250" s="102"/>
      <c r="D250" s="102"/>
      <c r="E250" s="102"/>
      <c r="F250" s="102"/>
      <c r="G250" s="102"/>
      <c r="H250" s="102"/>
      <c r="I250" s="102"/>
      <c r="J250" s="102"/>
      <c r="K250" s="102"/>
      <c r="L250" s="102"/>
      <c r="M250" s="102"/>
      <c r="N250" s="102"/>
      <c r="O250" s="102"/>
      <c r="P250" s="102"/>
      <c r="Q250" s="102"/>
      <c r="R250" s="102">
        <v>0</v>
      </c>
      <c r="S250" s="102">
        <v>5</v>
      </c>
      <c r="T250" s="102">
        <v>4</v>
      </c>
      <c r="U250" s="102">
        <v>0</v>
      </c>
      <c r="V250" s="102">
        <v>2</v>
      </c>
      <c r="W250" s="102">
        <v>0</v>
      </c>
      <c r="X250" s="102">
        <v>0</v>
      </c>
      <c r="Y250" s="102">
        <v>4</v>
      </c>
      <c r="Z250" s="102">
        <v>0</v>
      </c>
      <c r="AA250" s="102">
        <v>1</v>
      </c>
      <c r="AB250" s="103"/>
      <c r="AC250" s="100"/>
      <c r="AD250" s="104"/>
      <c r="AE250" s="104"/>
      <c r="AF250" s="104"/>
      <c r="AG250" s="178"/>
      <c r="AH250" s="178"/>
      <c r="AI250" s="178"/>
      <c r="AJ250" s="178"/>
      <c r="AK250" s="178"/>
      <c r="AL250" s="178"/>
      <c r="AM250" s="101">
        <f t="shared" si="43"/>
        <v>0</v>
      </c>
    </row>
    <row r="251" spans="1:39" s="26" customFormat="1" ht="15.75" hidden="1" x14ac:dyDescent="0.25">
      <c r="A251" s="102"/>
      <c r="B251" s="102"/>
      <c r="C251" s="102"/>
      <c r="D251" s="102"/>
      <c r="E251" s="102"/>
      <c r="F251" s="102"/>
      <c r="G251" s="102"/>
      <c r="H251" s="102"/>
      <c r="I251" s="102"/>
      <c r="J251" s="102"/>
      <c r="K251" s="102"/>
      <c r="L251" s="102"/>
      <c r="M251" s="102"/>
      <c r="N251" s="102"/>
      <c r="O251" s="102"/>
      <c r="P251" s="102"/>
      <c r="Q251" s="102"/>
      <c r="R251" s="102">
        <v>0</v>
      </c>
      <c r="S251" s="102">
        <v>5</v>
      </c>
      <c r="T251" s="102">
        <v>4</v>
      </c>
      <c r="U251" s="102">
        <v>0</v>
      </c>
      <c r="V251" s="102">
        <v>2</v>
      </c>
      <c r="W251" s="102">
        <v>0</v>
      </c>
      <c r="X251" s="102">
        <v>0</v>
      </c>
      <c r="Y251" s="102">
        <v>4</v>
      </c>
      <c r="Z251" s="102">
        <v>0</v>
      </c>
      <c r="AA251" s="102">
        <v>1</v>
      </c>
      <c r="AB251" s="103"/>
      <c r="AC251" s="100"/>
      <c r="AD251" s="104"/>
      <c r="AE251" s="104"/>
      <c r="AF251" s="104"/>
      <c r="AG251" s="178"/>
      <c r="AH251" s="178"/>
      <c r="AI251" s="178"/>
      <c r="AJ251" s="178"/>
      <c r="AK251" s="178"/>
      <c r="AL251" s="178"/>
      <c r="AM251" s="101">
        <f t="shared" si="43"/>
        <v>0</v>
      </c>
    </row>
    <row r="252" spans="1:39" s="26" customFormat="1" ht="15.75" hidden="1" x14ac:dyDescent="0.25">
      <c r="A252" s="102"/>
      <c r="B252" s="102"/>
      <c r="C252" s="102"/>
      <c r="D252" s="102"/>
      <c r="E252" s="102"/>
      <c r="F252" s="102"/>
      <c r="G252" s="102"/>
      <c r="H252" s="102"/>
      <c r="I252" s="102"/>
      <c r="J252" s="102"/>
      <c r="K252" s="102"/>
      <c r="L252" s="102"/>
      <c r="M252" s="102"/>
      <c r="N252" s="102"/>
      <c r="O252" s="102"/>
      <c r="P252" s="102"/>
      <c r="Q252" s="102"/>
      <c r="R252" s="102">
        <v>0</v>
      </c>
      <c r="S252" s="102">
        <v>5</v>
      </c>
      <c r="T252" s="102">
        <v>4</v>
      </c>
      <c r="U252" s="102">
        <v>0</v>
      </c>
      <c r="V252" s="102">
        <v>2</v>
      </c>
      <c r="W252" s="102">
        <v>0</v>
      </c>
      <c r="X252" s="102">
        <v>0</v>
      </c>
      <c r="Y252" s="102">
        <v>4</v>
      </c>
      <c r="Z252" s="102">
        <v>0</v>
      </c>
      <c r="AA252" s="102">
        <v>1</v>
      </c>
      <c r="AB252" s="103"/>
      <c r="AC252" s="100"/>
      <c r="AD252" s="104"/>
      <c r="AE252" s="104"/>
      <c r="AF252" s="104"/>
      <c r="AG252" s="178"/>
      <c r="AH252" s="178"/>
      <c r="AI252" s="178"/>
      <c r="AJ252" s="178"/>
      <c r="AK252" s="178"/>
      <c r="AL252" s="178"/>
      <c r="AM252" s="101">
        <f t="shared" si="43"/>
        <v>0</v>
      </c>
    </row>
    <row r="253" spans="1:39" s="26" customFormat="1" ht="15.75" hidden="1" x14ac:dyDescent="0.25">
      <c r="A253" s="102"/>
      <c r="B253" s="102"/>
      <c r="C253" s="102"/>
      <c r="D253" s="102"/>
      <c r="E253" s="102"/>
      <c r="F253" s="102"/>
      <c r="G253" s="102"/>
      <c r="H253" s="102"/>
      <c r="I253" s="102"/>
      <c r="J253" s="102"/>
      <c r="K253" s="102"/>
      <c r="L253" s="102"/>
      <c r="M253" s="102"/>
      <c r="N253" s="102"/>
      <c r="O253" s="102"/>
      <c r="P253" s="102"/>
      <c r="Q253" s="102"/>
      <c r="R253" s="102">
        <v>0</v>
      </c>
      <c r="S253" s="102">
        <v>5</v>
      </c>
      <c r="T253" s="102">
        <v>4</v>
      </c>
      <c r="U253" s="102">
        <v>0</v>
      </c>
      <c r="V253" s="102">
        <v>2</v>
      </c>
      <c r="W253" s="102">
        <v>0</v>
      </c>
      <c r="X253" s="102">
        <v>0</v>
      </c>
      <c r="Y253" s="102">
        <v>4</v>
      </c>
      <c r="Z253" s="102">
        <v>0</v>
      </c>
      <c r="AA253" s="102">
        <v>1</v>
      </c>
      <c r="AB253" s="103"/>
      <c r="AC253" s="100"/>
      <c r="AD253" s="104"/>
      <c r="AE253" s="104"/>
      <c r="AF253" s="104"/>
      <c r="AG253" s="178"/>
      <c r="AH253" s="178"/>
      <c r="AI253" s="178"/>
      <c r="AJ253" s="178"/>
      <c r="AK253" s="178"/>
      <c r="AL253" s="178"/>
      <c r="AM253" s="101">
        <f t="shared" si="43"/>
        <v>0</v>
      </c>
    </row>
    <row r="254" spans="1:39" s="26" customFormat="1" ht="15.75" hidden="1" x14ac:dyDescent="0.25">
      <c r="A254" s="102"/>
      <c r="B254" s="102"/>
      <c r="C254" s="102"/>
      <c r="D254" s="102"/>
      <c r="E254" s="102"/>
      <c r="F254" s="102"/>
      <c r="G254" s="102"/>
      <c r="H254" s="102"/>
      <c r="I254" s="102"/>
      <c r="J254" s="102"/>
      <c r="K254" s="102"/>
      <c r="L254" s="102"/>
      <c r="M254" s="102"/>
      <c r="N254" s="102"/>
      <c r="O254" s="102"/>
      <c r="P254" s="102"/>
      <c r="Q254" s="102"/>
      <c r="R254" s="102">
        <v>0</v>
      </c>
      <c r="S254" s="102">
        <v>5</v>
      </c>
      <c r="T254" s="102">
        <v>4</v>
      </c>
      <c r="U254" s="102">
        <v>0</v>
      </c>
      <c r="V254" s="102">
        <v>2</v>
      </c>
      <c r="W254" s="102">
        <v>0</v>
      </c>
      <c r="X254" s="102">
        <v>0</v>
      </c>
      <c r="Y254" s="102">
        <v>4</v>
      </c>
      <c r="Z254" s="102">
        <v>0</v>
      </c>
      <c r="AA254" s="102">
        <v>1</v>
      </c>
      <c r="AB254" s="103"/>
      <c r="AC254" s="100"/>
      <c r="AD254" s="104"/>
      <c r="AE254" s="104"/>
      <c r="AF254" s="104"/>
      <c r="AG254" s="178"/>
      <c r="AH254" s="178"/>
      <c r="AI254" s="178"/>
      <c r="AJ254" s="178"/>
      <c r="AK254" s="178"/>
      <c r="AL254" s="178"/>
      <c r="AM254" s="101">
        <f t="shared" si="43"/>
        <v>0</v>
      </c>
    </row>
    <row r="255" spans="1:39" s="26" customFormat="1" ht="15.75" hidden="1" x14ac:dyDescent="0.25">
      <c r="A255" s="102"/>
      <c r="B255" s="102"/>
      <c r="C255" s="102"/>
      <c r="D255" s="102"/>
      <c r="E255" s="102"/>
      <c r="F255" s="102"/>
      <c r="G255" s="102"/>
      <c r="H255" s="102"/>
      <c r="I255" s="102"/>
      <c r="J255" s="102"/>
      <c r="K255" s="102"/>
      <c r="L255" s="102"/>
      <c r="M255" s="102"/>
      <c r="N255" s="102"/>
      <c r="O255" s="102"/>
      <c r="P255" s="102"/>
      <c r="Q255" s="102"/>
      <c r="R255" s="102">
        <v>0</v>
      </c>
      <c r="S255" s="102">
        <v>5</v>
      </c>
      <c r="T255" s="102">
        <v>4</v>
      </c>
      <c r="U255" s="102">
        <v>0</v>
      </c>
      <c r="V255" s="102">
        <v>2</v>
      </c>
      <c r="W255" s="102">
        <v>0</v>
      </c>
      <c r="X255" s="102">
        <v>0</v>
      </c>
      <c r="Y255" s="102">
        <v>4</v>
      </c>
      <c r="Z255" s="102">
        <v>0</v>
      </c>
      <c r="AA255" s="102">
        <v>1</v>
      </c>
      <c r="AB255" s="103"/>
      <c r="AC255" s="100"/>
      <c r="AD255" s="104"/>
      <c r="AE255" s="104"/>
      <c r="AF255" s="104"/>
      <c r="AG255" s="178"/>
      <c r="AH255" s="178"/>
      <c r="AI255" s="178"/>
      <c r="AJ255" s="178"/>
      <c r="AK255" s="178"/>
      <c r="AL255" s="178"/>
      <c r="AM255" s="101">
        <f t="shared" si="43"/>
        <v>0</v>
      </c>
    </row>
    <row r="256" spans="1:39" s="26" customFormat="1" ht="15.75" hidden="1" x14ac:dyDescent="0.25">
      <c r="A256" s="102"/>
      <c r="B256" s="102"/>
      <c r="C256" s="102"/>
      <c r="D256" s="102"/>
      <c r="E256" s="102"/>
      <c r="F256" s="102"/>
      <c r="G256" s="102"/>
      <c r="H256" s="102"/>
      <c r="I256" s="102"/>
      <c r="J256" s="102"/>
      <c r="K256" s="102"/>
      <c r="L256" s="102"/>
      <c r="M256" s="102"/>
      <c r="N256" s="102"/>
      <c r="O256" s="102"/>
      <c r="P256" s="102"/>
      <c r="Q256" s="102"/>
      <c r="R256" s="102">
        <v>0</v>
      </c>
      <c r="S256" s="102">
        <v>5</v>
      </c>
      <c r="T256" s="102">
        <v>4</v>
      </c>
      <c r="U256" s="102">
        <v>0</v>
      </c>
      <c r="V256" s="102">
        <v>2</v>
      </c>
      <c r="W256" s="102">
        <v>0</v>
      </c>
      <c r="X256" s="102">
        <v>0</v>
      </c>
      <c r="Y256" s="102">
        <v>4</v>
      </c>
      <c r="Z256" s="102">
        <v>0</v>
      </c>
      <c r="AA256" s="102">
        <v>1</v>
      </c>
      <c r="AB256" s="103"/>
      <c r="AC256" s="100"/>
      <c r="AD256" s="104"/>
      <c r="AE256" s="104"/>
      <c r="AF256" s="104"/>
      <c r="AG256" s="178"/>
      <c r="AH256" s="178"/>
      <c r="AI256" s="178"/>
      <c r="AJ256" s="178"/>
      <c r="AK256" s="178"/>
      <c r="AL256" s="178"/>
      <c r="AM256" s="101">
        <f t="shared" si="43"/>
        <v>0</v>
      </c>
    </row>
    <row r="257" spans="1:39" s="26" customFormat="1" ht="15.75" hidden="1" x14ac:dyDescent="0.25">
      <c r="A257" s="102"/>
      <c r="B257" s="102"/>
      <c r="C257" s="102"/>
      <c r="D257" s="102"/>
      <c r="E257" s="102"/>
      <c r="F257" s="102"/>
      <c r="G257" s="102"/>
      <c r="H257" s="102"/>
      <c r="I257" s="102"/>
      <c r="J257" s="102"/>
      <c r="K257" s="102"/>
      <c r="L257" s="102"/>
      <c r="M257" s="102"/>
      <c r="N257" s="102"/>
      <c r="O257" s="102"/>
      <c r="P257" s="102"/>
      <c r="Q257" s="102"/>
      <c r="R257" s="102">
        <v>0</v>
      </c>
      <c r="S257" s="102">
        <v>5</v>
      </c>
      <c r="T257" s="102">
        <v>4</v>
      </c>
      <c r="U257" s="102">
        <v>0</v>
      </c>
      <c r="V257" s="102">
        <v>2</v>
      </c>
      <c r="W257" s="102">
        <v>0</v>
      </c>
      <c r="X257" s="102">
        <v>0</v>
      </c>
      <c r="Y257" s="102">
        <v>4</v>
      </c>
      <c r="Z257" s="102">
        <v>0</v>
      </c>
      <c r="AA257" s="102">
        <v>1</v>
      </c>
      <c r="AB257" s="103"/>
      <c r="AC257" s="100"/>
      <c r="AD257" s="104"/>
      <c r="AE257" s="104"/>
      <c r="AF257" s="104"/>
      <c r="AG257" s="178"/>
      <c r="AH257" s="178"/>
      <c r="AI257" s="178"/>
      <c r="AJ257" s="178"/>
      <c r="AK257" s="178"/>
      <c r="AL257" s="178"/>
      <c r="AM257" s="101">
        <f t="shared" si="43"/>
        <v>0</v>
      </c>
    </row>
    <row r="258" spans="1:39" s="26" customFormat="1" ht="15.75" hidden="1" x14ac:dyDescent="0.25">
      <c r="A258" s="102"/>
      <c r="B258" s="102"/>
      <c r="C258" s="102"/>
      <c r="D258" s="102"/>
      <c r="E258" s="102"/>
      <c r="F258" s="102"/>
      <c r="G258" s="102"/>
      <c r="H258" s="102"/>
      <c r="I258" s="102"/>
      <c r="J258" s="102"/>
      <c r="K258" s="102"/>
      <c r="L258" s="102"/>
      <c r="M258" s="102"/>
      <c r="N258" s="102"/>
      <c r="O258" s="102"/>
      <c r="P258" s="102"/>
      <c r="Q258" s="102"/>
      <c r="R258" s="102">
        <v>0</v>
      </c>
      <c r="S258" s="102">
        <v>5</v>
      </c>
      <c r="T258" s="102">
        <v>4</v>
      </c>
      <c r="U258" s="102">
        <v>0</v>
      </c>
      <c r="V258" s="102">
        <v>2</v>
      </c>
      <c r="W258" s="102">
        <v>0</v>
      </c>
      <c r="X258" s="102">
        <v>0</v>
      </c>
      <c r="Y258" s="102">
        <v>4</v>
      </c>
      <c r="Z258" s="102">
        <v>0</v>
      </c>
      <c r="AA258" s="102">
        <v>1</v>
      </c>
      <c r="AB258" s="103"/>
      <c r="AC258" s="100"/>
      <c r="AD258" s="104"/>
      <c r="AE258" s="104"/>
      <c r="AF258" s="104"/>
      <c r="AG258" s="178"/>
      <c r="AH258" s="178"/>
      <c r="AI258" s="178"/>
      <c r="AJ258" s="178"/>
      <c r="AK258" s="178"/>
      <c r="AL258" s="178"/>
      <c r="AM258" s="101">
        <f t="shared" si="43"/>
        <v>0</v>
      </c>
    </row>
    <row r="259" spans="1:39" s="26" customFormat="1" ht="15.75" hidden="1" x14ac:dyDescent="0.25">
      <c r="A259" s="102"/>
      <c r="B259" s="102"/>
      <c r="C259" s="102"/>
      <c r="D259" s="102"/>
      <c r="E259" s="102"/>
      <c r="F259" s="102"/>
      <c r="G259" s="102"/>
      <c r="H259" s="102"/>
      <c r="I259" s="102"/>
      <c r="J259" s="102"/>
      <c r="K259" s="102"/>
      <c r="L259" s="102"/>
      <c r="M259" s="102"/>
      <c r="N259" s="102"/>
      <c r="O259" s="102"/>
      <c r="P259" s="102"/>
      <c r="Q259" s="102"/>
      <c r="R259" s="102">
        <v>0</v>
      </c>
      <c r="S259" s="102">
        <v>5</v>
      </c>
      <c r="T259" s="102">
        <v>4</v>
      </c>
      <c r="U259" s="102">
        <v>0</v>
      </c>
      <c r="V259" s="102">
        <v>2</v>
      </c>
      <c r="W259" s="102">
        <v>0</v>
      </c>
      <c r="X259" s="102">
        <v>0</v>
      </c>
      <c r="Y259" s="102">
        <v>4</v>
      </c>
      <c r="Z259" s="102">
        <v>0</v>
      </c>
      <c r="AA259" s="102">
        <v>1</v>
      </c>
      <c r="AB259" s="103"/>
      <c r="AC259" s="100"/>
      <c r="AD259" s="104"/>
      <c r="AE259" s="104"/>
      <c r="AF259" s="104"/>
      <c r="AG259" s="178"/>
      <c r="AH259" s="178"/>
      <c r="AI259" s="178"/>
      <c r="AJ259" s="178"/>
      <c r="AK259" s="178"/>
      <c r="AL259" s="178"/>
      <c r="AM259" s="101">
        <f t="shared" si="43"/>
        <v>0</v>
      </c>
    </row>
    <row r="260" spans="1:39" s="26" customFormat="1" ht="15.75" hidden="1" x14ac:dyDescent="0.25">
      <c r="A260" s="102"/>
      <c r="B260" s="102"/>
      <c r="C260" s="102"/>
      <c r="D260" s="102"/>
      <c r="E260" s="102"/>
      <c r="F260" s="102"/>
      <c r="G260" s="102"/>
      <c r="H260" s="102"/>
      <c r="I260" s="102"/>
      <c r="J260" s="102"/>
      <c r="K260" s="102"/>
      <c r="L260" s="102"/>
      <c r="M260" s="102"/>
      <c r="N260" s="102"/>
      <c r="O260" s="102"/>
      <c r="P260" s="102"/>
      <c r="Q260" s="102"/>
      <c r="R260" s="102">
        <v>0</v>
      </c>
      <c r="S260" s="102">
        <v>5</v>
      </c>
      <c r="T260" s="102">
        <v>4</v>
      </c>
      <c r="U260" s="102">
        <v>0</v>
      </c>
      <c r="V260" s="102">
        <v>2</v>
      </c>
      <c r="W260" s="102">
        <v>0</v>
      </c>
      <c r="X260" s="102">
        <v>0</v>
      </c>
      <c r="Y260" s="102">
        <v>4</v>
      </c>
      <c r="Z260" s="102">
        <v>0</v>
      </c>
      <c r="AA260" s="102">
        <v>1</v>
      </c>
      <c r="AB260" s="103"/>
      <c r="AC260" s="100"/>
      <c r="AD260" s="104"/>
      <c r="AE260" s="104"/>
      <c r="AF260" s="104"/>
      <c r="AG260" s="178"/>
      <c r="AH260" s="178"/>
      <c r="AI260" s="178"/>
      <c r="AJ260" s="178"/>
      <c r="AK260" s="178"/>
      <c r="AL260" s="178"/>
      <c r="AM260" s="101">
        <f t="shared" si="43"/>
        <v>0</v>
      </c>
    </row>
    <row r="261" spans="1:39" s="26" customFormat="1" ht="15.75" hidden="1" x14ac:dyDescent="0.25">
      <c r="A261" s="102"/>
      <c r="B261" s="102"/>
      <c r="C261" s="102"/>
      <c r="D261" s="102"/>
      <c r="E261" s="102"/>
      <c r="F261" s="102"/>
      <c r="G261" s="102"/>
      <c r="H261" s="102"/>
      <c r="I261" s="102"/>
      <c r="J261" s="102"/>
      <c r="K261" s="102"/>
      <c r="L261" s="102"/>
      <c r="M261" s="102"/>
      <c r="N261" s="102"/>
      <c r="O261" s="102"/>
      <c r="P261" s="102"/>
      <c r="Q261" s="102"/>
      <c r="R261" s="102">
        <v>0</v>
      </c>
      <c r="S261" s="102">
        <v>5</v>
      </c>
      <c r="T261" s="102">
        <v>4</v>
      </c>
      <c r="U261" s="102">
        <v>0</v>
      </c>
      <c r="V261" s="102">
        <v>2</v>
      </c>
      <c r="W261" s="102">
        <v>0</v>
      </c>
      <c r="X261" s="102">
        <v>0</v>
      </c>
      <c r="Y261" s="102">
        <v>4</v>
      </c>
      <c r="Z261" s="102">
        <v>0</v>
      </c>
      <c r="AA261" s="102">
        <v>1</v>
      </c>
      <c r="AB261" s="103"/>
      <c r="AC261" s="100"/>
      <c r="AD261" s="104"/>
      <c r="AE261" s="104"/>
      <c r="AF261" s="104"/>
      <c r="AG261" s="178"/>
      <c r="AH261" s="178"/>
      <c r="AI261" s="178"/>
      <c r="AJ261" s="178"/>
      <c r="AK261" s="178"/>
      <c r="AL261" s="178"/>
      <c r="AM261" s="101">
        <f t="shared" si="43"/>
        <v>0</v>
      </c>
    </row>
    <row r="262" spans="1:39" s="26" customFormat="1" ht="15.75" hidden="1" x14ac:dyDescent="0.25">
      <c r="A262" s="102"/>
      <c r="B262" s="102"/>
      <c r="C262" s="102"/>
      <c r="D262" s="102"/>
      <c r="E262" s="102"/>
      <c r="F262" s="102"/>
      <c r="G262" s="102"/>
      <c r="H262" s="102"/>
      <c r="I262" s="102"/>
      <c r="J262" s="102"/>
      <c r="K262" s="102"/>
      <c r="L262" s="102"/>
      <c r="M262" s="102"/>
      <c r="N262" s="102"/>
      <c r="O262" s="102"/>
      <c r="P262" s="102"/>
      <c r="Q262" s="102"/>
      <c r="R262" s="102">
        <v>0</v>
      </c>
      <c r="S262" s="102">
        <v>5</v>
      </c>
      <c r="T262" s="102">
        <v>4</v>
      </c>
      <c r="U262" s="102">
        <v>0</v>
      </c>
      <c r="V262" s="102">
        <v>2</v>
      </c>
      <c r="W262" s="102">
        <v>0</v>
      </c>
      <c r="X262" s="102">
        <v>0</v>
      </c>
      <c r="Y262" s="102">
        <v>4</v>
      </c>
      <c r="Z262" s="102">
        <v>0</v>
      </c>
      <c r="AA262" s="102">
        <v>1</v>
      </c>
      <c r="AB262" s="103"/>
      <c r="AC262" s="100"/>
      <c r="AD262" s="104"/>
      <c r="AE262" s="104"/>
      <c r="AF262" s="104"/>
      <c r="AG262" s="178"/>
      <c r="AH262" s="178"/>
      <c r="AI262" s="178"/>
      <c r="AJ262" s="178"/>
      <c r="AK262" s="178"/>
      <c r="AL262" s="178"/>
      <c r="AM262" s="101">
        <f t="shared" si="43"/>
        <v>0</v>
      </c>
    </row>
    <row r="263" spans="1:39" s="26" customFormat="1" ht="15.75" hidden="1" x14ac:dyDescent="0.25">
      <c r="A263" s="102"/>
      <c r="B263" s="102"/>
      <c r="C263" s="102"/>
      <c r="D263" s="102"/>
      <c r="E263" s="102"/>
      <c r="F263" s="102"/>
      <c r="G263" s="102"/>
      <c r="H263" s="102"/>
      <c r="I263" s="102"/>
      <c r="J263" s="102"/>
      <c r="K263" s="102"/>
      <c r="L263" s="102"/>
      <c r="M263" s="102"/>
      <c r="N263" s="102"/>
      <c r="O263" s="102"/>
      <c r="P263" s="102"/>
      <c r="Q263" s="102"/>
      <c r="R263" s="102">
        <v>0</v>
      </c>
      <c r="S263" s="102">
        <v>5</v>
      </c>
      <c r="T263" s="102">
        <v>4</v>
      </c>
      <c r="U263" s="102">
        <v>0</v>
      </c>
      <c r="V263" s="102">
        <v>2</v>
      </c>
      <c r="W263" s="102">
        <v>0</v>
      </c>
      <c r="X263" s="102">
        <v>0</v>
      </c>
      <c r="Y263" s="102">
        <v>4</v>
      </c>
      <c r="Z263" s="102">
        <v>0</v>
      </c>
      <c r="AA263" s="102">
        <v>1</v>
      </c>
      <c r="AB263" s="103"/>
      <c r="AC263" s="100"/>
      <c r="AD263" s="104"/>
      <c r="AE263" s="104"/>
      <c r="AF263" s="104"/>
      <c r="AG263" s="178"/>
      <c r="AH263" s="178"/>
      <c r="AI263" s="178"/>
      <c r="AJ263" s="178"/>
      <c r="AK263" s="178"/>
      <c r="AL263" s="178"/>
      <c r="AM263" s="101">
        <f t="shared" si="43"/>
        <v>0</v>
      </c>
    </row>
    <row r="264" spans="1:39" s="26" customFormat="1" ht="15.75" hidden="1" x14ac:dyDescent="0.25">
      <c r="A264" s="102"/>
      <c r="B264" s="102"/>
      <c r="C264" s="102"/>
      <c r="D264" s="102"/>
      <c r="E264" s="102"/>
      <c r="F264" s="102"/>
      <c r="G264" s="102"/>
      <c r="H264" s="102"/>
      <c r="I264" s="102"/>
      <c r="J264" s="102"/>
      <c r="K264" s="102"/>
      <c r="L264" s="102"/>
      <c r="M264" s="102"/>
      <c r="N264" s="102"/>
      <c r="O264" s="102"/>
      <c r="P264" s="102"/>
      <c r="Q264" s="102"/>
      <c r="R264" s="102">
        <v>0</v>
      </c>
      <c r="S264" s="102">
        <v>5</v>
      </c>
      <c r="T264" s="102">
        <v>4</v>
      </c>
      <c r="U264" s="102">
        <v>0</v>
      </c>
      <c r="V264" s="102">
        <v>2</v>
      </c>
      <c r="W264" s="102">
        <v>0</v>
      </c>
      <c r="X264" s="102">
        <v>0</v>
      </c>
      <c r="Y264" s="102">
        <v>4</v>
      </c>
      <c r="Z264" s="102">
        <v>0</v>
      </c>
      <c r="AA264" s="102">
        <v>1</v>
      </c>
      <c r="AB264" s="103"/>
      <c r="AC264" s="100"/>
      <c r="AD264" s="104"/>
      <c r="AE264" s="104"/>
      <c r="AF264" s="104"/>
      <c r="AG264" s="178"/>
      <c r="AH264" s="178"/>
      <c r="AI264" s="178"/>
      <c r="AJ264" s="178"/>
      <c r="AK264" s="178"/>
      <c r="AL264" s="178"/>
      <c r="AM264" s="101">
        <f t="shared" si="43"/>
        <v>0</v>
      </c>
    </row>
    <row r="265" spans="1:39" ht="15.75" hidden="1" x14ac:dyDescent="0.25">
      <c r="A265" s="123"/>
      <c r="B265" s="123"/>
      <c r="C265" s="123"/>
      <c r="D265" s="123"/>
      <c r="E265" s="123"/>
      <c r="F265" s="123"/>
      <c r="G265" s="123"/>
      <c r="H265" s="123"/>
      <c r="I265" s="123"/>
      <c r="J265" s="123"/>
      <c r="K265" s="123"/>
      <c r="L265" s="123"/>
      <c r="M265" s="123"/>
      <c r="N265" s="123"/>
      <c r="O265" s="123"/>
      <c r="P265" s="123"/>
      <c r="Q265" s="123"/>
      <c r="R265" s="102">
        <v>0</v>
      </c>
      <c r="S265" s="102">
        <v>5</v>
      </c>
      <c r="T265" s="102">
        <v>4</v>
      </c>
      <c r="U265" s="102">
        <v>0</v>
      </c>
      <c r="V265" s="102">
        <v>2</v>
      </c>
      <c r="W265" s="102">
        <v>0</v>
      </c>
      <c r="X265" s="102">
        <v>0</v>
      </c>
      <c r="Y265" s="102">
        <v>4</v>
      </c>
      <c r="Z265" s="102">
        <v>0</v>
      </c>
      <c r="AA265" s="102">
        <v>1</v>
      </c>
      <c r="AB265" s="103"/>
      <c r="AC265" s="100"/>
      <c r="AD265" s="104"/>
      <c r="AE265" s="104"/>
      <c r="AF265" s="104"/>
      <c r="AG265" s="178"/>
      <c r="AH265" s="178"/>
      <c r="AI265" s="178"/>
      <c r="AJ265" s="178"/>
      <c r="AK265" s="178"/>
      <c r="AL265" s="178"/>
      <c r="AM265" s="101">
        <f t="shared" si="43"/>
        <v>0</v>
      </c>
    </row>
    <row r="266" spans="1:39" ht="15.75" hidden="1" x14ac:dyDescent="0.25">
      <c r="A266" s="123"/>
      <c r="B266" s="123"/>
      <c r="C266" s="123"/>
      <c r="D266" s="123"/>
      <c r="E266" s="123"/>
      <c r="F266" s="123"/>
      <c r="G266" s="123"/>
      <c r="H266" s="123"/>
      <c r="I266" s="123"/>
      <c r="J266" s="123"/>
      <c r="K266" s="123"/>
      <c r="L266" s="123"/>
      <c r="M266" s="123"/>
      <c r="N266" s="123"/>
      <c r="O266" s="123"/>
      <c r="P266" s="123"/>
      <c r="Q266" s="123"/>
      <c r="R266" s="102">
        <v>0</v>
      </c>
      <c r="S266" s="102">
        <v>5</v>
      </c>
      <c r="T266" s="102">
        <v>4</v>
      </c>
      <c r="U266" s="102">
        <v>0</v>
      </c>
      <c r="V266" s="102">
        <v>2</v>
      </c>
      <c r="W266" s="102">
        <v>0</v>
      </c>
      <c r="X266" s="102">
        <v>0</v>
      </c>
      <c r="Y266" s="102">
        <v>4</v>
      </c>
      <c r="Z266" s="102">
        <v>0</v>
      </c>
      <c r="AA266" s="102">
        <v>1</v>
      </c>
      <c r="AB266" s="103"/>
      <c r="AC266" s="100"/>
      <c r="AD266" s="104"/>
      <c r="AE266" s="104"/>
      <c r="AF266" s="104"/>
      <c r="AG266" s="178"/>
      <c r="AH266" s="178"/>
      <c r="AI266" s="178"/>
      <c r="AJ266" s="178"/>
      <c r="AK266" s="178"/>
      <c r="AL266" s="178"/>
      <c r="AM266" s="101">
        <f t="shared" si="43"/>
        <v>0</v>
      </c>
    </row>
    <row r="267" spans="1:39" ht="15.75" hidden="1" x14ac:dyDescent="0.25">
      <c r="A267" s="123"/>
      <c r="B267" s="123"/>
      <c r="C267" s="123"/>
      <c r="D267" s="123"/>
      <c r="E267" s="123"/>
      <c r="F267" s="123"/>
      <c r="G267" s="123"/>
      <c r="H267" s="123"/>
      <c r="I267" s="123"/>
      <c r="J267" s="123"/>
      <c r="K267" s="123"/>
      <c r="L267" s="123"/>
      <c r="M267" s="123"/>
      <c r="N267" s="123"/>
      <c r="O267" s="123"/>
      <c r="P267" s="123"/>
      <c r="Q267" s="123"/>
      <c r="R267" s="102">
        <v>0</v>
      </c>
      <c r="S267" s="102">
        <v>5</v>
      </c>
      <c r="T267" s="102">
        <v>4</v>
      </c>
      <c r="U267" s="102">
        <v>0</v>
      </c>
      <c r="V267" s="102">
        <v>2</v>
      </c>
      <c r="W267" s="102">
        <v>0</v>
      </c>
      <c r="X267" s="102">
        <v>0</v>
      </c>
      <c r="Y267" s="102">
        <v>4</v>
      </c>
      <c r="Z267" s="102">
        <v>0</v>
      </c>
      <c r="AA267" s="102">
        <v>1</v>
      </c>
      <c r="AB267" s="103"/>
      <c r="AC267" s="100"/>
      <c r="AD267" s="104"/>
      <c r="AE267" s="104"/>
      <c r="AF267" s="104"/>
      <c r="AG267" s="178"/>
      <c r="AH267" s="178"/>
      <c r="AI267" s="178"/>
      <c r="AJ267" s="178"/>
      <c r="AK267" s="178"/>
      <c r="AL267" s="178"/>
      <c r="AM267" s="101">
        <f t="shared" si="43"/>
        <v>0</v>
      </c>
    </row>
    <row r="268" spans="1:39" ht="15.75" hidden="1" x14ac:dyDescent="0.25">
      <c r="A268" s="123"/>
      <c r="B268" s="123"/>
      <c r="C268" s="123"/>
      <c r="D268" s="123"/>
      <c r="E268" s="123"/>
      <c r="F268" s="123"/>
      <c r="G268" s="123"/>
      <c r="H268" s="123"/>
      <c r="I268" s="123"/>
      <c r="J268" s="123"/>
      <c r="K268" s="123"/>
      <c r="L268" s="123"/>
      <c r="M268" s="123"/>
      <c r="N268" s="123"/>
      <c r="O268" s="123"/>
      <c r="P268" s="123"/>
      <c r="Q268" s="123"/>
      <c r="R268" s="102">
        <v>0</v>
      </c>
      <c r="S268" s="102">
        <v>5</v>
      </c>
      <c r="T268" s="102">
        <v>4</v>
      </c>
      <c r="U268" s="102">
        <v>0</v>
      </c>
      <c r="V268" s="102">
        <v>2</v>
      </c>
      <c r="W268" s="102">
        <v>0</v>
      </c>
      <c r="X268" s="102">
        <v>0</v>
      </c>
      <c r="Y268" s="102">
        <v>4</v>
      </c>
      <c r="Z268" s="102">
        <v>0</v>
      </c>
      <c r="AA268" s="102">
        <v>1</v>
      </c>
      <c r="AB268" s="103"/>
      <c r="AC268" s="100"/>
      <c r="AD268" s="104"/>
      <c r="AE268" s="104"/>
      <c r="AF268" s="104"/>
      <c r="AG268" s="178"/>
      <c r="AH268" s="178"/>
      <c r="AI268" s="178"/>
      <c r="AJ268" s="178"/>
      <c r="AK268" s="178"/>
      <c r="AL268" s="178"/>
      <c r="AM268" s="101">
        <f t="shared" si="43"/>
        <v>0</v>
      </c>
    </row>
    <row r="269" spans="1:39" ht="15.75" hidden="1" x14ac:dyDescent="0.25">
      <c r="A269" s="123"/>
      <c r="B269" s="123"/>
      <c r="C269" s="123"/>
      <c r="D269" s="123"/>
      <c r="E269" s="123"/>
      <c r="F269" s="123"/>
      <c r="G269" s="123"/>
      <c r="H269" s="123"/>
      <c r="I269" s="123"/>
      <c r="J269" s="123"/>
      <c r="K269" s="123"/>
      <c r="L269" s="123"/>
      <c r="M269" s="123"/>
      <c r="N269" s="123"/>
      <c r="O269" s="123"/>
      <c r="P269" s="123"/>
      <c r="Q269" s="123"/>
      <c r="R269" s="102">
        <v>0</v>
      </c>
      <c r="S269" s="102">
        <v>5</v>
      </c>
      <c r="T269" s="102">
        <v>4</v>
      </c>
      <c r="U269" s="102">
        <v>0</v>
      </c>
      <c r="V269" s="102">
        <v>2</v>
      </c>
      <c r="W269" s="102">
        <v>0</v>
      </c>
      <c r="X269" s="102">
        <v>0</v>
      </c>
      <c r="Y269" s="102">
        <v>4</v>
      </c>
      <c r="Z269" s="102">
        <v>0</v>
      </c>
      <c r="AA269" s="102">
        <v>1</v>
      </c>
      <c r="AB269" s="103"/>
      <c r="AC269" s="100"/>
      <c r="AD269" s="104"/>
      <c r="AE269" s="104"/>
      <c r="AF269" s="104"/>
      <c r="AG269" s="178"/>
      <c r="AH269" s="178"/>
      <c r="AI269" s="178"/>
      <c r="AJ269" s="178"/>
      <c r="AK269" s="178"/>
      <c r="AL269" s="178"/>
      <c r="AM269" s="101">
        <f t="shared" si="43"/>
        <v>0</v>
      </c>
    </row>
    <row r="270" spans="1:39" ht="15.75" hidden="1" x14ac:dyDescent="0.25">
      <c r="A270" s="123"/>
      <c r="B270" s="123"/>
      <c r="C270" s="123"/>
      <c r="D270" s="123"/>
      <c r="E270" s="123"/>
      <c r="F270" s="123"/>
      <c r="G270" s="123"/>
      <c r="H270" s="123"/>
      <c r="I270" s="123"/>
      <c r="J270" s="123"/>
      <c r="K270" s="123"/>
      <c r="L270" s="123"/>
      <c r="M270" s="123"/>
      <c r="N270" s="123"/>
      <c r="O270" s="123"/>
      <c r="P270" s="123"/>
      <c r="Q270" s="123"/>
      <c r="R270" s="102">
        <v>0</v>
      </c>
      <c r="S270" s="102">
        <v>5</v>
      </c>
      <c r="T270" s="102">
        <v>4</v>
      </c>
      <c r="U270" s="102">
        <v>0</v>
      </c>
      <c r="V270" s="102">
        <v>2</v>
      </c>
      <c r="W270" s="102">
        <v>0</v>
      </c>
      <c r="X270" s="102">
        <v>0</v>
      </c>
      <c r="Y270" s="102">
        <v>4</v>
      </c>
      <c r="Z270" s="102">
        <v>0</v>
      </c>
      <c r="AA270" s="102">
        <v>1</v>
      </c>
      <c r="AB270" s="103"/>
      <c r="AC270" s="100"/>
      <c r="AD270" s="104"/>
      <c r="AE270" s="104"/>
      <c r="AF270" s="104"/>
      <c r="AG270" s="178"/>
      <c r="AH270" s="178"/>
      <c r="AI270" s="178"/>
      <c r="AJ270" s="178"/>
      <c r="AK270" s="178"/>
      <c r="AL270" s="178"/>
      <c r="AM270" s="101">
        <f t="shared" si="43"/>
        <v>0</v>
      </c>
    </row>
    <row r="271" spans="1:39" ht="15.75" hidden="1" x14ac:dyDescent="0.25">
      <c r="A271" s="123"/>
      <c r="B271" s="123"/>
      <c r="C271" s="123"/>
      <c r="D271" s="123"/>
      <c r="E271" s="123"/>
      <c r="F271" s="123"/>
      <c r="G271" s="123"/>
      <c r="H271" s="123"/>
      <c r="I271" s="123"/>
      <c r="J271" s="123"/>
      <c r="K271" s="123"/>
      <c r="L271" s="123"/>
      <c r="M271" s="123"/>
      <c r="N271" s="123"/>
      <c r="O271" s="123"/>
      <c r="P271" s="123"/>
      <c r="Q271" s="123"/>
      <c r="R271" s="102">
        <v>0</v>
      </c>
      <c r="S271" s="102">
        <v>5</v>
      </c>
      <c r="T271" s="102">
        <v>4</v>
      </c>
      <c r="U271" s="102">
        <v>0</v>
      </c>
      <c r="V271" s="102">
        <v>2</v>
      </c>
      <c r="W271" s="102">
        <v>0</v>
      </c>
      <c r="X271" s="102">
        <v>0</v>
      </c>
      <c r="Y271" s="102">
        <v>4</v>
      </c>
      <c r="Z271" s="102">
        <v>0</v>
      </c>
      <c r="AA271" s="102">
        <v>1</v>
      </c>
      <c r="AB271" s="103"/>
      <c r="AC271" s="100"/>
      <c r="AD271" s="104"/>
      <c r="AE271" s="104"/>
      <c r="AF271" s="104"/>
      <c r="AG271" s="178"/>
      <c r="AH271" s="178"/>
      <c r="AI271" s="178"/>
      <c r="AJ271" s="178"/>
      <c r="AK271" s="178"/>
      <c r="AL271" s="178"/>
      <c r="AM271" s="101">
        <f t="shared" si="43"/>
        <v>0</v>
      </c>
    </row>
    <row r="272" spans="1:39" ht="15.75" hidden="1" x14ac:dyDescent="0.25">
      <c r="A272" s="123"/>
      <c r="B272" s="123"/>
      <c r="C272" s="123"/>
      <c r="D272" s="123"/>
      <c r="E272" s="123"/>
      <c r="F272" s="123"/>
      <c r="G272" s="123"/>
      <c r="H272" s="123"/>
      <c r="I272" s="123"/>
      <c r="J272" s="123"/>
      <c r="K272" s="123"/>
      <c r="L272" s="123"/>
      <c r="M272" s="123"/>
      <c r="N272" s="123"/>
      <c r="O272" s="123"/>
      <c r="P272" s="123"/>
      <c r="Q272" s="123"/>
      <c r="R272" s="102">
        <v>0</v>
      </c>
      <c r="S272" s="102">
        <v>5</v>
      </c>
      <c r="T272" s="102">
        <v>4</v>
      </c>
      <c r="U272" s="102">
        <v>0</v>
      </c>
      <c r="V272" s="102">
        <v>2</v>
      </c>
      <c r="W272" s="102">
        <v>0</v>
      </c>
      <c r="X272" s="102">
        <v>0</v>
      </c>
      <c r="Y272" s="102">
        <v>4</v>
      </c>
      <c r="Z272" s="102">
        <v>0</v>
      </c>
      <c r="AA272" s="102">
        <v>1</v>
      </c>
      <c r="AB272" s="103"/>
      <c r="AC272" s="100"/>
      <c r="AD272" s="104"/>
      <c r="AE272" s="104"/>
      <c r="AF272" s="104"/>
      <c r="AG272" s="178"/>
      <c r="AH272" s="178"/>
      <c r="AI272" s="178"/>
      <c r="AJ272" s="178"/>
      <c r="AK272" s="178"/>
      <c r="AL272" s="178"/>
      <c r="AM272" s="101">
        <f t="shared" si="43"/>
        <v>0</v>
      </c>
    </row>
    <row r="273" spans="1:39" ht="15.75" hidden="1" x14ac:dyDescent="0.25">
      <c r="A273" s="123"/>
      <c r="B273" s="123"/>
      <c r="C273" s="123"/>
      <c r="D273" s="123"/>
      <c r="E273" s="123"/>
      <c r="F273" s="123"/>
      <c r="G273" s="123"/>
      <c r="H273" s="123"/>
      <c r="I273" s="123"/>
      <c r="J273" s="123"/>
      <c r="K273" s="123"/>
      <c r="L273" s="123"/>
      <c r="M273" s="123"/>
      <c r="N273" s="123"/>
      <c r="O273" s="123"/>
      <c r="P273" s="123"/>
      <c r="Q273" s="123"/>
      <c r="R273" s="102">
        <v>0</v>
      </c>
      <c r="S273" s="102">
        <v>5</v>
      </c>
      <c r="T273" s="102">
        <v>4</v>
      </c>
      <c r="U273" s="102">
        <v>0</v>
      </c>
      <c r="V273" s="102">
        <v>2</v>
      </c>
      <c r="W273" s="102">
        <v>0</v>
      </c>
      <c r="X273" s="102">
        <v>0</v>
      </c>
      <c r="Y273" s="102">
        <v>4</v>
      </c>
      <c r="Z273" s="102">
        <v>0</v>
      </c>
      <c r="AA273" s="102">
        <v>1</v>
      </c>
      <c r="AB273" s="103"/>
      <c r="AC273" s="100"/>
      <c r="AD273" s="104"/>
      <c r="AE273" s="104"/>
      <c r="AF273" s="104"/>
      <c r="AG273" s="178"/>
      <c r="AH273" s="178"/>
      <c r="AI273" s="178"/>
      <c r="AJ273" s="178"/>
      <c r="AK273" s="178"/>
      <c r="AL273" s="178"/>
      <c r="AM273" s="101">
        <f t="shared" si="43"/>
        <v>0</v>
      </c>
    </row>
    <row r="274" spans="1:39" ht="15.75" hidden="1" x14ac:dyDescent="0.25">
      <c r="A274" s="123"/>
      <c r="B274" s="123"/>
      <c r="C274" s="123"/>
      <c r="D274" s="123"/>
      <c r="E274" s="123"/>
      <c r="F274" s="123"/>
      <c r="G274" s="123"/>
      <c r="H274" s="123"/>
      <c r="I274" s="123"/>
      <c r="J274" s="123"/>
      <c r="K274" s="123"/>
      <c r="L274" s="123"/>
      <c r="M274" s="123"/>
      <c r="N274" s="123"/>
      <c r="O274" s="123"/>
      <c r="P274" s="123"/>
      <c r="Q274" s="123"/>
      <c r="R274" s="102">
        <v>0</v>
      </c>
      <c r="S274" s="102">
        <v>5</v>
      </c>
      <c r="T274" s="102">
        <v>4</v>
      </c>
      <c r="U274" s="102">
        <v>0</v>
      </c>
      <c r="V274" s="102">
        <v>2</v>
      </c>
      <c r="W274" s="102">
        <v>0</v>
      </c>
      <c r="X274" s="102">
        <v>0</v>
      </c>
      <c r="Y274" s="102">
        <v>4</v>
      </c>
      <c r="Z274" s="102">
        <v>0</v>
      </c>
      <c r="AA274" s="102">
        <v>1</v>
      </c>
      <c r="AB274" s="103"/>
      <c r="AC274" s="100"/>
      <c r="AD274" s="104"/>
      <c r="AE274" s="104"/>
      <c r="AF274" s="104"/>
      <c r="AG274" s="178"/>
      <c r="AH274" s="178"/>
      <c r="AI274" s="178"/>
      <c r="AJ274" s="178"/>
      <c r="AK274" s="178"/>
      <c r="AL274" s="178"/>
      <c r="AM274" s="101">
        <f t="shared" si="43"/>
        <v>0</v>
      </c>
    </row>
    <row r="275" spans="1:39" ht="15.75" hidden="1" x14ac:dyDescent="0.25">
      <c r="A275" s="123"/>
      <c r="B275" s="123"/>
      <c r="C275" s="123"/>
      <c r="D275" s="123"/>
      <c r="E275" s="123"/>
      <c r="F275" s="123"/>
      <c r="G275" s="123"/>
      <c r="H275" s="123"/>
      <c r="I275" s="123"/>
      <c r="J275" s="123"/>
      <c r="K275" s="123"/>
      <c r="L275" s="123"/>
      <c r="M275" s="123"/>
      <c r="N275" s="123"/>
      <c r="O275" s="123"/>
      <c r="P275" s="123"/>
      <c r="Q275" s="123"/>
      <c r="R275" s="102">
        <v>0</v>
      </c>
      <c r="S275" s="102">
        <v>5</v>
      </c>
      <c r="T275" s="102">
        <v>4</v>
      </c>
      <c r="U275" s="102">
        <v>0</v>
      </c>
      <c r="V275" s="102">
        <v>2</v>
      </c>
      <c r="W275" s="102">
        <v>0</v>
      </c>
      <c r="X275" s="102">
        <v>0</v>
      </c>
      <c r="Y275" s="102">
        <v>4</v>
      </c>
      <c r="Z275" s="102">
        <v>0</v>
      </c>
      <c r="AA275" s="102">
        <v>1</v>
      </c>
      <c r="AB275" s="103"/>
      <c r="AC275" s="100"/>
      <c r="AD275" s="104"/>
      <c r="AE275" s="104"/>
      <c r="AF275" s="104"/>
      <c r="AG275" s="178"/>
      <c r="AH275" s="178"/>
      <c r="AI275" s="178"/>
      <c r="AJ275" s="178"/>
      <c r="AK275" s="178"/>
      <c r="AL275" s="178"/>
      <c r="AM275" s="101">
        <f t="shared" si="43"/>
        <v>0</v>
      </c>
    </row>
    <row r="276" spans="1:39" ht="15.75" hidden="1" x14ac:dyDescent="0.25">
      <c r="A276" s="123"/>
      <c r="B276" s="123"/>
      <c r="C276" s="123"/>
      <c r="D276" s="123"/>
      <c r="E276" s="123"/>
      <c r="F276" s="123"/>
      <c r="G276" s="123"/>
      <c r="H276" s="123"/>
      <c r="I276" s="123"/>
      <c r="J276" s="123"/>
      <c r="K276" s="123"/>
      <c r="L276" s="123"/>
      <c r="M276" s="123"/>
      <c r="N276" s="123"/>
      <c r="O276" s="123"/>
      <c r="P276" s="123"/>
      <c r="Q276" s="123"/>
      <c r="R276" s="102">
        <v>0</v>
      </c>
      <c r="S276" s="102">
        <v>5</v>
      </c>
      <c r="T276" s="102">
        <v>4</v>
      </c>
      <c r="U276" s="102">
        <v>0</v>
      </c>
      <c r="V276" s="102">
        <v>2</v>
      </c>
      <c r="W276" s="102">
        <v>0</v>
      </c>
      <c r="X276" s="102">
        <v>0</v>
      </c>
      <c r="Y276" s="102">
        <v>4</v>
      </c>
      <c r="Z276" s="102">
        <v>0</v>
      </c>
      <c r="AA276" s="102">
        <v>1</v>
      </c>
      <c r="AB276" s="103"/>
      <c r="AC276" s="100"/>
      <c r="AD276" s="104"/>
      <c r="AE276" s="104"/>
      <c r="AF276" s="104"/>
      <c r="AG276" s="178"/>
      <c r="AH276" s="178"/>
      <c r="AI276" s="178"/>
      <c r="AJ276" s="178"/>
      <c r="AK276" s="178"/>
      <c r="AL276" s="178"/>
      <c r="AM276" s="101">
        <f t="shared" si="43"/>
        <v>0</v>
      </c>
    </row>
    <row r="277" spans="1:39" ht="15.75" hidden="1" x14ac:dyDescent="0.25">
      <c r="A277" s="123"/>
      <c r="B277" s="123"/>
      <c r="C277" s="123"/>
      <c r="D277" s="123"/>
      <c r="E277" s="123"/>
      <c r="F277" s="123"/>
      <c r="G277" s="123"/>
      <c r="H277" s="123"/>
      <c r="I277" s="123"/>
      <c r="J277" s="123"/>
      <c r="K277" s="123"/>
      <c r="L277" s="123"/>
      <c r="M277" s="123"/>
      <c r="N277" s="123"/>
      <c r="O277" s="123"/>
      <c r="P277" s="123"/>
      <c r="Q277" s="123"/>
      <c r="R277" s="102">
        <v>0</v>
      </c>
      <c r="S277" s="102">
        <v>5</v>
      </c>
      <c r="T277" s="102">
        <v>4</v>
      </c>
      <c r="U277" s="102">
        <v>0</v>
      </c>
      <c r="V277" s="102">
        <v>2</v>
      </c>
      <c r="W277" s="102">
        <v>0</v>
      </c>
      <c r="X277" s="102">
        <v>0</v>
      </c>
      <c r="Y277" s="102">
        <v>4</v>
      </c>
      <c r="Z277" s="102">
        <v>0</v>
      </c>
      <c r="AA277" s="102">
        <v>1</v>
      </c>
      <c r="AB277" s="103"/>
      <c r="AC277" s="100"/>
      <c r="AD277" s="104"/>
      <c r="AE277" s="104"/>
      <c r="AF277" s="104"/>
      <c r="AG277" s="178"/>
      <c r="AH277" s="178"/>
      <c r="AI277" s="178"/>
      <c r="AJ277" s="178"/>
      <c r="AK277" s="178"/>
      <c r="AL277" s="178"/>
      <c r="AM277" s="101">
        <f t="shared" si="43"/>
        <v>0</v>
      </c>
    </row>
    <row r="278" spans="1:39" ht="15.75" hidden="1" x14ac:dyDescent="0.25">
      <c r="A278" s="123"/>
      <c r="B278" s="123"/>
      <c r="C278" s="123"/>
      <c r="D278" s="123"/>
      <c r="E278" s="123"/>
      <c r="F278" s="123"/>
      <c r="G278" s="123"/>
      <c r="H278" s="123"/>
      <c r="I278" s="123"/>
      <c r="J278" s="123"/>
      <c r="K278" s="123"/>
      <c r="L278" s="123"/>
      <c r="M278" s="123"/>
      <c r="N278" s="123"/>
      <c r="O278" s="123"/>
      <c r="P278" s="123"/>
      <c r="Q278" s="123"/>
      <c r="R278" s="102">
        <v>0</v>
      </c>
      <c r="S278" s="102">
        <v>5</v>
      </c>
      <c r="T278" s="102">
        <v>4</v>
      </c>
      <c r="U278" s="102">
        <v>0</v>
      </c>
      <c r="V278" s="102">
        <v>2</v>
      </c>
      <c r="W278" s="102">
        <v>0</v>
      </c>
      <c r="X278" s="102">
        <v>0</v>
      </c>
      <c r="Y278" s="102">
        <v>4</v>
      </c>
      <c r="Z278" s="102">
        <v>0</v>
      </c>
      <c r="AA278" s="102">
        <v>1</v>
      </c>
      <c r="AB278" s="103"/>
      <c r="AC278" s="100"/>
      <c r="AD278" s="104"/>
      <c r="AE278" s="104"/>
      <c r="AF278" s="104"/>
      <c r="AG278" s="178"/>
      <c r="AH278" s="178"/>
      <c r="AI278" s="178"/>
      <c r="AJ278" s="178"/>
      <c r="AK278" s="178"/>
      <c r="AL278" s="178"/>
      <c r="AM278" s="101">
        <f t="shared" si="43"/>
        <v>0</v>
      </c>
    </row>
    <row r="279" spans="1:39" ht="15.75" hidden="1" x14ac:dyDescent="0.25">
      <c r="A279" s="123"/>
      <c r="B279" s="123"/>
      <c r="C279" s="123"/>
      <c r="D279" s="123"/>
      <c r="E279" s="123"/>
      <c r="F279" s="123"/>
      <c r="G279" s="123"/>
      <c r="H279" s="123"/>
      <c r="I279" s="123"/>
      <c r="J279" s="123"/>
      <c r="K279" s="123"/>
      <c r="L279" s="123"/>
      <c r="M279" s="123"/>
      <c r="N279" s="123"/>
      <c r="O279" s="123"/>
      <c r="P279" s="123"/>
      <c r="Q279" s="123"/>
      <c r="R279" s="102">
        <v>0</v>
      </c>
      <c r="S279" s="102">
        <v>5</v>
      </c>
      <c r="T279" s="102">
        <v>4</v>
      </c>
      <c r="U279" s="102">
        <v>0</v>
      </c>
      <c r="V279" s="102">
        <v>2</v>
      </c>
      <c r="W279" s="102">
        <v>0</v>
      </c>
      <c r="X279" s="102">
        <v>0</v>
      </c>
      <c r="Y279" s="102">
        <v>4</v>
      </c>
      <c r="Z279" s="102">
        <v>0</v>
      </c>
      <c r="AA279" s="102">
        <v>1</v>
      </c>
      <c r="AB279" s="103"/>
      <c r="AC279" s="100"/>
      <c r="AD279" s="104"/>
      <c r="AE279" s="104"/>
      <c r="AF279" s="104"/>
      <c r="AG279" s="178"/>
      <c r="AH279" s="178"/>
      <c r="AI279" s="178"/>
      <c r="AJ279" s="178"/>
      <c r="AK279" s="178"/>
      <c r="AL279" s="178"/>
      <c r="AM279" s="101">
        <f t="shared" si="43"/>
        <v>0</v>
      </c>
    </row>
    <row r="280" spans="1:39" ht="15.75" hidden="1" x14ac:dyDescent="0.25">
      <c r="A280" s="123"/>
      <c r="B280" s="123"/>
      <c r="C280" s="123"/>
      <c r="D280" s="123"/>
      <c r="E280" s="123"/>
      <c r="F280" s="123"/>
      <c r="G280" s="123"/>
      <c r="H280" s="123"/>
      <c r="I280" s="123"/>
      <c r="J280" s="123"/>
      <c r="K280" s="123"/>
      <c r="L280" s="123"/>
      <c r="M280" s="123"/>
      <c r="N280" s="123"/>
      <c r="O280" s="123"/>
      <c r="P280" s="123"/>
      <c r="Q280" s="123"/>
      <c r="R280" s="102">
        <v>0</v>
      </c>
      <c r="S280" s="102">
        <v>5</v>
      </c>
      <c r="T280" s="102">
        <v>4</v>
      </c>
      <c r="U280" s="102">
        <v>0</v>
      </c>
      <c r="V280" s="102">
        <v>2</v>
      </c>
      <c r="W280" s="102">
        <v>0</v>
      </c>
      <c r="X280" s="102">
        <v>0</v>
      </c>
      <c r="Y280" s="102">
        <v>4</v>
      </c>
      <c r="Z280" s="102">
        <v>0</v>
      </c>
      <c r="AA280" s="102">
        <v>1</v>
      </c>
      <c r="AB280" s="103"/>
      <c r="AC280" s="100"/>
      <c r="AD280" s="104"/>
      <c r="AE280" s="104"/>
      <c r="AF280" s="104"/>
      <c r="AG280" s="178"/>
      <c r="AH280" s="178"/>
      <c r="AI280" s="178"/>
      <c r="AJ280" s="178"/>
      <c r="AK280" s="178"/>
      <c r="AL280" s="178"/>
      <c r="AM280" s="101">
        <f t="shared" si="43"/>
        <v>0</v>
      </c>
    </row>
    <row r="281" spans="1:39" ht="15.75" hidden="1" x14ac:dyDescent="0.25">
      <c r="A281" s="123"/>
      <c r="B281" s="123"/>
      <c r="C281" s="123"/>
      <c r="D281" s="123"/>
      <c r="E281" s="123"/>
      <c r="F281" s="123"/>
      <c r="G281" s="123"/>
      <c r="H281" s="123"/>
      <c r="I281" s="123"/>
      <c r="J281" s="123"/>
      <c r="K281" s="123"/>
      <c r="L281" s="123"/>
      <c r="M281" s="123"/>
      <c r="N281" s="123"/>
      <c r="O281" s="123"/>
      <c r="P281" s="123"/>
      <c r="Q281" s="123"/>
      <c r="R281" s="102">
        <v>0</v>
      </c>
      <c r="S281" s="102">
        <v>5</v>
      </c>
      <c r="T281" s="102">
        <v>4</v>
      </c>
      <c r="U281" s="102">
        <v>0</v>
      </c>
      <c r="V281" s="102">
        <v>2</v>
      </c>
      <c r="W281" s="102">
        <v>0</v>
      </c>
      <c r="X281" s="102">
        <v>0</v>
      </c>
      <c r="Y281" s="102">
        <v>4</v>
      </c>
      <c r="Z281" s="102">
        <v>0</v>
      </c>
      <c r="AA281" s="102">
        <v>1</v>
      </c>
      <c r="AB281" s="103"/>
      <c r="AC281" s="100"/>
      <c r="AD281" s="104"/>
      <c r="AE281" s="104"/>
      <c r="AF281" s="104"/>
      <c r="AG281" s="178"/>
      <c r="AH281" s="178"/>
      <c r="AI281" s="178"/>
      <c r="AJ281" s="178"/>
      <c r="AK281" s="178"/>
      <c r="AL281" s="178"/>
      <c r="AM281" s="101">
        <f t="shared" si="43"/>
        <v>0</v>
      </c>
    </row>
    <row r="282" spans="1:39" ht="15.75" hidden="1" x14ac:dyDescent="0.25">
      <c r="A282" s="123"/>
      <c r="B282" s="123"/>
      <c r="C282" s="123"/>
      <c r="D282" s="123"/>
      <c r="E282" s="123"/>
      <c r="F282" s="123"/>
      <c r="G282" s="123"/>
      <c r="H282" s="123"/>
      <c r="I282" s="123"/>
      <c r="J282" s="123"/>
      <c r="K282" s="123"/>
      <c r="L282" s="123"/>
      <c r="M282" s="123"/>
      <c r="N282" s="123"/>
      <c r="O282" s="123"/>
      <c r="P282" s="123"/>
      <c r="Q282" s="123"/>
      <c r="R282" s="102">
        <v>0</v>
      </c>
      <c r="S282" s="102">
        <v>5</v>
      </c>
      <c r="T282" s="102">
        <v>4</v>
      </c>
      <c r="U282" s="102">
        <v>0</v>
      </c>
      <c r="V282" s="102">
        <v>2</v>
      </c>
      <c r="W282" s="102">
        <v>0</v>
      </c>
      <c r="X282" s="102">
        <v>0</v>
      </c>
      <c r="Y282" s="102">
        <v>4</v>
      </c>
      <c r="Z282" s="102">
        <v>0</v>
      </c>
      <c r="AA282" s="102">
        <v>1</v>
      </c>
      <c r="AB282" s="103"/>
      <c r="AC282" s="100"/>
      <c r="AD282" s="104"/>
      <c r="AE282" s="104"/>
      <c r="AF282" s="104"/>
      <c r="AG282" s="178"/>
      <c r="AH282" s="178"/>
      <c r="AI282" s="178"/>
      <c r="AJ282" s="178"/>
      <c r="AK282" s="178"/>
      <c r="AL282" s="178"/>
      <c r="AM282" s="101">
        <f t="shared" si="43"/>
        <v>0</v>
      </c>
    </row>
    <row r="283" spans="1:39" ht="15.75" hidden="1" x14ac:dyDescent="0.25">
      <c r="A283" s="123"/>
      <c r="B283" s="123"/>
      <c r="C283" s="123"/>
      <c r="D283" s="123"/>
      <c r="E283" s="123"/>
      <c r="F283" s="123"/>
      <c r="G283" s="123"/>
      <c r="H283" s="123"/>
      <c r="I283" s="123"/>
      <c r="J283" s="123"/>
      <c r="K283" s="123"/>
      <c r="L283" s="123"/>
      <c r="M283" s="123"/>
      <c r="N283" s="123"/>
      <c r="O283" s="123"/>
      <c r="P283" s="123"/>
      <c r="Q283" s="123"/>
      <c r="R283" s="102">
        <v>0</v>
      </c>
      <c r="S283" s="102">
        <v>5</v>
      </c>
      <c r="T283" s="102">
        <v>4</v>
      </c>
      <c r="U283" s="102">
        <v>0</v>
      </c>
      <c r="V283" s="102">
        <v>2</v>
      </c>
      <c r="W283" s="102">
        <v>0</v>
      </c>
      <c r="X283" s="102">
        <v>0</v>
      </c>
      <c r="Y283" s="102">
        <v>4</v>
      </c>
      <c r="Z283" s="102">
        <v>0</v>
      </c>
      <c r="AA283" s="102">
        <v>1</v>
      </c>
      <c r="AB283" s="103"/>
      <c r="AC283" s="100"/>
      <c r="AD283" s="104"/>
      <c r="AE283" s="104"/>
      <c r="AF283" s="104"/>
      <c r="AG283" s="178"/>
      <c r="AH283" s="178"/>
      <c r="AI283" s="178"/>
      <c r="AJ283" s="178"/>
      <c r="AK283" s="178"/>
      <c r="AL283" s="178"/>
      <c r="AM283" s="101">
        <f t="shared" si="43"/>
        <v>0</v>
      </c>
    </row>
    <row r="284" spans="1:39" ht="15.75" hidden="1" x14ac:dyDescent="0.25">
      <c r="A284" s="123"/>
      <c r="B284" s="123"/>
      <c r="C284" s="123"/>
      <c r="D284" s="123"/>
      <c r="E284" s="123"/>
      <c r="F284" s="123"/>
      <c r="G284" s="123"/>
      <c r="H284" s="123"/>
      <c r="I284" s="123"/>
      <c r="J284" s="123"/>
      <c r="K284" s="123"/>
      <c r="L284" s="123"/>
      <c r="M284" s="123"/>
      <c r="N284" s="123"/>
      <c r="O284" s="123"/>
      <c r="P284" s="123"/>
      <c r="Q284" s="123"/>
      <c r="R284" s="102">
        <v>0</v>
      </c>
      <c r="S284" s="102">
        <v>5</v>
      </c>
      <c r="T284" s="102">
        <v>4</v>
      </c>
      <c r="U284" s="102">
        <v>0</v>
      </c>
      <c r="V284" s="102">
        <v>2</v>
      </c>
      <c r="W284" s="102">
        <v>0</v>
      </c>
      <c r="X284" s="102">
        <v>0</v>
      </c>
      <c r="Y284" s="102">
        <v>4</v>
      </c>
      <c r="Z284" s="102">
        <v>0</v>
      </c>
      <c r="AA284" s="102">
        <v>1</v>
      </c>
      <c r="AB284" s="103"/>
      <c r="AC284" s="100"/>
      <c r="AD284" s="104"/>
      <c r="AE284" s="104"/>
      <c r="AF284" s="104"/>
      <c r="AG284" s="178"/>
      <c r="AH284" s="178"/>
      <c r="AI284" s="178"/>
      <c r="AJ284" s="178"/>
      <c r="AK284" s="178"/>
      <c r="AL284" s="178"/>
      <c r="AM284" s="101">
        <f t="shared" si="43"/>
        <v>0</v>
      </c>
    </row>
    <row r="285" spans="1:39" ht="15.75" hidden="1" x14ac:dyDescent="0.25">
      <c r="A285" s="123"/>
      <c r="B285" s="123"/>
      <c r="C285" s="123"/>
      <c r="D285" s="123"/>
      <c r="E285" s="123"/>
      <c r="F285" s="123"/>
      <c r="G285" s="123"/>
      <c r="H285" s="123"/>
      <c r="I285" s="123"/>
      <c r="J285" s="123"/>
      <c r="K285" s="123"/>
      <c r="L285" s="123"/>
      <c r="M285" s="123"/>
      <c r="N285" s="123"/>
      <c r="O285" s="123"/>
      <c r="P285" s="123"/>
      <c r="Q285" s="123"/>
      <c r="R285" s="102">
        <v>0</v>
      </c>
      <c r="S285" s="102">
        <v>5</v>
      </c>
      <c r="T285" s="102">
        <v>4</v>
      </c>
      <c r="U285" s="102">
        <v>0</v>
      </c>
      <c r="V285" s="102">
        <v>2</v>
      </c>
      <c r="W285" s="102">
        <v>0</v>
      </c>
      <c r="X285" s="102">
        <v>0</v>
      </c>
      <c r="Y285" s="102">
        <v>4</v>
      </c>
      <c r="Z285" s="102">
        <v>0</v>
      </c>
      <c r="AA285" s="102">
        <v>1</v>
      </c>
      <c r="AB285" s="103"/>
      <c r="AC285" s="100"/>
      <c r="AD285" s="104"/>
      <c r="AE285" s="104"/>
      <c r="AF285" s="104"/>
      <c r="AG285" s="178"/>
      <c r="AH285" s="178"/>
      <c r="AI285" s="178"/>
      <c r="AJ285" s="178"/>
      <c r="AK285" s="178"/>
      <c r="AL285" s="178"/>
      <c r="AM285" s="101">
        <f t="shared" si="43"/>
        <v>0</v>
      </c>
    </row>
    <row r="286" spans="1:39" ht="15.75" hidden="1" x14ac:dyDescent="0.25">
      <c r="A286" s="123"/>
      <c r="B286" s="123"/>
      <c r="C286" s="123"/>
      <c r="D286" s="123"/>
      <c r="E286" s="123"/>
      <c r="F286" s="123"/>
      <c r="G286" s="123"/>
      <c r="H286" s="123"/>
      <c r="I286" s="123"/>
      <c r="J286" s="123"/>
      <c r="K286" s="123"/>
      <c r="L286" s="123"/>
      <c r="M286" s="123"/>
      <c r="N286" s="123"/>
      <c r="O286" s="123"/>
      <c r="P286" s="123"/>
      <c r="Q286" s="123"/>
      <c r="R286" s="102">
        <v>0</v>
      </c>
      <c r="S286" s="102">
        <v>5</v>
      </c>
      <c r="T286" s="102">
        <v>4</v>
      </c>
      <c r="U286" s="102">
        <v>0</v>
      </c>
      <c r="V286" s="102">
        <v>2</v>
      </c>
      <c r="W286" s="102">
        <v>0</v>
      </c>
      <c r="X286" s="102">
        <v>0</v>
      </c>
      <c r="Y286" s="102">
        <v>4</v>
      </c>
      <c r="Z286" s="102">
        <v>0</v>
      </c>
      <c r="AA286" s="102">
        <v>1</v>
      </c>
      <c r="AB286" s="103"/>
      <c r="AC286" s="100"/>
      <c r="AD286" s="104"/>
      <c r="AE286" s="104"/>
      <c r="AF286" s="104"/>
      <c r="AG286" s="178"/>
      <c r="AH286" s="178"/>
      <c r="AI286" s="178"/>
      <c r="AJ286" s="178"/>
      <c r="AK286" s="178"/>
      <c r="AL286" s="178"/>
      <c r="AM286" s="101">
        <f t="shared" si="43"/>
        <v>0</v>
      </c>
    </row>
    <row r="287" spans="1:39" ht="15.75" hidden="1" x14ac:dyDescent="0.25">
      <c r="A287" s="123"/>
      <c r="B287" s="123"/>
      <c r="C287" s="123"/>
      <c r="D287" s="123"/>
      <c r="E287" s="123"/>
      <c r="F287" s="123"/>
      <c r="G287" s="123"/>
      <c r="H287" s="123"/>
      <c r="I287" s="123"/>
      <c r="J287" s="123"/>
      <c r="K287" s="123"/>
      <c r="L287" s="123"/>
      <c r="M287" s="123"/>
      <c r="N287" s="123"/>
      <c r="O287" s="123"/>
      <c r="P287" s="123"/>
      <c r="Q287" s="123"/>
      <c r="R287" s="102">
        <v>0</v>
      </c>
      <c r="S287" s="102">
        <v>5</v>
      </c>
      <c r="T287" s="102">
        <v>4</v>
      </c>
      <c r="U287" s="102">
        <v>0</v>
      </c>
      <c r="V287" s="102">
        <v>2</v>
      </c>
      <c r="W287" s="102">
        <v>0</v>
      </c>
      <c r="X287" s="102">
        <v>0</v>
      </c>
      <c r="Y287" s="102">
        <v>4</v>
      </c>
      <c r="Z287" s="102">
        <v>0</v>
      </c>
      <c r="AA287" s="102">
        <v>1</v>
      </c>
      <c r="AB287" s="103"/>
      <c r="AC287" s="100"/>
      <c r="AD287" s="104"/>
      <c r="AE287" s="104"/>
      <c r="AF287" s="104"/>
      <c r="AG287" s="178"/>
      <c r="AH287" s="178"/>
      <c r="AI287" s="178"/>
      <c r="AJ287" s="178"/>
      <c r="AK287" s="178"/>
      <c r="AL287" s="178"/>
      <c r="AM287" s="101">
        <f t="shared" si="43"/>
        <v>0</v>
      </c>
    </row>
    <row r="288" spans="1:39" ht="15.75" hidden="1" x14ac:dyDescent="0.25">
      <c r="A288" s="123"/>
      <c r="B288" s="123"/>
      <c r="C288" s="123"/>
      <c r="D288" s="123"/>
      <c r="E288" s="123"/>
      <c r="F288" s="123"/>
      <c r="G288" s="123"/>
      <c r="H288" s="123"/>
      <c r="I288" s="123"/>
      <c r="J288" s="123"/>
      <c r="K288" s="123"/>
      <c r="L288" s="123"/>
      <c r="M288" s="123"/>
      <c r="N288" s="123"/>
      <c r="O288" s="123"/>
      <c r="P288" s="123"/>
      <c r="Q288" s="123"/>
      <c r="R288" s="102">
        <v>0</v>
      </c>
      <c r="S288" s="102">
        <v>5</v>
      </c>
      <c r="T288" s="102">
        <v>4</v>
      </c>
      <c r="U288" s="102">
        <v>0</v>
      </c>
      <c r="V288" s="102">
        <v>2</v>
      </c>
      <c r="W288" s="102">
        <v>0</v>
      </c>
      <c r="X288" s="102">
        <v>0</v>
      </c>
      <c r="Y288" s="102">
        <v>4</v>
      </c>
      <c r="Z288" s="102">
        <v>0</v>
      </c>
      <c r="AA288" s="102">
        <v>1</v>
      </c>
      <c r="AB288" s="103"/>
      <c r="AC288" s="100"/>
      <c r="AD288" s="104"/>
      <c r="AE288" s="104"/>
      <c r="AF288" s="104"/>
      <c r="AG288" s="178"/>
      <c r="AH288" s="178"/>
      <c r="AI288" s="178"/>
      <c r="AJ288" s="178"/>
      <c r="AK288" s="178"/>
      <c r="AL288" s="178"/>
      <c r="AM288" s="101">
        <f t="shared" si="43"/>
        <v>0</v>
      </c>
    </row>
    <row r="289" spans="1:39" ht="15.75" hidden="1" x14ac:dyDescent="0.25">
      <c r="A289" s="123"/>
      <c r="B289" s="123"/>
      <c r="C289" s="123"/>
      <c r="D289" s="123"/>
      <c r="E289" s="123"/>
      <c r="F289" s="123"/>
      <c r="G289" s="123"/>
      <c r="H289" s="123"/>
      <c r="I289" s="123"/>
      <c r="J289" s="123"/>
      <c r="K289" s="123"/>
      <c r="L289" s="123"/>
      <c r="M289" s="123"/>
      <c r="N289" s="123"/>
      <c r="O289" s="123"/>
      <c r="P289" s="123"/>
      <c r="Q289" s="123"/>
      <c r="R289" s="102">
        <v>0</v>
      </c>
      <c r="S289" s="102">
        <v>5</v>
      </c>
      <c r="T289" s="102">
        <v>4</v>
      </c>
      <c r="U289" s="102">
        <v>0</v>
      </c>
      <c r="V289" s="102">
        <v>2</v>
      </c>
      <c r="W289" s="102">
        <v>0</v>
      </c>
      <c r="X289" s="102">
        <v>0</v>
      </c>
      <c r="Y289" s="102">
        <v>4</v>
      </c>
      <c r="Z289" s="102">
        <v>0</v>
      </c>
      <c r="AA289" s="102">
        <v>1</v>
      </c>
      <c r="AB289" s="103"/>
      <c r="AC289" s="100"/>
      <c r="AD289" s="104"/>
      <c r="AE289" s="104"/>
      <c r="AF289" s="104"/>
      <c r="AG289" s="178"/>
      <c r="AH289" s="178"/>
      <c r="AI289" s="178"/>
      <c r="AJ289" s="178"/>
      <c r="AK289" s="178"/>
      <c r="AL289" s="178"/>
      <c r="AM289" s="101">
        <f t="shared" si="43"/>
        <v>0</v>
      </c>
    </row>
    <row r="290" spans="1:39" ht="15.75" hidden="1" x14ac:dyDescent="0.25">
      <c r="A290" s="123"/>
      <c r="B290" s="123"/>
      <c r="C290" s="123"/>
      <c r="D290" s="123"/>
      <c r="E290" s="123"/>
      <c r="F290" s="123"/>
      <c r="G290" s="123"/>
      <c r="H290" s="123"/>
      <c r="I290" s="123"/>
      <c r="J290" s="123"/>
      <c r="K290" s="123"/>
      <c r="L290" s="123"/>
      <c r="M290" s="123"/>
      <c r="N290" s="123"/>
      <c r="O290" s="123"/>
      <c r="P290" s="123"/>
      <c r="Q290" s="123"/>
      <c r="R290" s="102">
        <v>0</v>
      </c>
      <c r="S290" s="102">
        <v>5</v>
      </c>
      <c r="T290" s="102">
        <v>4</v>
      </c>
      <c r="U290" s="102">
        <v>0</v>
      </c>
      <c r="V290" s="102">
        <v>2</v>
      </c>
      <c r="W290" s="102">
        <v>0</v>
      </c>
      <c r="X290" s="102">
        <v>0</v>
      </c>
      <c r="Y290" s="102">
        <v>4</v>
      </c>
      <c r="Z290" s="102">
        <v>0</v>
      </c>
      <c r="AA290" s="102">
        <v>1</v>
      </c>
      <c r="AB290" s="103"/>
      <c r="AC290" s="100"/>
      <c r="AD290" s="104"/>
      <c r="AE290" s="104"/>
      <c r="AF290" s="104"/>
      <c r="AG290" s="178"/>
      <c r="AH290" s="178"/>
      <c r="AI290" s="178"/>
      <c r="AJ290" s="178"/>
      <c r="AK290" s="178"/>
      <c r="AL290" s="178"/>
      <c r="AM290" s="101">
        <f t="shared" si="43"/>
        <v>0</v>
      </c>
    </row>
    <row r="291" spans="1:39" ht="63" x14ac:dyDescent="0.25">
      <c r="A291" s="123">
        <v>8</v>
      </c>
      <c r="B291" s="123">
        <v>0</v>
      </c>
      <c r="C291" s="123">
        <v>2</v>
      </c>
      <c r="D291" s="123">
        <v>0</v>
      </c>
      <c r="E291" s="123">
        <v>5</v>
      </c>
      <c r="F291" s="123">
        <v>0</v>
      </c>
      <c r="G291" s="123">
        <v>3</v>
      </c>
      <c r="H291" s="123">
        <v>0</v>
      </c>
      <c r="I291" s="123">
        <v>5</v>
      </c>
      <c r="J291" s="123">
        <v>4</v>
      </c>
      <c r="K291" s="123">
        <v>0</v>
      </c>
      <c r="L291" s="123">
        <v>2</v>
      </c>
      <c r="M291" s="123">
        <v>2</v>
      </c>
      <c r="N291" s="123">
        <v>0</v>
      </c>
      <c r="O291" s="123">
        <v>1</v>
      </c>
      <c r="P291" s="123">
        <v>0</v>
      </c>
      <c r="Q291" s="123">
        <v>0</v>
      </c>
      <c r="R291" s="102">
        <v>0</v>
      </c>
      <c r="S291" s="102">
        <v>5</v>
      </c>
      <c r="T291" s="102">
        <v>4</v>
      </c>
      <c r="U291" s="102">
        <v>4</v>
      </c>
      <c r="V291" s="102">
        <v>2</v>
      </c>
      <c r="W291" s="102">
        <v>2</v>
      </c>
      <c r="X291" s="102">
        <v>0</v>
      </c>
      <c r="Y291" s="102">
        <v>6</v>
      </c>
      <c r="Z291" s="102">
        <v>0</v>
      </c>
      <c r="AA291" s="102">
        <v>0</v>
      </c>
      <c r="AB291" s="103" t="s">
        <v>261</v>
      </c>
      <c r="AC291" s="100" t="s">
        <v>4</v>
      </c>
      <c r="AD291" s="104"/>
      <c r="AE291" s="104"/>
      <c r="AF291" s="104"/>
      <c r="AG291" s="178">
        <v>1000</v>
      </c>
      <c r="AH291" s="181">
        <v>1000</v>
      </c>
      <c r="AI291" s="181">
        <v>1000</v>
      </c>
      <c r="AJ291" s="181">
        <v>1000</v>
      </c>
      <c r="AK291" s="181">
        <v>329.3</v>
      </c>
      <c r="AL291" s="181">
        <v>329.3</v>
      </c>
      <c r="AM291" s="101">
        <f t="shared" ref="AM291:AM302" si="44">AG291+AH291+AI291+AJ291+AK291+AL291</f>
        <v>4658.6000000000004</v>
      </c>
    </row>
    <row r="292" spans="1:39" ht="31.5" x14ac:dyDescent="0.25">
      <c r="A292" s="123"/>
      <c r="B292" s="123"/>
      <c r="C292" s="123"/>
      <c r="D292" s="123"/>
      <c r="E292" s="123"/>
      <c r="F292" s="123"/>
      <c r="G292" s="123"/>
      <c r="H292" s="123"/>
      <c r="I292" s="123"/>
      <c r="J292" s="123"/>
      <c r="K292" s="123"/>
      <c r="L292" s="123"/>
      <c r="M292" s="123"/>
      <c r="N292" s="123"/>
      <c r="O292" s="123"/>
      <c r="P292" s="123"/>
      <c r="Q292" s="123"/>
      <c r="R292" s="102">
        <v>0</v>
      </c>
      <c r="S292" s="102">
        <v>5</v>
      </c>
      <c r="T292" s="102">
        <v>4</v>
      </c>
      <c r="U292" s="102">
        <v>4</v>
      </c>
      <c r="V292" s="102">
        <v>2</v>
      </c>
      <c r="W292" s="102">
        <v>2</v>
      </c>
      <c r="X292" s="102">
        <v>0</v>
      </c>
      <c r="Y292" s="102">
        <v>6</v>
      </c>
      <c r="Z292" s="102">
        <v>0</v>
      </c>
      <c r="AA292" s="102">
        <v>0</v>
      </c>
      <c r="AB292" s="107" t="s">
        <v>26</v>
      </c>
      <c r="AC292" s="100" t="s">
        <v>4</v>
      </c>
      <c r="AD292" s="104"/>
      <c r="AE292" s="104"/>
      <c r="AF292" s="104"/>
      <c r="AG292" s="178">
        <v>1000</v>
      </c>
      <c r="AH292" s="181">
        <v>1000</v>
      </c>
      <c r="AI292" s="181">
        <v>1000</v>
      </c>
      <c r="AJ292" s="181">
        <v>1000</v>
      </c>
      <c r="AK292" s="181">
        <v>329.3</v>
      </c>
      <c r="AL292" s="181">
        <v>329.3</v>
      </c>
      <c r="AM292" s="101">
        <f t="shared" si="44"/>
        <v>4658.6000000000004</v>
      </c>
    </row>
    <row r="293" spans="1:39" ht="38.25" customHeight="1" x14ac:dyDescent="0.25">
      <c r="A293" s="123"/>
      <c r="B293" s="123"/>
      <c r="C293" s="123"/>
      <c r="D293" s="123"/>
      <c r="E293" s="123"/>
      <c r="F293" s="123"/>
      <c r="G293" s="123"/>
      <c r="H293" s="123"/>
      <c r="I293" s="123"/>
      <c r="J293" s="123"/>
      <c r="K293" s="123"/>
      <c r="L293" s="123"/>
      <c r="M293" s="123"/>
      <c r="N293" s="123"/>
      <c r="O293" s="123"/>
      <c r="P293" s="123"/>
      <c r="Q293" s="123"/>
      <c r="R293" s="102">
        <v>0</v>
      </c>
      <c r="S293" s="102">
        <v>5</v>
      </c>
      <c r="T293" s="102">
        <v>4</v>
      </c>
      <c r="U293" s="102">
        <v>4</v>
      </c>
      <c r="V293" s="102">
        <v>2</v>
      </c>
      <c r="W293" s="102">
        <v>2</v>
      </c>
      <c r="X293" s="102">
        <v>0</v>
      </c>
      <c r="Y293" s="102">
        <v>6</v>
      </c>
      <c r="Z293" s="102">
        <v>0</v>
      </c>
      <c r="AA293" s="102">
        <v>1</v>
      </c>
      <c r="AB293" s="103" t="s">
        <v>262</v>
      </c>
      <c r="AC293" s="100" t="s">
        <v>31</v>
      </c>
      <c r="AD293" s="104"/>
      <c r="AE293" s="104"/>
      <c r="AF293" s="104"/>
      <c r="AG293" s="180">
        <v>5</v>
      </c>
      <c r="AH293" s="180">
        <v>3</v>
      </c>
      <c r="AI293" s="180">
        <v>2</v>
      </c>
      <c r="AJ293" s="180">
        <v>2</v>
      </c>
      <c r="AK293" s="180">
        <v>2</v>
      </c>
      <c r="AL293" s="180">
        <v>2</v>
      </c>
      <c r="AM293" s="177">
        <f t="shared" si="44"/>
        <v>16</v>
      </c>
    </row>
    <row r="294" spans="1:39" ht="31.5" x14ac:dyDescent="0.25">
      <c r="A294" s="123">
        <v>8</v>
      </c>
      <c r="B294" s="123">
        <v>0</v>
      </c>
      <c r="C294" s="123">
        <v>2</v>
      </c>
      <c r="D294" s="123">
        <v>0</v>
      </c>
      <c r="E294" s="123">
        <v>5</v>
      </c>
      <c r="F294" s="123">
        <v>0</v>
      </c>
      <c r="G294" s="123">
        <v>3</v>
      </c>
      <c r="H294" s="123">
        <v>0</v>
      </c>
      <c r="I294" s="123">
        <v>5</v>
      </c>
      <c r="J294" s="123">
        <v>4</v>
      </c>
      <c r="K294" s="123">
        <v>0</v>
      </c>
      <c r="L294" s="123">
        <v>2</v>
      </c>
      <c r="M294" s="123">
        <v>2</v>
      </c>
      <c r="N294" s="123">
        <v>0</v>
      </c>
      <c r="O294" s="123">
        <v>1</v>
      </c>
      <c r="P294" s="123">
        <v>1</v>
      </c>
      <c r="Q294" s="123">
        <v>0</v>
      </c>
      <c r="R294" s="102">
        <v>0</v>
      </c>
      <c r="S294" s="102">
        <v>5</v>
      </c>
      <c r="T294" s="102">
        <v>4</v>
      </c>
      <c r="U294" s="102">
        <v>4</v>
      </c>
      <c r="V294" s="102">
        <v>2</v>
      </c>
      <c r="W294" s="102">
        <v>2</v>
      </c>
      <c r="X294" s="102">
        <v>0</v>
      </c>
      <c r="Y294" s="102">
        <v>7</v>
      </c>
      <c r="Z294" s="102">
        <v>0</v>
      </c>
      <c r="AA294" s="102">
        <v>0</v>
      </c>
      <c r="AB294" s="105" t="s">
        <v>338</v>
      </c>
      <c r="AC294" s="100" t="s">
        <v>4</v>
      </c>
      <c r="AD294" s="104"/>
      <c r="AE294" s="104"/>
      <c r="AF294" s="104"/>
      <c r="AG294" s="178">
        <v>158.69999999999999</v>
      </c>
      <c r="AH294" s="181">
        <v>200</v>
      </c>
      <c r="AI294" s="181">
        <v>200</v>
      </c>
      <c r="AJ294" s="181">
        <v>200</v>
      </c>
      <c r="AK294" s="178">
        <v>110.5</v>
      </c>
      <c r="AL294" s="178">
        <v>110.5</v>
      </c>
      <c r="AM294" s="101">
        <f t="shared" si="44"/>
        <v>979.7</v>
      </c>
    </row>
    <row r="295" spans="1:39" ht="31.5" x14ac:dyDescent="0.25">
      <c r="A295" s="123"/>
      <c r="B295" s="123"/>
      <c r="C295" s="123"/>
      <c r="D295" s="123"/>
      <c r="E295" s="123"/>
      <c r="F295" s="123"/>
      <c r="G295" s="123"/>
      <c r="H295" s="123"/>
      <c r="I295" s="123"/>
      <c r="J295" s="123"/>
      <c r="K295" s="123"/>
      <c r="L295" s="123"/>
      <c r="M295" s="123"/>
      <c r="N295" s="123"/>
      <c r="O295" s="123"/>
      <c r="P295" s="123"/>
      <c r="Q295" s="123"/>
      <c r="R295" s="102">
        <v>0</v>
      </c>
      <c r="S295" s="102">
        <v>5</v>
      </c>
      <c r="T295" s="102">
        <v>4</v>
      </c>
      <c r="U295" s="102">
        <v>4</v>
      </c>
      <c r="V295" s="102">
        <v>2</v>
      </c>
      <c r="W295" s="102">
        <v>2</v>
      </c>
      <c r="X295" s="102">
        <v>0</v>
      </c>
      <c r="Y295" s="102">
        <v>7</v>
      </c>
      <c r="Z295" s="102">
        <v>0</v>
      </c>
      <c r="AA295" s="102">
        <v>0</v>
      </c>
      <c r="AB295" s="107" t="s">
        <v>26</v>
      </c>
      <c r="AC295" s="100" t="s">
        <v>4</v>
      </c>
      <c r="AD295" s="104"/>
      <c r="AE295" s="104"/>
      <c r="AF295" s="104"/>
      <c r="AG295" s="178">
        <v>158.69999999999999</v>
      </c>
      <c r="AH295" s="181">
        <v>200</v>
      </c>
      <c r="AI295" s="181">
        <v>200</v>
      </c>
      <c r="AJ295" s="181">
        <v>200</v>
      </c>
      <c r="AK295" s="178">
        <v>110.5</v>
      </c>
      <c r="AL295" s="178">
        <v>110.5</v>
      </c>
      <c r="AM295" s="101">
        <f t="shared" si="44"/>
        <v>979.7</v>
      </c>
    </row>
    <row r="296" spans="1:39" ht="31.5" x14ac:dyDescent="0.25">
      <c r="A296" s="123"/>
      <c r="B296" s="123"/>
      <c r="C296" s="123"/>
      <c r="D296" s="123"/>
      <c r="E296" s="123"/>
      <c r="F296" s="123"/>
      <c r="G296" s="123"/>
      <c r="H296" s="123"/>
      <c r="I296" s="123"/>
      <c r="J296" s="123"/>
      <c r="K296" s="123"/>
      <c r="L296" s="123"/>
      <c r="M296" s="123"/>
      <c r="N296" s="123"/>
      <c r="O296" s="123"/>
      <c r="P296" s="123"/>
      <c r="Q296" s="123"/>
      <c r="R296" s="102">
        <v>0</v>
      </c>
      <c r="S296" s="102">
        <v>5</v>
      </c>
      <c r="T296" s="102">
        <v>4</v>
      </c>
      <c r="U296" s="102">
        <v>4</v>
      </c>
      <c r="V296" s="102">
        <v>2</v>
      </c>
      <c r="W296" s="102">
        <v>2</v>
      </c>
      <c r="X296" s="102">
        <v>0</v>
      </c>
      <c r="Y296" s="102">
        <v>7</v>
      </c>
      <c r="Z296" s="102">
        <v>0</v>
      </c>
      <c r="AA296" s="102">
        <v>1</v>
      </c>
      <c r="AB296" s="103" t="s">
        <v>235</v>
      </c>
      <c r="AC296" s="100" t="s">
        <v>31</v>
      </c>
      <c r="AD296" s="104"/>
      <c r="AE296" s="104"/>
      <c r="AF296" s="104"/>
      <c r="AG296" s="180">
        <v>7</v>
      </c>
      <c r="AH296" s="180">
        <v>5</v>
      </c>
      <c r="AI296" s="180">
        <v>4</v>
      </c>
      <c r="AJ296" s="180">
        <v>4</v>
      </c>
      <c r="AK296" s="180">
        <v>4</v>
      </c>
      <c r="AL296" s="180">
        <v>4</v>
      </c>
      <c r="AM296" s="177">
        <f t="shared" si="44"/>
        <v>28</v>
      </c>
    </row>
    <row r="297" spans="1:39" ht="47.25" x14ac:dyDescent="0.25">
      <c r="A297" s="123">
        <v>8</v>
      </c>
      <c r="B297" s="123">
        <v>0</v>
      </c>
      <c r="C297" s="123">
        <v>2</v>
      </c>
      <c r="D297" s="134">
        <v>0</v>
      </c>
      <c r="E297" s="134">
        <v>5</v>
      </c>
      <c r="F297" s="134">
        <v>0</v>
      </c>
      <c r="G297" s="134">
        <v>3</v>
      </c>
      <c r="H297" s="123">
        <v>0</v>
      </c>
      <c r="I297" s="123">
        <v>5</v>
      </c>
      <c r="J297" s="123">
        <v>4</v>
      </c>
      <c r="K297" s="123">
        <v>0</v>
      </c>
      <c r="L297" s="123">
        <v>2</v>
      </c>
      <c r="M297" s="123">
        <v>2</v>
      </c>
      <c r="N297" s="123">
        <v>0</v>
      </c>
      <c r="O297" s="123">
        <v>1</v>
      </c>
      <c r="P297" s="123">
        <v>2</v>
      </c>
      <c r="Q297" s="123">
        <v>0</v>
      </c>
      <c r="R297" s="102">
        <v>0</v>
      </c>
      <c r="S297" s="102">
        <v>5</v>
      </c>
      <c r="T297" s="102">
        <v>4</v>
      </c>
      <c r="U297" s="102">
        <v>4</v>
      </c>
      <c r="V297" s="102">
        <v>2</v>
      </c>
      <c r="W297" s="102">
        <v>2</v>
      </c>
      <c r="X297" s="102">
        <v>0</v>
      </c>
      <c r="Y297" s="102">
        <v>8</v>
      </c>
      <c r="Z297" s="102">
        <v>0</v>
      </c>
      <c r="AA297" s="102">
        <v>0</v>
      </c>
      <c r="AB297" s="113" t="s">
        <v>279</v>
      </c>
      <c r="AC297" s="100" t="s">
        <v>4</v>
      </c>
      <c r="AD297" s="104"/>
      <c r="AE297" s="104"/>
      <c r="AF297" s="104"/>
      <c r="AG297" s="178">
        <v>75</v>
      </c>
      <c r="AH297" s="178">
        <v>0</v>
      </c>
      <c r="AI297" s="178">
        <v>0</v>
      </c>
      <c r="AJ297" s="178">
        <v>0</v>
      </c>
      <c r="AK297" s="178">
        <v>0</v>
      </c>
      <c r="AL297" s="178">
        <v>0</v>
      </c>
      <c r="AM297" s="101">
        <f>AG297+AH297+AI297+AJ297+AK297+AL297</f>
        <v>75</v>
      </c>
    </row>
    <row r="298" spans="1:39" ht="47.25" x14ac:dyDescent="0.25">
      <c r="A298" s="123"/>
      <c r="B298" s="123"/>
      <c r="C298" s="123"/>
      <c r="D298" s="123"/>
      <c r="E298" s="123"/>
      <c r="F298" s="123"/>
      <c r="G298" s="123"/>
      <c r="H298" s="123"/>
      <c r="I298" s="123"/>
      <c r="J298" s="123"/>
      <c r="K298" s="123"/>
      <c r="L298" s="123"/>
      <c r="M298" s="123"/>
      <c r="N298" s="123"/>
      <c r="O298" s="123"/>
      <c r="P298" s="123"/>
      <c r="Q298" s="123"/>
      <c r="R298" s="102">
        <v>0</v>
      </c>
      <c r="S298" s="102">
        <v>5</v>
      </c>
      <c r="T298" s="102">
        <v>4</v>
      </c>
      <c r="U298" s="102">
        <v>4</v>
      </c>
      <c r="V298" s="102">
        <v>2</v>
      </c>
      <c r="W298" s="102">
        <v>2</v>
      </c>
      <c r="X298" s="102">
        <v>0</v>
      </c>
      <c r="Y298" s="102">
        <v>8</v>
      </c>
      <c r="Z298" s="102">
        <v>0</v>
      </c>
      <c r="AA298" s="102">
        <v>1</v>
      </c>
      <c r="AB298" s="117" t="s">
        <v>280</v>
      </c>
      <c r="AC298" s="100" t="s">
        <v>28</v>
      </c>
      <c r="AD298" s="104"/>
      <c r="AE298" s="104"/>
      <c r="AF298" s="104"/>
      <c r="AG298" s="180">
        <f>AG297/AG19*100</f>
        <v>6.4847927287316101E-2</v>
      </c>
      <c r="AH298" s="180">
        <v>0</v>
      </c>
      <c r="AI298" s="180">
        <v>0</v>
      </c>
      <c r="AJ298" s="180">
        <v>0</v>
      </c>
      <c r="AK298" s="180">
        <v>0</v>
      </c>
      <c r="AL298" s="180">
        <v>0</v>
      </c>
      <c r="AM298" s="177">
        <v>0</v>
      </c>
    </row>
    <row r="299" spans="1:39" ht="47.25" x14ac:dyDescent="0.25">
      <c r="A299" s="123">
        <v>8</v>
      </c>
      <c r="B299" s="123">
        <v>0</v>
      </c>
      <c r="C299" s="123">
        <v>2</v>
      </c>
      <c r="D299" s="123">
        <v>0</v>
      </c>
      <c r="E299" s="123">
        <v>5</v>
      </c>
      <c r="F299" s="123">
        <v>0</v>
      </c>
      <c r="G299" s="123">
        <v>3</v>
      </c>
      <c r="H299" s="123">
        <v>0</v>
      </c>
      <c r="I299" s="123">
        <v>5</v>
      </c>
      <c r="J299" s="123">
        <v>4</v>
      </c>
      <c r="K299" s="123">
        <v>0</v>
      </c>
      <c r="L299" s="123">
        <v>2</v>
      </c>
      <c r="M299" s="123">
        <v>2</v>
      </c>
      <c r="N299" s="123">
        <v>0</v>
      </c>
      <c r="O299" s="123">
        <v>1</v>
      </c>
      <c r="P299" s="123">
        <v>3</v>
      </c>
      <c r="Q299" s="123">
        <v>0</v>
      </c>
      <c r="R299" s="102">
        <v>0</v>
      </c>
      <c r="S299" s="102">
        <v>5</v>
      </c>
      <c r="T299" s="102">
        <v>4</v>
      </c>
      <c r="U299" s="102">
        <v>4</v>
      </c>
      <c r="V299" s="102">
        <v>2</v>
      </c>
      <c r="W299" s="102">
        <v>2</v>
      </c>
      <c r="X299" s="102">
        <v>0</v>
      </c>
      <c r="Y299" s="102">
        <v>9</v>
      </c>
      <c r="Z299" s="102">
        <v>0</v>
      </c>
      <c r="AA299" s="102">
        <v>0</v>
      </c>
      <c r="AB299" s="113" t="s">
        <v>334</v>
      </c>
      <c r="AC299" s="100" t="s">
        <v>4</v>
      </c>
      <c r="AD299" s="104"/>
      <c r="AE299" s="104"/>
      <c r="AF299" s="104"/>
      <c r="AG299" s="178">
        <v>0</v>
      </c>
      <c r="AH299" s="181">
        <v>300</v>
      </c>
      <c r="AI299" s="181">
        <v>0</v>
      </c>
      <c r="AJ299" s="181">
        <v>0</v>
      </c>
      <c r="AK299" s="178">
        <v>0</v>
      </c>
      <c r="AL299" s="178">
        <v>0</v>
      </c>
      <c r="AM299" s="177">
        <f>AG299+AH299+AI299+AK299+AL299</f>
        <v>300</v>
      </c>
    </row>
    <row r="300" spans="1:39" ht="31.5" x14ac:dyDescent="0.25">
      <c r="A300" s="123"/>
      <c r="B300" s="123"/>
      <c r="C300" s="123"/>
      <c r="D300" s="123"/>
      <c r="E300" s="123"/>
      <c r="F300" s="123"/>
      <c r="G300" s="123"/>
      <c r="H300" s="123"/>
      <c r="I300" s="123"/>
      <c r="J300" s="123"/>
      <c r="K300" s="123"/>
      <c r="L300" s="123"/>
      <c r="M300" s="123"/>
      <c r="N300" s="123"/>
      <c r="O300" s="123"/>
      <c r="P300" s="123"/>
      <c r="Q300" s="123"/>
      <c r="R300" s="102">
        <v>0</v>
      </c>
      <c r="S300" s="102">
        <v>5</v>
      </c>
      <c r="T300" s="102">
        <v>4</v>
      </c>
      <c r="U300" s="102">
        <v>4</v>
      </c>
      <c r="V300" s="102">
        <v>2</v>
      </c>
      <c r="W300" s="102">
        <v>2</v>
      </c>
      <c r="X300" s="102">
        <v>0</v>
      </c>
      <c r="Y300" s="102">
        <v>9</v>
      </c>
      <c r="Z300" s="102">
        <v>0</v>
      </c>
      <c r="AA300" s="102">
        <v>0</v>
      </c>
      <c r="AB300" s="107" t="s">
        <v>26</v>
      </c>
      <c r="AC300" s="100" t="s">
        <v>4</v>
      </c>
      <c r="AD300" s="104"/>
      <c r="AE300" s="104"/>
      <c r="AF300" s="104"/>
      <c r="AG300" s="178">
        <v>0</v>
      </c>
      <c r="AH300" s="181">
        <v>300</v>
      </c>
      <c r="AI300" s="181">
        <v>0</v>
      </c>
      <c r="AJ300" s="181">
        <v>0</v>
      </c>
      <c r="AK300" s="178">
        <v>0</v>
      </c>
      <c r="AL300" s="178">
        <v>0</v>
      </c>
      <c r="AM300" s="177">
        <f>AG300+AH300+AI300+AJ300+AK300+AL300</f>
        <v>300</v>
      </c>
    </row>
    <row r="301" spans="1:39" ht="51.75" customHeight="1" x14ac:dyDescent="0.25">
      <c r="A301" s="123"/>
      <c r="B301" s="123"/>
      <c r="C301" s="123"/>
      <c r="D301" s="123"/>
      <c r="E301" s="123"/>
      <c r="F301" s="123"/>
      <c r="G301" s="123"/>
      <c r="H301" s="123"/>
      <c r="I301" s="123"/>
      <c r="J301" s="123"/>
      <c r="K301" s="123"/>
      <c r="L301" s="123"/>
      <c r="M301" s="123"/>
      <c r="N301" s="123"/>
      <c r="O301" s="123"/>
      <c r="P301" s="123"/>
      <c r="Q301" s="123"/>
      <c r="R301" s="102">
        <v>0</v>
      </c>
      <c r="S301" s="102">
        <v>5</v>
      </c>
      <c r="T301" s="102">
        <v>4</v>
      </c>
      <c r="U301" s="102">
        <v>4</v>
      </c>
      <c r="V301" s="102">
        <v>2</v>
      </c>
      <c r="W301" s="102">
        <v>2</v>
      </c>
      <c r="X301" s="102">
        <v>0</v>
      </c>
      <c r="Y301" s="102">
        <v>9</v>
      </c>
      <c r="Z301" s="102">
        <v>0</v>
      </c>
      <c r="AA301" s="102">
        <v>1</v>
      </c>
      <c r="AB301" s="103" t="s">
        <v>333</v>
      </c>
      <c r="AC301" s="100" t="s">
        <v>28</v>
      </c>
      <c r="AD301" s="104"/>
      <c r="AE301" s="104"/>
      <c r="AF301" s="104"/>
      <c r="AG301" s="180">
        <v>0</v>
      </c>
      <c r="AH301" s="180">
        <f>AH299/AH19*100</f>
        <v>0.23069925790969709</v>
      </c>
      <c r="AI301" s="180">
        <f>AI300/AI19*100</f>
        <v>0</v>
      </c>
      <c r="AJ301" s="180">
        <f>AJ299/AJ19*100</f>
        <v>0</v>
      </c>
      <c r="AK301" s="180"/>
      <c r="AL301" s="180"/>
      <c r="AM301" s="177"/>
    </row>
    <row r="302" spans="1:39" ht="31.5" x14ac:dyDescent="0.25">
      <c r="A302" s="123"/>
      <c r="B302" s="123"/>
      <c r="C302" s="123"/>
      <c r="D302" s="123"/>
      <c r="E302" s="123"/>
      <c r="F302" s="123"/>
      <c r="G302" s="123"/>
      <c r="H302" s="123"/>
      <c r="I302" s="123"/>
      <c r="J302" s="123"/>
      <c r="K302" s="123"/>
      <c r="L302" s="123"/>
      <c r="M302" s="123"/>
      <c r="N302" s="123"/>
      <c r="O302" s="123"/>
      <c r="P302" s="123"/>
      <c r="Q302" s="123"/>
      <c r="R302" s="102">
        <v>0</v>
      </c>
      <c r="S302" s="102">
        <v>5</v>
      </c>
      <c r="T302" s="102">
        <v>4</v>
      </c>
      <c r="U302" s="102">
        <v>4</v>
      </c>
      <c r="V302" s="102">
        <v>3</v>
      </c>
      <c r="W302" s="102">
        <v>0</v>
      </c>
      <c r="X302" s="102">
        <v>0</v>
      </c>
      <c r="Y302" s="102">
        <v>0</v>
      </c>
      <c r="Z302" s="102">
        <v>0</v>
      </c>
      <c r="AA302" s="102">
        <v>0</v>
      </c>
      <c r="AB302" s="192" t="s">
        <v>233</v>
      </c>
      <c r="AC302" s="100" t="s">
        <v>4</v>
      </c>
      <c r="AD302" s="104"/>
      <c r="AE302" s="104"/>
      <c r="AF302" s="104"/>
      <c r="AG302" s="201">
        <f>AG304+AG306+AG308+AG310+AG312+AG314+AG316+AG318+AG320+AG322+AG324</f>
        <v>2593.2999999999997</v>
      </c>
      <c r="AH302" s="201">
        <f>AH324+AH328+AH330+AH332</f>
        <v>1508.2</v>
      </c>
      <c r="AI302" s="201">
        <f>AI324</f>
        <v>1200</v>
      </c>
      <c r="AJ302" s="201">
        <f>AJ324</f>
        <v>1200</v>
      </c>
      <c r="AK302" s="201">
        <f t="shared" ref="AK302:AL302" si="45">AK304</f>
        <v>0</v>
      </c>
      <c r="AL302" s="201">
        <f t="shared" si="45"/>
        <v>0</v>
      </c>
      <c r="AM302" s="101">
        <f t="shared" si="44"/>
        <v>6501.5</v>
      </c>
    </row>
    <row r="303" spans="1:39" ht="31.5" x14ac:dyDescent="0.25">
      <c r="A303" s="123"/>
      <c r="B303" s="123"/>
      <c r="C303" s="123"/>
      <c r="D303" s="123"/>
      <c r="E303" s="123"/>
      <c r="F303" s="123"/>
      <c r="G303" s="123"/>
      <c r="H303" s="123"/>
      <c r="I303" s="123"/>
      <c r="J303" s="123"/>
      <c r="K303" s="123"/>
      <c r="L303" s="123"/>
      <c r="M303" s="123"/>
      <c r="N303" s="123"/>
      <c r="O303" s="123"/>
      <c r="P303" s="123"/>
      <c r="Q303" s="123"/>
      <c r="R303" s="102">
        <v>0</v>
      </c>
      <c r="S303" s="102">
        <v>5</v>
      </c>
      <c r="T303" s="102">
        <v>4</v>
      </c>
      <c r="U303" s="102">
        <v>4</v>
      </c>
      <c r="V303" s="102">
        <v>3</v>
      </c>
      <c r="W303" s="102">
        <v>0</v>
      </c>
      <c r="X303" s="102">
        <v>0</v>
      </c>
      <c r="Y303" s="102">
        <v>0</v>
      </c>
      <c r="Z303" s="102">
        <v>0</v>
      </c>
      <c r="AA303" s="102">
        <v>0</v>
      </c>
      <c r="AB303" s="103" t="s">
        <v>236</v>
      </c>
      <c r="AC303" s="100" t="s">
        <v>31</v>
      </c>
      <c r="AD303" s="104"/>
      <c r="AE303" s="104"/>
      <c r="AF303" s="104"/>
      <c r="AG303" s="180">
        <v>5</v>
      </c>
      <c r="AH303" s="180">
        <v>0</v>
      </c>
      <c r="AI303" s="180">
        <v>0</v>
      </c>
      <c r="AJ303" s="180">
        <v>0</v>
      </c>
      <c r="AK303" s="180">
        <v>0</v>
      </c>
      <c r="AL303" s="180">
        <v>0</v>
      </c>
      <c r="AM303" s="177">
        <v>5</v>
      </c>
    </row>
    <row r="304" spans="1:39" ht="122.25" customHeight="1" x14ac:dyDescent="0.25">
      <c r="A304" s="123">
        <v>8</v>
      </c>
      <c r="B304" s="123">
        <v>0</v>
      </c>
      <c r="C304" s="123">
        <v>2</v>
      </c>
      <c r="D304" s="123">
        <v>0</v>
      </c>
      <c r="E304" s="123">
        <v>5</v>
      </c>
      <c r="F304" s="123">
        <v>0</v>
      </c>
      <c r="G304" s="123">
        <v>3</v>
      </c>
      <c r="H304" s="123">
        <v>0</v>
      </c>
      <c r="I304" s="123">
        <v>5</v>
      </c>
      <c r="J304" s="123">
        <v>4</v>
      </c>
      <c r="K304" s="123">
        <v>0</v>
      </c>
      <c r="L304" s="123">
        <v>3</v>
      </c>
      <c r="M304" s="123" t="s">
        <v>60</v>
      </c>
      <c r="N304" s="123">
        <v>0</v>
      </c>
      <c r="O304" s="123">
        <v>4</v>
      </c>
      <c r="P304" s="123">
        <v>3</v>
      </c>
      <c r="Q304" s="123">
        <v>1</v>
      </c>
      <c r="R304" s="102">
        <v>0</v>
      </c>
      <c r="S304" s="102">
        <v>5</v>
      </c>
      <c r="T304" s="102">
        <v>4</v>
      </c>
      <c r="U304" s="102">
        <v>4</v>
      </c>
      <c r="V304" s="102">
        <v>3</v>
      </c>
      <c r="W304" s="102">
        <v>3</v>
      </c>
      <c r="X304" s="102">
        <v>0</v>
      </c>
      <c r="Y304" s="102">
        <v>1</v>
      </c>
      <c r="Z304" s="102">
        <v>0</v>
      </c>
      <c r="AA304" s="102">
        <v>0</v>
      </c>
      <c r="AB304" s="190" t="s">
        <v>289</v>
      </c>
      <c r="AC304" s="100" t="s">
        <v>4</v>
      </c>
      <c r="AD304" s="104"/>
      <c r="AE304" s="104"/>
      <c r="AF304" s="104"/>
      <c r="AG304" s="211">
        <v>490.6</v>
      </c>
      <c r="AH304" s="178">
        <v>0</v>
      </c>
      <c r="AI304" s="178">
        <v>0</v>
      </c>
      <c r="AJ304" s="178">
        <v>0</v>
      </c>
      <c r="AK304" s="178">
        <v>0</v>
      </c>
      <c r="AL304" s="178">
        <v>0</v>
      </c>
      <c r="AM304" s="101">
        <f>AG304+AH304+AI304+AJ304+AK304+AL304</f>
        <v>490.6</v>
      </c>
    </row>
    <row r="305" spans="1:39" ht="31.5" x14ac:dyDescent="0.25">
      <c r="A305" s="123"/>
      <c r="B305" s="123"/>
      <c r="C305" s="123"/>
      <c r="D305" s="123"/>
      <c r="E305" s="123"/>
      <c r="F305" s="123"/>
      <c r="G305" s="123"/>
      <c r="H305" s="123"/>
      <c r="I305" s="123"/>
      <c r="J305" s="123"/>
      <c r="K305" s="123"/>
      <c r="L305" s="123"/>
      <c r="M305" s="123"/>
      <c r="N305" s="123"/>
      <c r="O305" s="123"/>
      <c r="P305" s="123"/>
      <c r="Q305" s="123"/>
      <c r="R305" s="102">
        <v>0</v>
      </c>
      <c r="S305" s="102">
        <v>5</v>
      </c>
      <c r="T305" s="102">
        <v>4</v>
      </c>
      <c r="U305" s="102">
        <v>4</v>
      </c>
      <c r="V305" s="102">
        <v>3</v>
      </c>
      <c r="W305" s="102">
        <v>3</v>
      </c>
      <c r="X305" s="102">
        <v>0</v>
      </c>
      <c r="Y305" s="102">
        <v>1</v>
      </c>
      <c r="Z305" s="102">
        <v>0</v>
      </c>
      <c r="AA305" s="102">
        <v>1</v>
      </c>
      <c r="AB305" s="103" t="s">
        <v>290</v>
      </c>
      <c r="AC305" s="100" t="s">
        <v>231</v>
      </c>
      <c r="AD305" s="104"/>
      <c r="AE305" s="104"/>
      <c r="AF305" s="104"/>
      <c r="AG305" s="200">
        <v>2500</v>
      </c>
      <c r="AH305" s="180">
        <f>AH304/AH19*100</f>
        <v>0</v>
      </c>
      <c r="AI305" s="180">
        <f>AI304/AI19*100</f>
        <v>0</v>
      </c>
      <c r="AJ305" s="180">
        <f>AJ304/AJ19*100</f>
        <v>0</v>
      </c>
      <c r="AK305" s="180">
        <f>AK304/AK19*100</f>
        <v>0</v>
      </c>
      <c r="AL305" s="180">
        <f>AL304/AL19*100</f>
        <v>0</v>
      </c>
      <c r="AM305" s="177">
        <v>2500</v>
      </c>
    </row>
    <row r="306" spans="1:39" ht="94.5" x14ac:dyDescent="0.25">
      <c r="A306" s="123">
        <v>8</v>
      </c>
      <c r="B306" s="123">
        <v>0</v>
      </c>
      <c r="C306" s="123">
        <v>2</v>
      </c>
      <c r="D306" s="123">
        <v>0</v>
      </c>
      <c r="E306" s="123">
        <v>5</v>
      </c>
      <c r="F306" s="123">
        <v>0</v>
      </c>
      <c r="G306" s="123">
        <v>3</v>
      </c>
      <c r="H306" s="123">
        <v>0</v>
      </c>
      <c r="I306" s="123">
        <v>5</v>
      </c>
      <c r="J306" s="123">
        <v>4</v>
      </c>
      <c r="K306" s="123">
        <v>0</v>
      </c>
      <c r="L306" s="123">
        <v>3</v>
      </c>
      <c r="M306" s="123">
        <v>1</v>
      </c>
      <c r="N306" s="123">
        <v>0</v>
      </c>
      <c r="O306" s="123">
        <v>4</v>
      </c>
      <c r="P306" s="123">
        <v>3</v>
      </c>
      <c r="Q306" s="123">
        <v>1</v>
      </c>
      <c r="R306" s="102">
        <v>0</v>
      </c>
      <c r="S306" s="102">
        <v>5</v>
      </c>
      <c r="T306" s="102">
        <v>4</v>
      </c>
      <c r="U306" s="102">
        <v>4</v>
      </c>
      <c r="V306" s="102">
        <v>3</v>
      </c>
      <c r="W306" s="102">
        <v>3</v>
      </c>
      <c r="X306" s="102">
        <v>0</v>
      </c>
      <c r="Y306" s="102">
        <v>2</v>
      </c>
      <c r="Z306" s="102">
        <v>0</v>
      </c>
      <c r="AA306" s="102">
        <v>0</v>
      </c>
      <c r="AB306" s="103" t="s">
        <v>291</v>
      </c>
      <c r="AC306" s="100" t="s">
        <v>4</v>
      </c>
      <c r="AD306" s="104"/>
      <c r="AE306" s="104"/>
      <c r="AF306" s="104"/>
      <c r="AG306" s="181">
        <v>410.3</v>
      </c>
      <c r="AH306" s="180">
        <v>0</v>
      </c>
      <c r="AI306" s="180">
        <v>0</v>
      </c>
      <c r="AJ306" s="180">
        <v>0</v>
      </c>
      <c r="AK306" s="180">
        <v>0</v>
      </c>
      <c r="AL306" s="180">
        <v>0</v>
      </c>
      <c r="AM306" s="101">
        <f>AG306+AH306+AI306+AJ306+AK306+AL306</f>
        <v>410.3</v>
      </c>
    </row>
    <row r="307" spans="1:39" ht="31.5" x14ac:dyDescent="0.25">
      <c r="A307" s="123"/>
      <c r="B307" s="123"/>
      <c r="C307" s="123"/>
      <c r="D307" s="123"/>
      <c r="E307" s="123"/>
      <c r="F307" s="123"/>
      <c r="G307" s="123"/>
      <c r="H307" s="123"/>
      <c r="I307" s="123"/>
      <c r="J307" s="123"/>
      <c r="K307" s="123"/>
      <c r="L307" s="123"/>
      <c r="M307" s="123"/>
      <c r="N307" s="123"/>
      <c r="O307" s="123"/>
      <c r="P307" s="123"/>
      <c r="Q307" s="123"/>
      <c r="R307" s="102">
        <v>0</v>
      </c>
      <c r="S307" s="102">
        <v>5</v>
      </c>
      <c r="T307" s="102">
        <v>4</v>
      </c>
      <c r="U307" s="102">
        <v>4</v>
      </c>
      <c r="V307" s="102">
        <v>3</v>
      </c>
      <c r="W307" s="102">
        <v>3</v>
      </c>
      <c r="X307" s="102">
        <v>0</v>
      </c>
      <c r="Y307" s="102">
        <v>2</v>
      </c>
      <c r="Z307" s="102">
        <v>0</v>
      </c>
      <c r="AA307" s="102">
        <v>1</v>
      </c>
      <c r="AB307" s="103" t="s">
        <v>292</v>
      </c>
      <c r="AC307" s="100" t="s">
        <v>231</v>
      </c>
      <c r="AD307" s="104"/>
      <c r="AE307" s="104"/>
      <c r="AF307" s="104"/>
      <c r="AG307" s="200">
        <v>2500</v>
      </c>
      <c r="AH307" s="180">
        <v>0</v>
      </c>
      <c r="AI307" s="180">
        <v>0</v>
      </c>
      <c r="AJ307" s="180">
        <v>0</v>
      </c>
      <c r="AK307" s="180">
        <v>0</v>
      </c>
      <c r="AL307" s="180">
        <v>0</v>
      </c>
      <c r="AM307" s="177">
        <v>2500</v>
      </c>
    </row>
    <row r="308" spans="1:39" ht="94.5" x14ac:dyDescent="0.25">
      <c r="A308" s="123">
        <v>8</v>
      </c>
      <c r="B308" s="123">
        <v>0</v>
      </c>
      <c r="C308" s="123">
        <v>2</v>
      </c>
      <c r="D308" s="123">
        <v>0</v>
      </c>
      <c r="E308" s="123">
        <v>5</v>
      </c>
      <c r="F308" s="123">
        <v>0</v>
      </c>
      <c r="G308" s="123">
        <v>3</v>
      </c>
      <c r="H308" s="123">
        <v>0</v>
      </c>
      <c r="I308" s="123">
        <v>5</v>
      </c>
      <c r="J308" s="123">
        <v>4</v>
      </c>
      <c r="K308" s="123">
        <v>0</v>
      </c>
      <c r="L308" s="123">
        <v>3</v>
      </c>
      <c r="M308" s="123" t="s">
        <v>60</v>
      </c>
      <c r="N308" s="123">
        <v>0</v>
      </c>
      <c r="O308" s="123">
        <v>4</v>
      </c>
      <c r="P308" s="123">
        <v>3</v>
      </c>
      <c r="Q308" s="123">
        <v>2</v>
      </c>
      <c r="R308" s="102">
        <v>0</v>
      </c>
      <c r="S308" s="102">
        <v>5</v>
      </c>
      <c r="T308" s="102">
        <v>4</v>
      </c>
      <c r="U308" s="102">
        <v>4</v>
      </c>
      <c r="V308" s="102">
        <v>3</v>
      </c>
      <c r="W308" s="102">
        <v>3</v>
      </c>
      <c r="X308" s="102">
        <v>0</v>
      </c>
      <c r="Y308" s="102">
        <v>3</v>
      </c>
      <c r="Z308" s="102">
        <v>0</v>
      </c>
      <c r="AA308" s="102">
        <v>0</v>
      </c>
      <c r="AB308" s="103" t="s">
        <v>293</v>
      </c>
      <c r="AC308" s="100" t="s">
        <v>4</v>
      </c>
      <c r="AD308" s="104"/>
      <c r="AE308" s="104"/>
      <c r="AF308" s="104"/>
      <c r="AG308" s="181">
        <v>166.8</v>
      </c>
      <c r="AH308" s="180">
        <v>0</v>
      </c>
      <c r="AI308" s="180">
        <v>0</v>
      </c>
      <c r="AJ308" s="180">
        <v>0</v>
      </c>
      <c r="AK308" s="180">
        <v>0</v>
      </c>
      <c r="AL308" s="180">
        <v>0</v>
      </c>
      <c r="AM308" s="101">
        <f>AG308+AH308+AJ308+AK308+AL308</f>
        <v>166.8</v>
      </c>
    </row>
    <row r="309" spans="1:39" ht="31.5" x14ac:dyDescent="0.25">
      <c r="A309" s="123"/>
      <c r="B309" s="123"/>
      <c r="C309" s="123"/>
      <c r="D309" s="123"/>
      <c r="E309" s="123"/>
      <c r="F309" s="123"/>
      <c r="G309" s="123"/>
      <c r="H309" s="123"/>
      <c r="I309" s="123"/>
      <c r="J309" s="123"/>
      <c r="K309" s="123"/>
      <c r="L309" s="123"/>
      <c r="M309" s="123"/>
      <c r="N309" s="123"/>
      <c r="O309" s="123"/>
      <c r="P309" s="123"/>
      <c r="Q309" s="123"/>
      <c r="R309" s="102">
        <v>0</v>
      </c>
      <c r="S309" s="102">
        <v>5</v>
      </c>
      <c r="T309" s="102">
        <v>4</v>
      </c>
      <c r="U309" s="102">
        <v>4</v>
      </c>
      <c r="V309" s="102">
        <v>3</v>
      </c>
      <c r="W309" s="102">
        <v>3</v>
      </c>
      <c r="X309" s="102">
        <v>0</v>
      </c>
      <c r="Y309" s="102">
        <v>3</v>
      </c>
      <c r="Z309" s="102">
        <v>0</v>
      </c>
      <c r="AA309" s="102">
        <v>1</v>
      </c>
      <c r="AB309" s="103" t="s">
        <v>305</v>
      </c>
      <c r="AC309" s="100" t="s">
        <v>31</v>
      </c>
      <c r="AD309" s="104"/>
      <c r="AE309" s="104"/>
      <c r="AF309" s="104"/>
      <c r="AG309" s="200">
        <v>1</v>
      </c>
      <c r="AH309" s="180">
        <v>0</v>
      </c>
      <c r="AI309" s="180">
        <v>0</v>
      </c>
      <c r="AJ309" s="180">
        <v>0</v>
      </c>
      <c r="AK309" s="180">
        <v>0</v>
      </c>
      <c r="AL309" s="180">
        <v>0</v>
      </c>
      <c r="AM309" s="101">
        <v>1</v>
      </c>
    </row>
    <row r="310" spans="1:39" ht="78.75" x14ac:dyDescent="0.25">
      <c r="A310" s="123">
        <v>8</v>
      </c>
      <c r="B310" s="123">
        <v>0</v>
      </c>
      <c r="C310" s="123">
        <v>2</v>
      </c>
      <c r="D310" s="123">
        <v>0</v>
      </c>
      <c r="E310" s="123">
        <v>5</v>
      </c>
      <c r="F310" s="123">
        <v>0</v>
      </c>
      <c r="G310" s="123">
        <v>3</v>
      </c>
      <c r="H310" s="123">
        <v>0</v>
      </c>
      <c r="I310" s="123">
        <v>5</v>
      </c>
      <c r="J310" s="123">
        <v>4</v>
      </c>
      <c r="K310" s="123">
        <v>0</v>
      </c>
      <c r="L310" s="123">
        <v>3</v>
      </c>
      <c r="M310" s="123">
        <v>1</v>
      </c>
      <c r="N310" s="123">
        <v>0</v>
      </c>
      <c r="O310" s="123">
        <v>4</v>
      </c>
      <c r="P310" s="123">
        <v>3</v>
      </c>
      <c r="Q310" s="123">
        <v>2</v>
      </c>
      <c r="R310" s="102">
        <v>0</v>
      </c>
      <c r="S310" s="102">
        <v>5</v>
      </c>
      <c r="T310" s="102">
        <v>4</v>
      </c>
      <c r="U310" s="102">
        <v>4</v>
      </c>
      <c r="V310" s="102">
        <v>3</v>
      </c>
      <c r="W310" s="102">
        <v>3</v>
      </c>
      <c r="X310" s="102">
        <v>0</v>
      </c>
      <c r="Y310" s="102">
        <v>4</v>
      </c>
      <c r="Z310" s="102">
        <v>0</v>
      </c>
      <c r="AA310" s="102">
        <v>0</v>
      </c>
      <c r="AB310" s="103" t="s">
        <v>294</v>
      </c>
      <c r="AC310" s="100" t="s">
        <v>4</v>
      </c>
      <c r="AD310" s="104"/>
      <c r="AE310" s="104"/>
      <c r="AF310" s="104"/>
      <c r="AG310" s="181">
        <v>161.80000000000001</v>
      </c>
      <c r="AH310" s="180">
        <v>0</v>
      </c>
      <c r="AI310" s="180">
        <v>0</v>
      </c>
      <c r="AJ310" s="180">
        <v>0</v>
      </c>
      <c r="AK310" s="180">
        <v>0</v>
      </c>
      <c r="AL310" s="180">
        <v>0</v>
      </c>
      <c r="AM310" s="101">
        <f>AG310+AH310+AJ310+AK310+AL310</f>
        <v>161.80000000000001</v>
      </c>
    </row>
    <row r="311" spans="1:39" ht="31.5" x14ac:dyDescent="0.25">
      <c r="A311" s="123"/>
      <c r="B311" s="123"/>
      <c r="C311" s="123"/>
      <c r="D311" s="123"/>
      <c r="E311" s="123"/>
      <c r="F311" s="123"/>
      <c r="G311" s="123"/>
      <c r="H311" s="123"/>
      <c r="I311" s="123"/>
      <c r="J311" s="123"/>
      <c r="K311" s="123"/>
      <c r="L311" s="123"/>
      <c r="M311" s="123"/>
      <c r="N311" s="123"/>
      <c r="O311" s="123"/>
      <c r="P311" s="123"/>
      <c r="Q311" s="123"/>
      <c r="R311" s="102">
        <v>0</v>
      </c>
      <c r="S311" s="102">
        <v>5</v>
      </c>
      <c r="T311" s="102">
        <v>4</v>
      </c>
      <c r="U311" s="102">
        <v>4</v>
      </c>
      <c r="V311" s="102">
        <v>3</v>
      </c>
      <c r="W311" s="102">
        <v>3</v>
      </c>
      <c r="X311" s="102">
        <v>0</v>
      </c>
      <c r="Y311" s="102">
        <v>4</v>
      </c>
      <c r="Z311" s="102">
        <v>0</v>
      </c>
      <c r="AA311" s="102">
        <v>1</v>
      </c>
      <c r="AB311" s="103" t="s">
        <v>304</v>
      </c>
      <c r="AC311" s="100" t="s">
        <v>31</v>
      </c>
      <c r="AD311" s="104"/>
      <c r="AE311" s="104"/>
      <c r="AF311" s="104"/>
      <c r="AG311" s="200">
        <v>1</v>
      </c>
      <c r="AH311" s="180">
        <v>0</v>
      </c>
      <c r="AI311" s="180">
        <v>0</v>
      </c>
      <c r="AJ311" s="180">
        <v>0</v>
      </c>
      <c r="AK311" s="180">
        <v>0</v>
      </c>
      <c r="AL311" s="180">
        <v>0</v>
      </c>
      <c r="AM311" s="101">
        <v>1</v>
      </c>
    </row>
    <row r="312" spans="1:39" ht="94.5" x14ac:dyDescent="0.25">
      <c r="A312" s="123">
        <v>8</v>
      </c>
      <c r="B312" s="123">
        <v>0</v>
      </c>
      <c r="C312" s="123">
        <v>2</v>
      </c>
      <c r="D312" s="123">
        <v>0</v>
      </c>
      <c r="E312" s="123">
        <v>5</v>
      </c>
      <c r="F312" s="123">
        <v>0</v>
      </c>
      <c r="G312" s="123">
        <v>3</v>
      </c>
      <c r="H312" s="123">
        <v>0</v>
      </c>
      <c r="I312" s="123">
        <v>5</v>
      </c>
      <c r="J312" s="123">
        <v>4</v>
      </c>
      <c r="K312" s="123">
        <v>0</v>
      </c>
      <c r="L312" s="123">
        <v>3</v>
      </c>
      <c r="M312" s="123" t="s">
        <v>60</v>
      </c>
      <c r="N312" s="123">
        <v>0</v>
      </c>
      <c r="O312" s="123">
        <v>4</v>
      </c>
      <c r="P312" s="123">
        <v>3</v>
      </c>
      <c r="Q312" s="123">
        <v>3</v>
      </c>
      <c r="R312" s="102">
        <v>0</v>
      </c>
      <c r="S312" s="102">
        <v>5</v>
      </c>
      <c r="T312" s="102">
        <v>4</v>
      </c>
      <c r="U312" s="102">
        <v>4</v>
      </c>
      <c r="V312" s="102">
        <v>3</v>
      </c>
      <c r="W312" s="102">
        <v>3</v>
      </c>
      <c r="X312" s="102">
        <v>0</v>
      </c>
      <c r="Y312" s="102">
        <v>5</v>
      </c>
      <c r="Z312" s="102">
        <v>0</v>
      </c>
      <c r="AA312" s="102">
        <v>0</v>
      </c>
      <c r="AB312" s="103" t="s">
        <v>295</v>
      </c>
      <c r="AC312" s="100" t="s">
        <v>4</v>
      </c>
      <c r="AD312" s="104"/>
      <c r="AE312" s="104"/>
      <c r="AF312" s="104"/>
      <c r="AG312" s="181">
        <v>169.8</v>
      </c>
      <c r="AH312" s="180">
        <v>0</v>
      </c>
      <c r="AI312" s="180">
        <v>0</v>
      </c>
      <c r="AJ312" s="180">
        <v>0</v>
      </c>
      <c r="AK312" s="180">
        <v>0</v>
      </c>
      <c r="AL312" s="180">
        <v>0</v>
      </c>
      <c r="AM312" s="101">
        <f>AG312+AH312+AI312+AJ312+AK312+AL312</f>
        <v>169.8</v>
      </c>
    </row>
    <row r="313" spans="1:39" ht="31.5" x14ac:dyDescent="0.25">
      <c r="A313" s="206"/>
      <c r="B313" s="207"/>
      <c r="C313" s="207"/>
      <c r="D313" s="207"/>
      <c r="E313" s="207"/>
      <c r="F313" s="207"/>
      <c r="G313" s="207"/>
      <c r="H313" s="207"/>
      <c r="I313" s="207"/>
      <c r="J313" s="206"/>
      <c r="K313" s="206"/>
      <c r="L313" s="206"/>
      <c r="M313" s="206"/>
      <c r="N313" s="206"/>
      <c r="O313" s="206"/>
      <c r="P313" s="206"/>
      <c r="Q313" s="206"/>
      <c r="R313" s="102">
        <v>0</v>
      </c>
      <c r="S313" s="102">
        <v>5</v>
      </c>
      <c r="T313" s="102">
        <v>4</v>
      </c>
      <c r="U313" s="102">
        <v>4</v>
      </c>
      <c r="V313" s="102">
        <v>3</v>
      </c>
      <c r="W313" s="102">
        <v>3</v>
      </c>
      <c r="X313" s="102">
        <v>0</v>
      </c>
      <c r="Y313" s="102">
        <v>5</v>
      </c>
      <c r="Z313" s="102">
        <v>0</v>
      </c>
      <c r="AA313" s="102">
        <v>1</v>
      </c>
      <c r="AB313" s="103" t="s">
        <v>303</v>
      </c>
      <c r="AC313" s="100" t="s">
        <v>31</v>
      </c>
      <c r="AD313" s="104"/>
      <c r="AE313" s="104"/>
      <c r="AF313" s="104"/>
      <c r="AG313" s="200">
        <v>1</v>
      </c>
      <c r="AH313" s="180">
        <v>0</v>
      </c>
      <c r="AI313" s="180">
        <v>0</v>
      </c>
      <c r="AJ313" s="180">
        <v>0</v>
      </c>
      <c r="AK313" s="180">
        <v>0</v>
      </c>
      <c r="AL313" s="180">
        <v>0</v>
      </c>
      <c r="AM313" s="101">
        <v>1</v>
      </c>
    </row>
    <row r="314" spans="1:39" ht="94.5" x14ac:dyDescent="0.25">
      <c r="A314" s="123">
        <v>8</v>
      </c>
      <c r="B314" s="123">
        <v>0</v>
      </c>
      <c r="C314" s="123">
        <v>2</v>
      </c>
      <c r="D314" s="123">
        <v>0</v>
      </c>
      <c r="E314" s="123">
        <v>5</v>
      </c>
      <c r="F314" s="123">
        <v>0</v>
      </c>
      <c r="G314" s="123">
        <v>3</v>
      </c>
      <c r="H314" s="123">
        <v>0</v>
      </c>
      <c r="I314" s="123">
        <v>5</v>
      </c>
      <c r="J314" s="123">
        <v>4</v>
      </c>
      <c r="K314" s="123">
        <v>0</v>
      </c>
      <c r="L314" s="123">
        <v>3</v>
      </c>
      <c r="M314" s="123">
        <v>1</v>
      </c>
      <c r="N314" s="123">
        <v>0</v>
      </c>
      <c r="O314" s="123">
        <v>4</v>
      </c>
      <c r="P314" s="123">
        <v>3</v>
      </c>
      <c r="Q314" s="123">
        <v>3</v>
      </c>
      <c r="R314" s="102">
        <v>0</v>
      </c>
      <c r="S314" s="102">
        <v>5</v>
      </c>
      <c r="T314" s="102">
        <v>4</v>
      </c>
      <c r="U314" s="102">
        <v>4</v>
      </c>
      <c r="V314" s="102">
        <v>3</v>
      </c>
      <c r="W314" s="102">
        <v>3</v>
      </c>
      <c r="X314" s="102">
        <v>0</v>
      </c>
      <c r="Y314" s="102">
        <v>6</v>
      </c>
      <c r="Z314" s="102">
        <v>0</v>
      </c>
      <c r="AA314" s="102">
        <v>0</v>
      </c>
      <c r="AB314" s="103" t="s">
        <v>296</v>
      </c>
      <c r="AC314" s="100" t="s">
        <v>4</v>
      </c>
      <c r="AD314" s="104"/>
      <c r="AE314" s="104"/>
      <c r="AF314" s="104"/>
      <c r="AG314" s="181">
        <v>169.8</v>
      </c>
      <c r="AH314" s="180">
        <v>0</v>
      </c>
      <c r="AI314" s="180">
        <v>0</v>
      </c>
      <c r="AJ314" s="180">
        <v>0</v>
      </c>
      <c r="AK314" s="180">
        <v>0</v>
      </c>
      <c r="AL314" s="180">
        <v>0</v>
      </c>
      <c r="AM314" s="101">
        <f>AG314+AH314+AI314+AJ314+AK314+AL314</f>
        <v>169.8</v>
      </c>
    </row>
    <row r="315" spans="1:39" ht="31.5" x14ac:dyDescent="0.25">
      <c r="A315" s="123"/>
      <c r="B315" s="123"/>
      <c r="C315" s="123"/>
      <c r="D315" s="123"/>
      <c r="E315" s="123"/>
      <c r="F315" s="123"/>
      <c r="G315" s="123"/>
      <c r="H315" s="123"/>
      <c r="I315" s="123"/>
      <c r="J315" s="123"/>
      <c r="K315" s="123"/>
      <c r="L315" s="123"/>
      <c r="M315" s="123"/>
      <c r="N315" s="123"/>
      <c r="O315" s="123"/>
      <c r="P315" s="123"/>
      <c r="Q315" s="123"/>
      <c r="R315" s="102">
        <v>0</v>
      </c>
      <c r="S315" s="102">
        <v>5</v>
      </c>
      <c r="T315" s="102">
        <v>4</v>
      </c>
      <c r="U315" s="102">
        <v>4</v>
      </c>
      <c r="V315" s="102">
        <v>3</v>
      </c>
      <c r="W315" s="102">
        <v>3</v>
      </c>
      <c r="X315" s="102">
        <v>0</v>
      </c>
      <c r="Y315" s="102">
        <v>6</v>
      </c>
      <c r="Z315" s="102">
        <v>0</v>
      </c>
      <c r="AA315" s="102">
        <v>1</v>
      </c>
      <c r="AB315" s="103" t="s">
        <v>306</v>
      </c>
      <c r="AC315" s="100" t="s">
        <v>31</v>
      </c>
      <c r="AD315" s="104"/>
      <c r="AE315" s="104"/>
      <c r="AF315" s="104"/>
      <c r="AG315" s="200">
        <v>1</v>
      </c>
      <c r="AH315" s="180">
        <v>0</v>
      </c>
      <c r="AI315" s="180">
        <v>0</v>
      </c>
      <c r="AJ315" s="180">
        <v>0</v>
      </c>
      <c r="AK315" s="180">
        <v>0</v>
      </c>
      <c r="AL315" s="180">
        <v>0</v>
      </c>
      <c r="AM315" s="101">
        <v>1</v>
      </c>
    </row>
    <row r="316" spans="1:39" ht="108.75" customHeight="1" x14ac:dyDescent="0.25">
      <c r="A316" s="123">
        <v>8</v>
      </c>
      <c r="B316" s="123">
        <v>0</v>
      </c>
      <c r="C316" s="123">
        <v>2</v>
      </c>
      <c r="D316" s="123">
        <v>0</v>
      </c>
      <c r="E316" s="123">
        <v>8</v>
      </c>
      <c r="F316" s="123">
        <v>0</v>
      </c>
      <c r="G316" s="123">
        <v>1</v>
      </c>
      <c r="H316" s="123">
        <v>0</v>
      </c>
      <c r="I316" s="123">
        <v>5</v>
      </c>
      <c r="J316" s="123">
        <v>4</v>
      </c>
      <c r="K316" s="123">
        <v>0</v>
      </c>
      <c r="L316" s="123">
        <v>3</v>
      </c>
      <c r="M316" s="123" t="s">
        <v>60</v>
      </c>
      <c r="N316" s="123">
        <v>0</v>
      </c>
      <c r="O316" s="123">
        <v>4</v>
      </c>
      <c r="P316" s="123">
        <v>3</v>
      </c>
      <c r="Q316" s="123">
        <v>4</v>
      </c>
      <c r="R316" s="102">
        <v>0</v>
      </c>
      <c r="S316" s="102">
        <v>5</v>
      </c>
      <c r="T316" s="102">
        <v>4</v>
      </c>
      <c r="U316" s="102">
        <v>4</v>
      </c>
      <c r="V316" s="102">
        <v>3</v>
      </c>
      <c r="W316" s="102">
        <v>3</v>
      </c>
      <c r="X316" s="102">
        <v>0</v>
      </c>
      <c r="Y316" s="102">
        <v>7</v>
      </c>
      <c r="Z316" s="102">
        <v>0</v>
      </c>
      <c r="AA316" s="102">
        <v>0</v>
      </c>
      <c r="AB316" s="103" t="s">
        <v>297</v>
      </c>
      <c r="AC316" s="100" t="s">
        <v>4</v>
      </c>
      <c r="AD316" s="104"/>
      <c r="AE316" s="104"/>
      <c r="AF316" s="104"/>
      <c r="AG316" s="181">
        <v>222</v>
      </c>
      <c r="AH316" s="180">
        <v>0</v>
      </c>
      <c r="AI316" s="180">
        <v>0</v>
      </c>
      <c r="AJ316" s="180">
        <v>0</v>
      </c>
      <c r="AK316" s="180">
        <v>0</v>
      </c>
      <c r="AL316" s="180">
        <v>0</v>
      </c>
      <c r="AM316" s="101">
        <f>AG316+AH316+AI316+AJ316+AK316+AL316</f>
        <v>222</v>
      </c>
    </row>
    <row r="317" spans="1:39" ht="31.5" x14ac:dyDescent="0.25">
      <c r="A317" s="123"/>
      <c r="B317" s="123"/>
      <c r="C317" s="123"/>
      <c r="D317" s="123"/>
      <c r="E317" s="123"/>
      <c r="F317" s="123"/>
      <c r="G317" s="123"/>
      <c r="H317" s="123"/>
      <c r="I317" s="123"/>
      <c r="J317" s="123"/>
      <c r="K317" s="123"/>
      <c r="L317" s="123"/>
      <c r="M317" s="123"/>
      <c r="N317" s="123"/>
      <c r="O317" s="123"/>
      <c r="P317" s="123"/>
      <c r="Q317" s="123"/>
      <c r="R317" s="102">
        <v>0</v>
      </c>
      <c r="S317" s="102">
        <v>5</v>
      </c>
      <c r="T317" s="102">
        <v>4</v>
      </c>
      <c r="U317" s="102">
        <v>4</v>
      </c>
      <c r="V317" s="102">
        <v>3</v>
      </c>
      <c r="W317" s="102">
        <v>3</v>
      </c>
      <c r="X317" s="102">
        <v>0</v>
      </c>
      <c r="Y317" s="102">
        <v>7</v>
      </c>
      <c r="Z317" s="102">
        <v>0</v>
      </c>
      <c r="AA317" s="102">
        <v>1</v>
      </c>
      <c r="AB317" s="103" t="s">
        <v>312</v>
      </c>
      <c r="AC317" s="100" t="s">
        <v>231</v>
      </c>
      <c r="AD317" s="104"/>
      <c r="AE317" s="104"/>
      <c r="AF317" s="104"/>
      <c r="AG317" s="200">
        <v>300</v>
      </c>
      <c r="AH317" s="180">
        <v>0</v>
      </c>
      <c r="AI317" s="180">
        <v>0</v>
      </c>
      <c r="AJ317" s="180">
        <v>0</v>
      </c>
      <c r="AK317" s="180">
        <v>0</v>
      </c>
      <c r="AL317" s="180">
        <v>0</v>
      </c>
      <c r="AM317" s="101">
        <v>300</v>
      </c>
    </row>
    <row r="318" spans="1:39" ht="78.75" x14ac:dyDescent="0.25">
      <c r="A318" s="123">
        <v>8</v>
      </c>
      <c r="B318" s="123">
        <v>0</v>
      </c>
      <c r="C318" s="123">
        <v>2</v>
      </c>
      <c r="D318" s="123">
        <v>0</v>
      </c>
      <c r="E318" s="123">
        <v>8</v>
      </c>
      <c r="F318" s="123">
        <v>0</v>
      </c>
      <c r="G318" s="123">
        <v>1</v>
      </c>
      <c r="H318" s="123">
        <v>0</v>
      </c>
      <c r="I318" s="123">
        <v>5</v>
      </c>
      <c r="J318" s="123">
        <v>4</v>
      </c>
      <c r="K318" s="123">
        <v>0</v>
      </c>
      <c r="L318" s="123">
        <v>3</v>
      </c>
      <c r="M318" s="123">
        <v>1</v>
      </c>
      <c r="N318" s="123">
        <v>0</v>
      </c>
      <c r="O318" s="123">
        <v>4</v>
      </c>
      <c r="P318" s="123">
        <v>3</v>
      </c>
      <c r="Q318" s="123">
        <v>4</v>
      </c>
      <c r="R318" s="102">
        <v>0</v>
      </c>
      <c r="S318" s="102">
        <v>5</v>
      </c>
      <c r="T318" s="102">
        <v>4</v>
      </c>
      <c r="U318" s="102">
        <v>4</v>
      </c>
      <c r="V318" s="102">
        <v>3</v>
      </c>
      <c r="W318" s="102">
        <v>3</v>
      </c>
      <c r="X318" s="102">
        <v>0</v>
      </c>
      <c r="Y318" s="102">
        <v>8</v>
      </c>
      <c r="Z318" s="102">
        <v>0</v>
      </c>
      <c r="AA318" s="102">
        <v>0</v>
      </c>
      <c r="AB318" s="103" t="s">
        <v>298</v>
      </c>
      <c r="AC318" s="100" t="s">
        <v>4</v>
      </c>
      <c r="AD318" s="104"/>
      <c r="AE318" s="104"/>
      <c r="AF318" s="104"/>
      <c r="AG318" s="181">
        <v>190</v>
      </c>
      <c r="AH318" s="180">
        <v>0</v>
      </c>
      <c r="AI318" s="180">
        <v>0</v>
      </c>
      <c r="AJ318" s="180">
        <v>0</v>
      </c>
      <c r="AK318" s="180">
        <v>0</v>
      </c>
      <c r="AL318" s="180">
        <v>0</v>
      </c>
      <c r="AM318" s="101">
        <f>AG318+AH318+AI318+AJ318+AK318+AL318</f>
        <v>190</v>
      </c>
    </row>
    <row r="319" spans="1:39" ht="31.5" x14ac:dyDescent="0.25">
      <c r="A319" s="123"/>
      <c r="B319" s="123"/>
      <c r="C319" s="123"/>
      <c r="D319" s="123"/>
      <c r="E319" s="123"/>
      <c r="F319" s="123"/>
      <c r="G319" s="123"/>
      <c r="H319" s="123"/>
      <c r="I319" s="123"/>
      <c r="J319" s="123"/>
      <c r="K319" s="123"/>
      <c r="L319" s="123"/>
      <c r="M319" s="123"/>
      <c r="N319" s="123"/>
      <c r="O319" s="123"/>
      <c r="P319" s="123"/>
      <c r="Q319" s="123"/>
      <c r="R319" s="102">
        <v>0</v>
      </c>
      <c r="S319" s="102">
        <v>5</v>
      </c>
      <c r="T319" s="102">
        <v>4</v>
      </c>
      <c r="U319" s="102">
        <v>4</v>
      </c>
      <c r="V319" s="102">
        <v>3</v>
      </c>
      <c r="W319" s="102">
        <v>3</v>
      </c>
      <c r="X319" s="102">
        <v>0</v>
      </c>
      <c r="Y319" s="102">
        <v>8</v>
      </c>
      <c r="Z319" s="102">
        <v>0</v>
      </c>
      <c r="AA319" s="102">
        <v>1</v>
      </c>
      <c r="AB319" s="103" t="s">
        <v>313</v>
      </c>
      <c r="AC319" s="100" t="s">
        <v>231</v>
      </c>
      <c r="AD319" s="104"/>
      <c r="AE319" s="104"/>
      <c r="AF319" s="104"/>
      <c r="AG319" s="200">
        <v>300</v>
      </c>
      <c r="AH319" s="180">
        <v>0</v>
      </c>
      <c r="AI319" s="180">
        <v>0</v>
      </c>
      <c r="AJ319" s="180">
        <v>0</v>
      </c>
      <c r="AK319" s="180">
        <v>0</v>
      </c>
      <c r="AL319" s="180">
        <v>0</v>
      </c>
      <c r="AM319" s="101">
        <v>300</v>
      </c>
    </row>
    <row r="320" spans="1:39" ht="110.25" x14ac:dyDescent="0.25">
      <c r="A320" s="123">
        <v>8</v>
      </c>
      <c r="B320" s="123">
        <v>0</v>
      </c>
      <c r="C320" s="123">
        <v>2</v>
      </c>
      <c r="D320" s="123">
        <v>0</v>
      </c>
      <c r="E320" s="123">
        <v>4</v>
      </c>
      <c r="F320" s="123">
        <v>0</v>
      </c>
      <c r="G320" s="123">
        <v>9</v>
      </c>
      <c r="H320" s="123">
        <v>0</v>
      </c>
      <c r="I320" s="123">
        <v>5</v>
      </c>
      <c r="J320" s="123">
        <v>4</v>
      </c>
      <c r="K320" s="123">
        <v>0</v>
      </c>
      <c r="L320" s="123">
        <v>3</v>
      </c>
      <c r="M320" s="123" t="s">
        <v>60</v>
      </c>
      <c r="N320" s="123">
        <v>0</v>
      </c>
      <c r="O320" s="123">
        <v>4</v>
      </c>
      <c r="P320" s="123">
        <v>3</v>
      </c>
      <c r="Q320" s="123">
        <v>5</v>
      </c>
      <c r="R320" s="102">
        <v>0</v>
      </c>
      <c r="S320" s="102">
        <v>5</v>
      </c>
      <c r="T320" s="102">
        <v>4</v>
      </c>
      <c r="U320" s="102">
        <v>4</v>
      </c>
      <c r="V320" s="102">
        <v>3</v>
      </c>
      <c r="W320" s="102">
        <v>3</v>
      </c>
      <c r="X320" s="102">
        <v>0</v>
      </c>
      <c r="Y320" s="102">
        <v>9</v>
      </c>
      <c r="Z320" s="102">
        <v>0</v>
      </c>
      <c r="AA320" s="102">
        <v>0</v>
      </c>
      <c r="AB320" s="103" t="s">
        <v>314</v>
      </c>
      <c r="AC320" s="100" t="s">
        <v>4</v>
      </c>
      <c r="AD320" s="104"/>
      <c r="AE320" s="104"/>
      <c r="AF320" s="104"/>
      <c r="AG320" s="181">
        <v>306.10000000000002</v>
      </c>
      <c r="AH320" s="180">
        <v>0</v>
      </c>
      <c r="AI320" s="180">
        <v>0</v>
      </c>
      <c r="AJ320" s="180">
        <v>0</v>
      </c>
      <c r="AK320" s="180">
        <v>0</v>
      </c>
      <c r="AL320" s="180">
        <v>0</v>
      </c>
      <c r="AM320" s="101">
        <f>AG320+AH320+AI320+AJ320+AK320+AL320</f>
        <v>306.10000000000002</v>
      </c>
    </row>
    <row r="321" spans="1:39" ht="47.25" x14ac:dyDescent="0.25">
      <c r="A321" s="123"/>
      <c r="B321" s="123"/>
      <c r="C321" s="123"/>
      <c r="D321" s="123"/>
      <c r="E321" s="123"/>
      <c r="F321" s="123"/>
      <c r="G321" s="123"/>
      <c r="H321" s="123"/>
      <c r="I321" s="123"/>
      <c r="J321" s="123"/>
      <c r="K321" s="123"/>
      <c r="L321" s="123"/>
      <c r="M321" s="123"/>
      <c r="N321" s="123"/>
      <c r="O321" s="123"/>
      <c r="P321" s="123"/>
      <c r="Q321" s="123"/>
      <c r="R321" s="102">
        <v>0</v>
      </c>
      <c r="S321" s="102">
        <v>5</v>
      </c>
      <c r="T321" s="102">
        <v>4</v>
      </c>
      <c r="U321" s="102">
        <v>4</v>
      </c>
      <c r="V321" s="102">
        <v>3</v>
      </c>
      <c r="W321" s="102">
        <v>3</v>
      </c>
      <c r="X321" s="102">
        <v>0</v>
      </c>
      <c r="Y321" s="102">
        <v>9</v>
      </c>
      <c r="Z321" s="102">
        <v>0</v>
      </c>
      <c r="AA321" s="102">
        <v>1</v>
      </c>
      <c r="AB321" s="103" t="s">
        <v>301</v>
      </c>
      <c r="AC321" s="100" t="s">
        <v>302</v>
      </c>
      <c r="AD321" s="104"/>
      <c r="AE321" s="104"/>
      <c r="AF321" s="104"/>
      <c r="AG321" s="200">
        <v>250</v>
      </c>
      <c r="AH321" s="180">
        <v>0</v>
      </c>
      <c r="AI321" s="180">
        <v>0</v>
      </c>
      <c r="AJ321" s="180">
        <v>0</v>
      </c>
      <c r="AK321" s="180">
        <v>0</v>
      </c>
      <c r="AL321" s="180">
        <v>0</v>
      </c>
      <c r="AM321" s="101">
        <v>250</v>
      </c>
    </row>
    <row r="322" spans="1:39" ht="94.5" x14ac:dyDescent="0.25">
      <c r="A322" s="123">
        <v>8</v>
      </c>
      <c r="B322" s="123">
        <v>0</v>
      </c>
      <c r="C322" s="123">
        <v>2</v>
      </c>
      <c r="D322" s="123">
        <v>0</v>
      </c>
      <c r="E322" s="123">
        <v>4</v>
      </c>
      <c r="F322" s="123">
        <v>0</v>
      </c>
      <c r="G322" s="123">
        <v>9</v>
      </c>
      <c r="H322" s="123">
        <v>0</v>
      </c>
      <c r="I322" s="123">
        <v>5</v>
      </c>
      <c r="J322" s="123">
        <v>4</v>
      </c>
      <c r="K322" s="123">
        <v>0</v>
      </c>
      <c r="L322" s="123">
        <v>3</v>
      </c>
      <c r="M322" s="123">
        <v>1</v>
      </c>
      <c r="N322" s="123">
        <v>0</v>
      </c>
      <c r="O322" s="123">
        <v>4</v>
      </c>
      <c r="P322" s="123">
        <v>3</v>
      </c>
      <c r="Q322" s="123">
        <v>5</v>
      </c>
      <c r="R322" s="102">
        <v>0</v>
      </c>
      <c r="S322" s="102">
        <v>5</v>
      </c>
      <c r="T322" s="102">
        <v>4</v>
      </c>
      <c r="U322" s="102">
        <v>4</v>
      </c>
      <c r="V322" s="102">
        <v>3</v>
      </c>
      <c r="W322" s="102">
        <v>3</v>
      </c>
      <c r="X322" s="102">
        <v>1</v>
      </c>
      <c r="Y322" s="102">
        <v>0</v>
      </c>
      <c r="Z322" s="102">
        <v>0</v>
      </c>
      <c r="AA322" s="102">
        <v>0</v>
      </c>
      <c r="AB322" s="103" t="s">
        <v>315</v>
      </c>
      <c r="AC322" s="100" t="s">
        <v>4</v>
      </c>
      <c r="AD322" s="104"/>
      <c r="AE322" s="104"/>
      <c r="AF322" s="104"/>
      <c r="AG322" s="181">
        <v>306.10000000000002</v>
      </c>
      <c r="AH322" s="180">
        <v>0</v>
      </c>
      <c r="AI322" s="180">
        <v>0</v>
      </c>
      <c r="AJ322" s="180">
        <v>0</v>
      </c>
      <c r="AK322" s="180">
        <v>0</v>
      </c>
      <c r="AL322" s="180">
        <v>0</v>
      </c>
      <c r="AM322" s="101">
        <f>AG322+AH322+AI322+AJ322+AK322+AL322</f>
        <v>306.10000000000002</v>
      </c>
    </row>
    <row r="323" spans="1:39" ht="47.25" x14ac:dyDescent="0.25">
      <c r="A323" s="123"/>
      <c r="B323" s="123"/>
      <c r="C323" s="123"/>
      <c r="D323" s="123"/>
      <c r="E323" s="123"/>
      <c r="F323" s="123"/>
      <c r="G323" s="123"/>
      <c r="H323" s="123"/>
      <c r="I323" s="123"/>
      <c r="J323" s="123"/>
      <c r="K323" s="123"/>
      <c r="L323" s="123"/>
      <c r="M323" s="123"/>
      <c r="N323" s="123"/>
      <c r="O323" s="123"/>
      <c r="P323" s="123"/>
      <c r="Q323" s="123"/>
      <c r="R323" s="102">
        <v>0</v>
      </c>
      <c r="S323" s="102">
        <v>5</v>
      </c>
      <c r="T323" s="102">
        <v>4</v>
      </c>
      <c r="U323" s="102">
        <v>4</v>
      </c>
      <c r="V323" s="102">
        <v>3</v>
      </c>
      <c r="W323" s="102">
        <v>3</v>
      </c>
      <c r="X323" s="102">
        <v>1</v>
      </c>
      <c r="Y323" s="102">
        <v>0</v>
      </c>
      <c r="Z323" s="102">
        <v>0</v>
      </c>
      <c r="AA323" s="102">
        <v>1</v>
      </c>
      <c r="AB323" s="103" t="s">
        <v>299</v>
      </c>
      <c r="AC323" s="100" t="s">
        <v>300</v>
      </c>
      <c r="AD323" s="104"/>
      <c r="AE323" s="104"/>
      <c r="AF323" s="104"/>
      <c r="AG323" s="180">
        <v>250</v>
      </c>
      <c r="AH323" s="180">
        <v>0</v>
      </c>
      <c r="AI323" s="180">
        <v>0</v>
      </c>
      <c r="AJ323" s="180">
        <v>0</v>
      </c>
      <c r="AK323" s="180">
        <v>0</v>
      </c>
      <c r="AL323" s="180">
        <v>0</v>
      </c>
      <c r="AM323" s="101">
        <v>250</v>
      </c>
    </row>
    <row r="324" spans="1:39" ht="47.25" x14ac:dyDescent="0.25">
      <c r="A324" s="123">
        <v>8</v>
      </c>
      <c r="B324" s="123">
        <v>0</v>
      </c>
      <c r="C324" s="123">
        <v>2</v>
      </c>
      <c r="D324" s="123">
        <v>0</v>
      </c>
      <c r="E324" s="123">
        <v>5</v>
      </c>
      <c r="F324" s="123">
        <v>0</v>
      </c>
      <c r="G324" s="123">
        <v>3</v>
      </c>
      <c r="H324" s="123">
        <v>0</v>
      </c>
      <c r="I324" s="123">
        <v>5</v>
      </c>
      <c r="J324" s="123">
        <v>4</v>
      </c>
      <c r="K324" s="123">
        <v>0</v>
      </c>
      <c r="L324" s="123">
        <v>3</v>
      </c>
      <c r="M324" s="123" t="s">
        <v>60</v>
      </c>
      <c r="N324" s="123">
        <v>0</v>
      </c>
      <c r="O324" s="123">
        <v>4</v>
      </c>
      <c r="P324" s="123">
        <v>3</v>
      </c>
      <c r="Q324" s="123">
        <v>0</v>
      </c>
      <c r="R324" s="102">
        <v>0</v>
      </c>
      <c r="S324" s="102">
        <v>5</v>
      </c>
      <c r="T324" s="102">
        <v>4</v>
      </c>
      <c r="U324" s="102">
        <v>4</v>
      </c>
      <c r="V324" s="102">
        <v>3</v>
      </c>
      <c r="W324" s="102">
        <v>3</v>
      </c>
      <c r="X324" s="102">
        <v>1</v>
      </c>
      <c r="Y324" s="102">
        <v>1</v>
      </c>
      <c r="Z324" s="102">
        <v>0</v>
      </c>
      <c r="AA324" s="102">
        <v>0</v>
      </c>
      <c r="AB324" s="188" t="s">
        <v>316</v>
      </c>
      <c r="AC324" s="100" t="s">
        <v>4</v>
      </c>
      <c r="AD324" s="104"/>
      <c r="AE324" s="104"/>
      <c r="AF324" s="104"/>
      <c r="AG324" s="178">
        <v>0</v>
      </c>
      <c r="AH324" s="211">
        <v>0</v>
      </c>
      <c r="AI324" s="181">
        <v>1200</v>
      </c>
      <c r="AJ324" s="181">
        <v>1200</v>
      </c>
      <c r="AK324" s="180">
        <v>0</v>
      </c>
      <c r="AL324" s="180">
        <v>0</v>
      </c>
      <c r="AM324" s="101">
        <f>AG324+AH324+AI324+AJ324+AK324+AL324</f>
        <v>2400</v>
      </c>
    </row>
    <row r="325" spans="1:39" ht="47.25" x14ac:dyDescent="0.25">
      <c r="A325" s="123"/>
      <c r="B325" s="123"/>
      <c r="C325" s="123"/>
      <c r="D325" s="123"/>
      <c r="E325" s="123"/>
      <c r="F325" s="123"/>
      <c r="G325" s="123"/>
      <c r="H325" s="123"/>
      <c r="I325" s="123"/>
      <c r="J325" s="123"/>
      <c r="K325" s="123"/>
      <c r="L325" s="123"/>
      <c r="M325" s="123"/>
      <c r="N325" s="123"/>
      <c r="O325" s="123"/>
      <c r="P325" s="123"/>
      <c r="Q325" s="123"/>
      <c r="R325" s="102">
        <v>0</v>
      </c>
      <c r="S325" s="102">
        <v>5</v>
      </c>
      <c r="T325" s="102">
        <v>4</v>
      </c>
      <c r="U325" s="102">
        <v>4</v>
      </c>
      <c r="V325" s="102">
        <v>3</v>
      </c>
      <c r="W325" s="102">
        <v>3</v>
      </c>
      <c r="X325" s="102">
        <v>1</v>
      </c>
      <c r="Y325" s="102">
        <v>1</v>
      </c>
      <c r="Z325" s="102">
        <v>0</v>
      </c>
      <c r="AA325" s="102">
        <v>1</v>
      </c>
      <c r="AB325" s="103" t="s">
        <v>336</v>
      </c>
      <c r="AC325" s="100" t="s">
        <v>28</v>
      </c>
      <c r="AD325" s="104"/>
      <c r="AE325" s="104"/>
      <c r="AF325" s="104"/>
      <c r="AG325" s="180">
        <f>AG324/AG19*100</f>
        <v>0</v>
      </c>
      <c r="AH325" s="180">
        <f>AH324/AH19*100</f>
        <v>0</v>
      </c>
      <c r="AI325" s="180">
        <f>AI324/AI19*100</f>
        <v>0.95724084897690909</v>
      </c>
      <c r="AJ325" s="180">
        <f>AJ324/AJ19*100</f>
        <v>0.94651406756532919</v>
      </c>
      <c r="AK325" s="180">
        <v>0</v>
      </c>
      <c r="AL325" s="180">
        <v>0</v>
      </c>
      <c r="AM325" s="101">
        <v>0</v>
      </c>
    </row>
    <row r="326" spans="1:39" ht="63" x14ac:dyDescent="0.25">
      <c r="A326" s="123"/>
      <c r="B326" s="123"/>
      <c r="C326" s="123"/>
      <c r="D326" s="123"/>
      <c r="E326" s="123"/>
      <c r="F326" s="123"/>
      <c r="G326" s="123"/>
      <c r="H326" s="123"/>
      <c r="I326" s="123"/>
      <c r="J326" s="123"/>
      <c r="K326" s="123"/>
      <c r="L326" s="123"/>
      <c r="M326" s="123"/>
      <c r="N326" s="123"/>
      <c r="O326" s="123"/>
      <c r="P326" s="123"/>
      <c r="Q326" s="123"/>
      <c r="R326" s="102">
        <v>0</v>
      </c>
      <c r="S326" s="102">
        <v>5</v>
      </c>
      <c r="T326" s="102">
        <v>4</v>
      </c>
      <c r="U326" s="102">
        <v>4</v>
      </c>
      <c r="V326" s="102">
        <v>3</v>
      </c>
      <c r="W326" s="102">
        <v>3</v>
      </c>
      <c r="X326" s="102">
        <v>1</v>
      </c>
      <c r="Y326" s="102">
        <v>2</v>
      </c>
      <c r="Z326" s="102">
        <v>0</v>
      </c>
      <c r="AA326" s="102">
        <v>0</v>
      </c>
      <c r="AB326" s="103" t="s">
        <v>317</v>
      </c>
      <c r="AC326" s="100" t="s">
        <v>32</v>
      </c>
      <c r="AD326" s="104"/>
      <c r="AE326" s="104"/>
      <c r="AF326" s="104"/>
      <c r="AG326" s="180" t="s">
        <v>33</v>
      </c>
      <c r="AH326" s="180" t="s">
        <v>33</v>
      </c>
      <c r="AI326" s="180" t="s">
        <v>33</v>
      </c>
      <c r="AJ326" s="180" t="s">
        <v>33</v>
      </c>
      <c r="AK326" s="180">
        <v>0</v>
      </c>
      <c r="AL326" s="180">
        <v>0</v>
      </c>
      <c r="AM326" s="101">
        <v>0</v>
      </c>
    </row>
    <row r="327" spans="1:39" ht="31.5" x14ac:dyDescent="0.25">
      <c r="A327" s="123"/>
      <c r="B327" s="123"/>
      <c r="C327" s="123"/>
      <c r="D327" s="123"/>
      <c r="E327" s="123"/>
      <c r="F327" s="123"/>
      <c r="G327" s="123"/>
      <c r="H327" s="123"/>
      <c r="I327" s="123"/>
      <c r="J327" s="123"/>
      <c r="K327" s="123"/>
      <c r="L327" s="123"/>
      <c r="M327" s="123"/>
      <c r="N327" s="123"/>
      <c r="O327" s="123"/>
      <c r="P327" s="123"/>
      <c r="Q327" s="123"/>
      <c r="R327" s="102">
        <v>0</v>
      </c>
      <c r="S327" s="102">
        <v>5</v>
      </c>
      <c r="T327" s="102">
        <v>4</v>
      </c>
      <c r="U327" s="102">
        <v>4</v>
      </c>
      <c r="V327" s="102">
        <v>3</v>
      </c>
      <c r="W327" s="102">
        <v>3</v>
      </c>
      <c r="X327" s="102">
        <v>1</v>
      </c>
      <c r="Y327" s="102">
        <v>2</v>
      </c>
      <c r="Z327" s="102">
        <v>0</v>
      </c>
      <c r="AA327" s="102">
        <v>1</v>
      </c>
      <c r="AB327" s="111" t="s">
        <v>318</v>
      </c>
      <c r="AC327" s="100" t="s">
        <v>31</v>
      </c>
      <c r="AD327" s="104"/>
      <c r="AE327" s="104"/>
      <c r="AF327" s="104"/>
      <c r="AG327" s="180">
        <v>10</v>
      </c>
      <c r="AH327" s="180">
        <v>8</v>
      </c>
      <c r="AI327" s="180">
        <v>8</v>
      </c>
      <c r="AJ327" s="180">
        <v>8</v>
      </c>
      <c r="AK327" s="180">
        <v>0</v>
      </c>
      <c r="AL327" s="180">
        <v>0</v>
      </c>
      <c r="AM327" s="177">
        <f>AG327+AH327+AI327+AJ327+AK327+AL327</f>
        <v>34</v>
      </c>
    </row>
    <row r="328" spans="1:39" ht="110.25" x14ac:dyDescent="0.25">
      <c r="A328" s="123">
        <v>8</v>
      </c>
      <c r="B328" s="123">
        <v>0</v>
      </c>
      <c r="C328" s="123">
        <v>2</v>
      </c>
      <c r="D328" s="123">
        <v>0</v>
      </c>
      <c r="E328" s="123">
        <v>5</v>
      </c>
      <c r="F328" s="123">
        <v>0</v>
      </c>
      <c r="G328" s="123">
        <v>3</v>
      </c>
      <c r="H328" s="123">
        <v>0</v>
      </c>
      <c r="I328" s="123">
        <v>5</v>
      </c>
      <c r="J328" s="123">
        <v>4</v>
      </c>
      <c r="K328" s="123">
        <v>0</v>
      </c>
      <c r="L328" s="123">
        <v>3</v>
      </c>
      <c r="M328" s="123" t="s">
        <v>60</v>
      </c>
      <c r="N328" s="123">
        <v>0</v>
      </c>
      <c r="O328" s="123">
        <v>4</v>
      </c>
      <c r="P328" s="123">
        <v>3</v>
      </c>
      <c r="Q328" s="123">
        <v>1</v>
      </c>
      <c r="R328" s="102">
        <v>0</v>
      </c>
      <c r="S328" s="102">
        <v>5</v>
      </c>
      <c r="T328" s="102">
        <v>4</v>
      </c>
      <c r="U328" s="102">
        <v>4</v>
      </c>
      <c r="V328" s="102">
        <v>3</v>
      </c>
      <c r="W328" s="102">
        <v>3</v>
      </c>
      <c r="X328" s="102">
        <v>1</v>
      </c>
      <c r="Y328" s="102">
        <v>3</v>
      </c>
      <c r="Z328" s="102">
        <v>0</v>
      </c>
      <c r="AA328" s="102">
        <v>0</v>
      </c>
      <c r="AB328" s="111" t="s">
        <v>355</v>
      </c>
      <c r="AC328" s="100" t="s">
        <v>4</v>
      </c>
      <c r="AD328" s="104"/>
      <c r="AE328" s="104"/>
      <c r="AF328" s="104"/>
      <c r="AG328" s="178">
        <v>0</v>
      </c>
      <c r="AH328" s="181">
        <v>799.1</v>
      </c>
      <c r="AI328" s="178">
        <v>0</v>
      </c>
      <c r="AJ328" s="178">
        <v>0</v>
      </c>
      <c r="AK328" s="178">
        <v>0</v>
      </c>
      <c r="AL328" s="178">
        <v>0</v>
      </c>
      <c r="AM328" s="101">
        <f>AG328+AH328+AJ328+AK328+AL328</f>
        <v>799.1</v>
      </c>
    </row>
    <row r="329" spans="1:39" ht="31.5" x14ac:dyDescent="0.25">
      <c r="A329" s="123"/>
      <c r="B329" s="123"/>
      <c r="C329" s="123"/>
      <c r="D329" s="123"/>
      <c r="E329" s="123"/>
      <c r="F329" s="123"/>
      <c r="G329" s="123"/>
      <c r="H329" s="123"/>
      <c r="I329" s="123"/>
      <c r="J329" s="123"/>
      <c r="K329" s="123"/>
      <c r="L329" s="123"/>
      <c r="M329" s="123"/>
      <c r="N329" s="123"/>
      <c r="O329" s="123"/>
      <c r="P329" s="123"/>
      <c r="Q329" s="123"/>
      <c r="R329" s="102">
        <v>0</v>
      </c>
      <c r="S329" s="102">
        <v>5</v>
      </c>
      <c r="T329" s="102">
        <v>4</v>
      </c>
      <c r="U329" s="102">
        <v>4</v>
      </c>
      <c r="V329" s="102">
        <v>3</v>
      </c>
      <c r="W329" s="102">
        <v>3</v>
      </c>
      <c r="X329" s="102">
        <v>1</v>
      </c>
      <c r="Y329" s="102">
        <v>3</v>
      </c>
      <c r="Z329" s="102">
        <v>0</v>
      </c>
      <c r="AA329" s="102">
        <v>1</v>
      </c>
      <c r="AB329" s="111" t="s">
        <v>335</v>
      </c>
      <c r="AC329" s="100" t="s">
        <v>231</v>
      </c>
      <c r="AD329" s="104"/>
      <c r="AE329" s="104"/>
      <c r="AF329" s="104"/>
      <c r="AG329" s="180">
        <v>0</v>
      </c>
      <c r="AH329" s="180">
        <v>2000</v>
      </c>
      <c r="AI329" s="180">
        <v>0</v>
      </c>
      <c r="AJ329" s="180">
        <v>0</v>
      </c>
      <c r="AK329" s="180">
        <v>0</v>
      </c>
      <c r="AL329" s="180">
        <v>0</v>
      </c>
      <c r="AM329" s="177">
        <v>2000</v>
      </c>
    </row>
    <row r="330" spans="1:39" ht="94.5" x14ac:dyDescent="0.25">
      <c r="A330" s="123">
        <v>8</v>
      </c>
      <c r="B330" s="123">
        <v>0</v>
      </c>
      <c r="C330" s="123">
        <v>2</v>
      </c>
      <c r="D330" s="123">
        <v>0</v>
      </c>
      <c r="E330" s="123">
        <v>5</v>
      </c>
      <c r="F330" s="123">
        <v>0</v>
      </c>
      <c r="G330" s="123">
        <v>3</v>
      </c>
      <c r="H330" s="123">
        <v>0</v>
      </c>
      <c r="I330" s="123">
        <v>5</v>
      </c>
      <c r="J330" s="123">
        <v>4</v>
      </c>
      <c r="K330" s="123">
        <v>0</v>
      </c>
      <c r="L330" s="123">
        <v>3</v>
      </c>
      <c r="M330" s="123" t="s">
        <v>60</v>
      </c>
      <c r="N330" s="123">
        <v>0</v>
      </c>
      <c r="O330" s="123">
        <v>4</v>
      </c>
      <c r="P330" s="123">
        <v>3</v>
      </c>
      <c r="Q330" s="123">
        <v>2</v>
      </c>
      <c r="R330" s="102">
        <v>0</v>
      </c>
      <c r="S330" s="102">
        <v>5</v>
      </c>
      <c r="T330" s="102">
        <v>4</v>
      </c>
      <c r="U330" s="102">
        <v>4</v>
      </c>
      <c r="V330" s="102">
        <v>3</v>
      </c>
      <c r="W330" s="102">
        <v>3</v>
      </c>
      <c r="X330" s="102">
        <v>1</v>
      </c>
      <c r="Y330" s="102">
        <v>4</v>
      </c>
      <c r="Z330" s="102">
        <v>0</v>
      </c>
      <c r="AA330" s="102">
        <v>0</v>
      </c>
      <c r="AB330" s="111" t="s">
        <v>356</v>
      </c>
      <c r="AC330" s="100" t="s">
        <v>4</v>
      </c>
      <c r="AD330" s="104"/>
      <c r="AE330" s="104"/>
      <c r="AF330" s="104"/>
      <c r="AG330" s="178">
        <v>0</v>
      </c>
      <c r="AH330" s="181">
        <v>536.9</v>
      </c>
      <c r="AI330" s="178">
        <v>0</v>
      </c>
      <c r="AJ330" s="178">
        <v>0</v>
      </c>
      <c r="AK330" s="178">
        <v>0</v>
      </c>
      <c r="AL330" s="178">
        <v>0</v>
      </c>
      <c r="AM330" s="101">
        <f>AG330+AH330+AI330+AJ330+AK330+AL330</f>
        <v>536.9</v>
      </c>
    </row>
    <row r="331" spans="1:39" ht="31.5" x14ac:dyDescent="0.25">
      <c r="A331" s="123"/>
      <c r="B331" s="123"/>
      <c r="C331" s="123"/>
      <c r="D331" s="123"/>
      <c r="E331" s="123"/>
      <c r="F331" s="123"/>
      <c r="G331" s="123"/>
      <c r="H331" s="123"/>
      <c r="I331" s="123"/>
      <c r="J331" s="123"/>
      <c r="K331" s="123"/>
      <c r="L331" s="123"/>
      <c r="M331" s="123"/>
      <c r="N331" s="123"/>
      <c r="O331" s="123"/>
      <c r="P331" s="123"/>
      <c r="Q331" s="123"/>
      <c r="R331" s="102">
        <v>0</v>
      </c>
      <c r="S331" s="102">
        <v>5</v>
      </c>
      <c r="T331" s="102">
        <v>4</v>
      </c>
      <c r="U331" s="102">
        <v>4</v>
      </c>
      <c r="V331" s="102">
        <v>3</v>
      </c>
      <c r="W331" s="102">
        <v>3</v>
      </c>
      <c r="X331" s="102">
        <v>1</v>
      </c>
      <c r="Y331" s="102">
        <v>4</v>
      </c>
      <c r="Z331" s="102">
        <v>0</v>
      </c>
      <c r="AA331" s="102">
        <v>1</v>
      </c>
      <c r="AB331" s="111" t="s">
        <v>337</v>
      </c>
      <c r="AC331" s="100" t="s">
        <v>31</v>
      </c>
      <c r="AD331" s="104"/>
      <c r="AE331" s="104"/>
      <c r="AF331" s="104"/>
      <c r="AG331" s="180">
        <v>0</v>
      </c>
      <c r="AH331" s="180">
        <v>24</v>
      </c>
      <c r="AI331" s="180">
        <v>0</v>
      </c>
      <c r="AJ331" s="180">
        <v>0</v>
      </c>
      <c r="AK331" s="180">
        <v>0</v>
      </c>
      <c r="AL331" s="180">
        <v>0</v>
      </c>
      <c r="AM331" s="177">
        <v>24</v>
      </c>
    </row>
    <row r="332" spans="1:39" ht="31.5" x14ac:dyDescent="0.25">
      <c r="A332" s="123">
        <v>8</v>
      </c>
      <c r="B332" s="123">
        <v>0</v>
      </c>
      <c r="C332" s="123">
        <v>2</v>
      </c>
      <c r="D332" s="123">
        <v>0</v>
      </c>
      <c r="E332" s="123">
        <v>5</v>
      </c>
      <c r="F332" s="123">
        <v>0</v>
      </c>
      <c r="G332" s="123">
        <v>3</v>
      </c>
      <c r="H332" s="123">
        <v>0</v>
      </c>
      <c r="I332" s="123">
        <v>5</v>
      </c>
      <c r="J332" s="123">
        <v>4</v>
      </c>
      <c r="K332" s="123">
        <v>0</v>
      </c>
      <c r="L332" s="123">
        <v>3</v>
      </c>
      <c r="M332" s="123">
        <v>2</v>
      </c>
      <c r="N332" s="123">
        <v>0</v>
      </c>
      <c r="O332" s="123">
        <v>1</v>
      </c>
      <c r="P332" s="123">
        <v>4</v>
      </c>
      <c r="Q332" s="123">
        <v>0</v>
      </c>
      <c r="R332" s="102">
        <v>0</v>
      </c>
      <c r="S332" s="102">
        <v>5</v>
      </c>
      <c r="T332" s="102">
        <v>4</v>
      </c>
      <c r="U332" s="102">
        <v>4</v>
      </c>
      <c r="V332" s="102">
        <v>3</v>
      </c>
      <c r="W332" s="102">
        <v>3</v>
      </c>
      <c r="X332" s="102">
        <v>1</v>
      </c>
      <c r="Y332" s="102">
        <v>5</v>
      </c>
      <c r="Z332" s="102">
        <v>0</v>
      </c>
      <c r="AA332" s="102">
        <v>0</v>
      </c>
      <c r="AB332" s="111" t="s">
        <v>362</v>
      </c>
      <c r="AC332" s="100" t="s">
        <v>4</v>
      </c>
      <c r="AD332" s="104"/>
      <c r="AE332" s="104"/>
      <c r="AF332" s="104"/>
      <c r="AG332" s="178">
        <v>0</v>
      </c>
      <c r="AH332" s="178">
        <v>172.2</v>
      </c>
      <c r="AI332" s="180">
        <v>0</v>
      </c>
      <c r="AJ332" s="180">
        <v>0</v>
      </c>
      <c r="AK332" s="180">
        <v>0</v>
      </c>
      <c r="AL332" s="180">
        <v>0</v>
      </c>
      <c r="AM332" s="178">
        <f>AG332+AH332+AI332+AJ332+AK332+AL332</f>
        <v>172.2</v>
      </c>
    </row>
    <row r="333" spans="1:39" ht="31.5" x14ac:dyDescent="0.25">
      <c r="A333" s="123"/>
      <c r="B333" s="123"/>
      <c r="C333" s="123"/>
      <c r="D333" s="123"/>
      <c r="E333" s="123"/>
      <c r="F333" s="123"/>
      <c r="G333" s="123"/>
      <c r="H333" s="123"/>
      <c r="I333" s="123"/>
      <c r="J333" s="123"/>
      <c r="K333" s="123"/>
      <c r="L333" s="123"/>
      <c r="M333" s="123"/>
      <c r="N333" s="123"/>
      <c r="O333" s="123"/>
      <c r="P333" s="123"/>
      <c r="Q333" s="123"/>
      <c r="R333" s="102">
        <v>0</v>
      </c>
      <c r="S333" s="102">
        <v>5</v>
      </c>
      <c r="T333" s="102">
        <v>4</v>
      </c>
      <c r="U333" s="102">
        <v>4</v>
      </c>
      <c r="V333" s="102">
        <v>3</v>
      </c>
      <c r="W333" s="102">
        <v>3</v>
      </c>
      <c r="X333" s="102">
        <v>1</v>
      </c>
      <c r="Y333" s="102">
        <v>5</v>
      </c>
      <c r="Z333" s="102">
        <v>0</v>
      </c>
      <c r="AA333" s="102">
        <v>1</v>
      </c>
      <c r="AB333" s="111" t="s">
        <v>361</v>
      </c>
      <c r="AC333" s="100" t="s">
        <v>31</v>
      </c>
      <c r="AD333" s="104"/>
      <c r="AE333" s="104"/>
      <c r="AF333" s="104"/>
      <c r="AG333" s="180">
        <v>0</v>
      </c>
      <c r="AH333" s="180">
        <v>3</v>
      </c>
      <c r="AI333" s="180">
        <v>0</v>
      </c>
      <c r="AJ333" s="180">
        <v>0</v>
      </c>
      <c r="AK333" s="180">
        <v>0</v>
      </c>
      <c r="AL333" s="180">
        <v>0</v>
      </c>
      <c r="AM333" s="177">
        <v>3</v>
      </c>
    </row>
    <row r="334" spans="1:39" ht="24" customHeight="1" x14ac:dyDescent="0.35">
      <c r="A334" s="262" t="s">
        <v>366</v>
      </c>
      <c r="B334" s="262"/>
      <c r="C334" s="262"/>
      <c r="D334" s="262"/>
      <c r="E334" s="262"/>
      <c r="F334" s="262"/>
      <c r="G334" s="262"/>
      <c r="H334" s="262"/>
      <c r="I334" s="262"/>
      <c r="J334" s="262"/>
      <c r="K334" s="262"/>
      <c r="L334" s="262"/>
      <c r="M334" s="262"/>
      <c r="N334" s="262"/>
      <c r="O334" s="262"/>
      <c r="P334" s="262"/>
      <c r="Q334" s="262"/>
      <c r="R334" s="262"/>
      <c r="S334" s="262"/>
      <c r="T334" s="262"/>
      <c r="U334" s="262"/>
      <c r="V334" s="262"/>
      <c r="W334" s="262"/>
      <c r="X334" s="262"/>
      <c r="Y334" s="262"/>
      <c r="Z334" s="262"/>
      <c r="AA334" s="262"/>
      <c r="AB334" s="262"/>
      <c r="AC334" s="262"/>
      <c r="AD334" s="262"/>
      <c r="AE334" s="262"/>
      <c r="AF334" s="262"/>
      <c r="AG334" s="262"/>
      <c r="AH334" s="262"/>
      <c r="AI334" s="262"/>
      <c r="AJ334" s="262"/>
      <c r="AK334" s="262"/>
      <c r="AL334" s="262"/>
      <c r="AM334" s="262"/>
    </row>
    <row r="335" spans="1:39" ht="21" customHeight="1" x14ac:dyDescent="0.25">
      <c r="A335" s="220"/>
      <c r="B335" s="220"/>
      <c r="C335" s="220"/>
      <c r="D335" s="220"/>
      <c r="E335" s="220"/>
      <c r="F335" s="220"/>
      <c r="G335" s="220"/>
      <c r="H335" s="220"/>
      <c r="I335" s="220"/>
      <c r="J335" s="220"/>
      <c r="K335" s="220"/>
      <c r="L335" s="220"/>
      <c r="M335" s="220"/>
      <c r="N335" s="220"/>
      <c r="O335" s="220"/>
      <c r="P335" s="220"/>
      <c r="Q335" s="220"/>
      <c r="R335" s="220"/>
      <c r="S335" s="220"/>
      <c r="T335" s="220"/>
      <c r="U335" s="220"/>
      <c r="V335" s="220"/>
      <c r="W335" s="220"/>
      <c r="X335" s="220"/>
      <c r="Y335" s="220"/>
      <c r="Z335" s="220"/>
      <c r="AA335" s="220"/>
      <c r="AB335" s="220"/>
      <c r="AC335" s="220"/>
      <c r="AD335" s="220"/>
      <c r="AE335" s="220"/>
      <c r="AF335" s="220"/>
      <c r="AG335" s="220"/>
      <c r="AH335" s="220"/>
      <c r="AI335" s="220"/>
      <c r="AJ335" s="220"/>
      <c r="AK335" s="220"/>
      <c r="AL335" s="220"/>
      <c r="AM335" s="220"/>
    </row>
    <row r="336" spans="1:39" ht="29.25" hidden="1" customHeight="1" x14ac:dyDescent="0.25">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row>
    <row r="337" spans="1:39" ht="29.25" customHeight="1" x14ac:dyDescent="0.25">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row>
    <row r="338" spans="1:39" ht="35.25" customHeight="1" x14ac:dyDescent="0.25">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row>
    <row r="339" spans="1:39" ht="33" customHeight="1" x14ac:dyDescent="0.25">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row>
    <row r="340" spans="1:39" ht="35.25" customHeight="1" x14ac:dyDescent="0.25">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row>
    <row r="341" spans="1:39" ht="36.75" customHeight="1" x14ac:dyDescent="0.25">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row>
    <row r="342" spans="1:39" ht="24.75" customHeight="1" x14ac:dyDescent="0.25">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row>
    <row r="343" spans="1:39" ht="35.25" customHeight="1" x14ac:dyDescent="0.25">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row>
    <row r="344" spans="1:39" ht="39" customHeight="1" x14ac:dyDescent="0.25">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row>
    <row r="345" spans="1:39" ht="39" customHeight="1" x14ac:dyDescent="0.25">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row>
    <row r="346" spans="1:39" ht="39" customHeight="1" x14ac:dyDescent="0.25">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row>
    <row r="347" spans="1:39" ht="39" customHeight="1" x14ac:dyDescent="0.25">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row>
    <row r="348" spans="1:39" ht="30.75" customHeight="1" x14ac:dyDescent="0.25">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row>
    <row r="349" spans="1:39" ht="30.75" customHeight="1" x14ac:dyDescent="0.25">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row>
    <row r="350" spans="1:39" ht="30.75" customHeight="1" x14ac:dyDescent="0.25">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row>
    <row r="351" spans="1:39" ht="30.75" customHeight="1" x14ac:dyDescent="0.25">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row>
    <row r="352" spans="1:39" ht="30.75" customHeight="1" x14ac:dyDescent="0.25">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row>
    <row r="353" spans="1:39" ht="30.75" customHeight="1" x14ac:dyDescent="0.25">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row>
    <row r="354" spans="1:39" ht="30.75" customHeight="1" x14ac:dyDescent="0.25">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row>
    <row r="355" spans="1:39" ht="30" customHeight="1" x14ac:dyDescent="0.25">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row>
    <row r="356" spans="1:39" ht="56.25" customHeight="1" x14ac:dyDescent="0.25">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row>
    <row r="357" spans="1:39" ht="45" customHeight="1" x14ac:dyDescent="0.25">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row>
    <row r="358" spans="1:39" ht="30" customHeight="1" x14ac:dyDescent="0.25">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row>
    <row r="359" spans="1:39" ht="30" customHeight="1" x14ac:dyDescent="0.25">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row>
    <row r="360" spans="1:39" ht="30" customHeight="1" x14ac:dyDescent="0.25">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row>
    <row r="361" spans="1:39" ht="30" customHeight="1" x14ac:dyDescent="0.25">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row>
    <row r="362" spans="1:39" ht="30" customHeight="1" x14ac:dyDescent="0.25">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row>
    <row r="363" spans="1:39" ht="30" customHeight="1" x14ac:dyDescent="0.25">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row>
    <row r="364" spans="1:39" ht="32.25" customHeight="1" x14ac:dyDescent="0.25">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row>
    <row r="365" spans="1:39" ht="32.25" customHeight="1" x14ac:dyDescent="0.25">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row>
    <row r="366" spans="1:39" ht="32.25" customHeight="1" x14ac:dyDescent="0.25">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row>
    <row r="367" spans="1:39" ht="30.75" customHeight="1" x14ac:dyDescent="0.25">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row>
    <row r="368" spans="1:39" ht="32.25" customHeight="1" x14ac:dyDescent="0.25">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row>
    <row r="369" spans="1:39" ht="30" customHeight="1" x14ac:dyDescent="0.25">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row>
    <row r="370" spans="1:39" ht="30.75" customHeight="1" x14ac:dyDescent="0.25">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row>
    <row r="371" spans="1:39" ht="29.25" customHeight="1" x14ac:dyDescent="0.25">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row>
    <row r="372" spans="1:39" ht="45" customHeight="1" x14ac:dyDescent="0.25">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row>
    <row r="373" spans="1:39" ht="35.25" customHeight="1" x14ac:dyDescent="0.25">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row>
    <row r="374" spans="1:39" ht="27.75" customHeight="1" x14ac:dyDescent="0.25">
      <c r="A374" s="48" t="s">
        <v>45</v>
      </c>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row>
    <row r="375" spans="1:39" ht="30.75" customHeight="1" x14ac:dyDescent="0.25">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row>
    <row r="376" spans="1:39" ht="27.75" customHeight="1" x14ac:dyDescent="0.25">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row>
    <row r="377" spans="1:39" ht="29.25" customHeight="1" x14ac:dyDescent="0.25">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row>
    <row r="378" spans="1:39" x14ac:dyDescent="0.25">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c r="AK378" s="43"/>
      <c r="AL378" s="43"/>
      <c r="AM378" s="43"/>
    </row>
    <row r="379" spans="1:39" x14ac:dyDescent="0.25">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3"/>
      <c r="AL379" s="43"/>
      <c r="AM379" s="43"/>
    </row>
    <row r="380" spans="1:39"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row>
    <row r="381" spans="1:39"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row>
    <row r="382" spans="1:39"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row>
    <row r="383" spans="1:39"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row>
    <row r="384" spans="1:39"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row>
    <row r="385" spans="1:39"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row>
    <row r="386" spans="1:39"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row>
    <row r="387" spans="1:39"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row>
    <row r="388" spans="1:39"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row>
    <row r="389" spans="1:39"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row>
    <row r="390" spans="1:39" ht="18.75" customHeight="1"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row>
    <row r="391" spans="1:39" x14ac:dyDescent="0.2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row>
    <row r="392" spans="1:39" x14ac:dyDescent="0.25">
      <c r="A392" s="41"/>
      <c r="B392" s="41"/>
      <c r="C392" s="41"/>
      <c r="D392" s="41"/>
      <c r="E392" s="41"/>
      <c r="F392" s="41"/>
      <c r="G392" s="41"/>
      <c r="H392" s="41"/>
      <c r="I392" s="41"/>
      <c r="J392" s="41"/>
      <c r="K392" s="41"/>
      <c r="L392" s="41"/>
      <c r="M392" s="41"/>
      <c r="N392" s="41"/>
      <c r="O392" s="41"/>
      <c r="P392" s="41"/>
      <c r="Q392" s="41"/>
      <c r="R392" s="41"/>
      <c r="S392" s="40"/>
      <c r="T392" s="41"/>
      <c r="U392" s="41"/>
      <c r="V392" s="41"/>
      <c r="W392" s="41"/>
      <c r="X392" s="41"/>
      <c r="Y392" s="41"/>
      <c r="Z392" s="41"/>
      <c r="AA392" s="41"/>
      <c r="AB392" s="41"/>
      <c r="AC392" s="41"/>
      <c r="AD392" s="41"/>
      <c r="AE392" s="41"/>
      <c r="AF392" s="41"/>
      <c r="AG392" s="41"/>
      <c r="AH392" s="41"/>
      <c r="AI392" s="41"/>
      <c r="AJ392" s="41"/>
      <c r="AK392" s="41"/>
      <c r="AL392" s="41"/>
      <c r="AM392" s="41"/>
    </row>
    <row r="393" spans="1:39" ht="409.6" customHeight="1" x14ac:dyDescent="0.2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row>
    <row r="394" spans="1:39" x14ac:dyDescent="0.2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row>
    <row r="395" spans="1:39" x14ac:dyDescent="0.2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row>
    <row r="396" spans="1:39" x14ac:dyDescent="0.2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row>
    <row r="397" spans="1:39" x14ac:dyDescent="0.2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row>
    <row r="398" spans="1:39" x14ac:dyDescent="0.2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row>
    <row r="399" spans="1:39" x14ac:dyDescent="0.2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row>
    <row r="400" spans="1:39" x14ac:dyDescent="0.2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row>
    <row r="401" spans="1:39" x14ac:dyDescent="0.2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row>
    <row r="402" spans="1:39" x14ac:dyDescent="0.2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row>
    <row r="403" spans="1:39" x14ac:dyDescent="0.2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row>
    <row r="404" spans="1:39" x14ac:dyDescent="0.2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row>
    <row r="405" spans="1:39" x14ac:dyDescent="0.2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row>
    <row r="406" spans="1:39" x14ac:dyDescent="0.2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row>
    <row r="407" spans="1:39" x14ac:dyDescent="0.2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row>
    <row r="408" spans="1:39" x14ac:dyDescent="0.2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row>
    <row r="409" spans="1:39" x14ac:dyDescent="0.2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row>
    <row r="410" spans="1:39" x14ac:dyDescent="0.2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row>
    <row r="411" spans="1:39" x14ac:dyDescent="0.2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row>
    <row r="412" spans="1:39" x14ac:dyDescent="0.2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row>
    <row r="413" spans="1:39" x14ac:dyDescent="0.2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row>
    <row r="414" spans="1:39" x14ac:dyDescent="0.2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row>
    <row r="415" spans="1:39" x14ac:dyDescent="0.2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row>
    <row r="416" spans="1:39" x14ac:dyDescent="0.2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row>
    <row r="417" spans="1:39" x14ac:dyDescent="0.2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row>
    <row r="418" spans="1:39" x14ac:dyDescent="0.2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row>
    <row r="419" spans="1:39" x14ac:dyDescent="0.2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row>
    <row r="420" spans="1:39" x14ac:dyDescent="0.2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row>
    <row r="421" spans="1:39" x14ac:dyDescent="0.2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row>
    <row r="422" spans="1:39" x14ac:dyDescent="0.2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row>
    <row r="423" spans="1:39" x14ac:dyDescent="0.2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row>
    <row r="424" spans="1:39" x14ac:dyDescent="0.2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row>
    <row r="425" spans="1:39" x14ac:dyDescent="0.2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row>
    <row r="426" spans="1:39" x14ac:dyDescent="0.25">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row>
    <row r="427" spans="1:39" x14ac:dyDescent="0.25">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row>
    <row r="430" spans="1:39" x14ac:dyDescent="0.25">
      <c r="B430" s="38"/>
    </row>
    <row r="431" spans="1:39" x14ac:dyDescent="0.25">
      <c r="B431" s="38"/>
    </row>
    <row r="432" spans="1:39" x14ac:dyDescent="0.25">
      <c r="B432" s="38"/>
    </row>
    <row r="433" spans="2:2" ht="18.75" x14ac:dyDescent="0.25">
      <c r="B433" s="39" t="s">
        <v>37</v>
      </c>
    </row>
  </sheetData>
  <mergeCells count="34">
    <mergeCell ref="AD2:AM3"/>
    <mergeCell ref="I11:AM11"/>
    <mergeCell ref="I12:AM12"/>
    <mergeCell ref="H15:Q16"/>
    <mergeCell ref="C8:AM8"/>
    <mergeCell ref="C7:AM7"/>
    <mergeCell ref="AH16:AH17"/>
    <mergeCell ref="AI16:AI17"/>
    <mergeCell ref="AJ16:AJ17"/>
    <mergeCell ref="AK16:AK17"/>
    <mergeCell ref="AM14:AM15"/>
    <mergeCell ref="C4:AM4"/>
    <mergeCell ref="D15:E17"/>
    <mergeCell ref="C9:AM9"/>
    <mergeCell ref="K17:L17"/>
    <mergeCell ref="AM16:AM17"/>
    <mergeCell ref="C5:AM5"/>
    <mergeCell ref="A14:Q14"/>
    <mergeCell ref="A15:C17"/>
    <mergeCell ref="AB14:AB17"/>
    <mergeCell ref="AC14:AC17"/>
    <mergeCell ref="R17:S17"/>
    <mergeCell ref="AL16:AL17"/>
    <mergeCell ref="AD14:AL15"/>
    <mergeCell ref="W17:Y17"/>
    <mergeCell ref="Z17:AA17"/>
    <mergeCell ref="AG16:AG17"/>
    <mergeCell ref="H17:I17"/>
    <mergeCell ref="F15:G17"/>
    <mergeCell ref="A335:AM335"/>
    <mergeCell ref="A334:AM334"/>
    <mergeCell ref="R14:AA16"/>
    <mergeCell ref="C6:AM6"/>
    <mergeCell ref="M17:Q17"/>
  </mergeCells>
  <phoneticPr fontId="11" type="noConversion"/>
  <printOptions horizontalCentered="1"/>
  <pageMargins left="0.19685039370078741" right="0.19685039370078741" top="0.19685039370078741" bottom="0.19685039370078741" header="0.31496062992125984" footer="0.15748031496062992"/>
  <pageSetup paperSize="9" scale="45" firstPageNumber="34"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Приложение 1 (2)</vt:lpstr>
      <vt:lpstr>Приложение 1</vt:lpstr>
      <vt:lpstr>'Приложение 1'!Заголовки_для_печати</vt:lpstr>
      <vt:lpstr>'Приложение 1 (2)'!Заголовки_для_печати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avn</dc:creator>
  <cp:lastModifiedBy>User</cp:lastModifiedBy>
  <cp:lastPrinted>2020-07-07T11:10:28Z</cp:lastPrinted>
  <dcterms:created xsi:type="dcterms:W3CDTF">2011-12-09T07:36:49Z</dcterms:created>
  <dcterms:modified xsi:type="dcterms:W3CDTF">2020-07-07T11:12:10Z</dcterms:modified>
</cp:coreProperties>
</file>