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User\Documents\программа 2020 проекты, изменения\изм.по доп.финансированию апрель\"/>
    </mc:Choice>
  </mc:AlternateContent>
  <xr:revisionPtr revIDLastSave="0" documentId="13_ncr:1_{3E82B29C-B251-4803-BCE5-30E5882DB613}" xr6:coauthVersionLast="45" xr6:coauthVersionMax="45" xr10:uidLastSave="{00000000-0000-0000-0000-000000000000}"/>
  <bookViews>
    <workbookView xWindow="-120" yWindow="-120" windowWidth="20730" windowHeight="11160"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39" i="1" l="1"/>
  <c r="AM71" i="1"/>
  <c r="AM47" i="1"/>
  <c r="AM329" i="1" l="1"/>
  <c r="AM327" i="1"/>
  <c r="AM75" i="1"/>
  <c r="AM74" i="1"/>
  <c r="AL39" i="1"/>
  <c r="AK39" i="1"/>
  <c r="AJ39" i="1"/>
  <c r="AI39" i="1"/>
  <c r="AH39" i="1"/>
  <c r="AH301" i="1"/>
  <c r="AH190" i="1"/>
  <c r="AJ136" i="1"/>
  <c r="AI136" i="1"/>
  <c r="AH136" i="1"/>
  <c r="AJ120" i="1"/>
  <c r="AI120" i="1"/>
  <c r="AH120" i="1"/>
  <c r="AM299" i="1"/>
  <c r="AM298" i="1"/>
  <c r="AJ301" i="1"/>
  <c r="AI301" i="1"/>
  <c r="AM326" i="1"/>
  <c r="AM323" i="1"/>
  <c r="AJ128" i="1"/>
  <c r="AI128" i="1"/>
  <c r="AH128" i="1"/>
  <c r="AM78" i="1"/>
  <c r="AM77" i="1"/>
  <c r="AG136" i="1" l="1"/>
  <c r="AM148" i="1"/>
  <c r="AL169" i="1"/>
  <c r="AK169" i="1"/>
  <c r="AJ169" i="1"/>
  <c r="AI169" i="1"/>
  <c r="AH169" i="1"/>
  <c r="AG169" i="1"/>
  <c r="AG163" i="1"/>
  <c r="AG89" i="1"/>
  <c r="AM94" i="1"/>
  <c r="AG301" i="1"/>
  <c r="AM169" i="1" l="1"/>
  <c r="AG150" i="1"/>
  <c r="AG190" i="1"/>
  <c r="AG128" i="1"/>
  <c r="AM321" i="1"/>
  <c r="AM319" i="1"/>
  <c r="AM317" i="1"/>
  <c r="AM315" i="1"/>
  <c r="AM313" i="1"/>
  <c r="AM311" i="1"/>
  <c r="AM309" i="1"/>
  <c r="AM307" i="1"/>
  <c r="AM305" i="1"/>
  <c r="AM181" i="1"/>
  <c r="AM182" i="1"/>
  <c r="AM144" i="1"/>
  <c r="AM143" i="1"/>
  <c r="AG120" i="1"/>
  <c r="AM124" i="1"/>
  <c r="AM125" i="1"/>
  <c r="AM133" i="1"/>
  <c r="AM132" i="1"/>
  <c r="AM296" i="1"/>
  <c r="AM173" i="1"/>
  <c r="AM174" i="1"/>
  <c r="AM172" i="1"/>
  <c r="AM171" i="1"/>
  <c r="AM295" i="1"/>
  <c r="AM292" i="1"/>
  <c r="AM217" i="1"/>
  <c r="AM206" i="1"/>
  <c r="AM168" i="1"/>
  <c r="AM166" i="1"/>
  <c r="AM158" i="1"/>
  <c r="AM153" i="1"/>
  <c r="AM147" i="1"/>
  <c r="AM135" i="1"/>
  <c r="AM131" i="1"/>
  <c r="AM129" i="1"/>
  <c r="AM127" i="1"/>
  <c r="AM123" i="1"/>
  <c r="AM121" i="1"/>
  <c r="AM115" i="1"/>
  <c r="AM36" i="1"/>
  <c r="AM100" i="1"/>
  <c r="AM97" i="1"/>
  <c r="AM93" i="1"/>
  <c r="AM85" i="1"/>
  <c r="AM67" i="1"/>
  <c r="AM38" i="1"/>
  <c r="AM33" i="1"/>
  <c r="AJ176" i="1"/>
  <c r="AL190" i="1"/>
  <c r="AK190" i="1"/>
  <c r="AJ190" i="1"/>
  <c r="AI190" i="1"/>
  <c r="AL176" i="1"/>
  <c r="AK176" i="1"/>
  <c r="AI176" i="1"/>
  <c r="AH176" i="1"/>
  <c r="AL163" i="1"/>
  <c r="AL150" i="1" s="1"/>
  <c r="AK163" i="1"/>
  <c r="AK150" i="1" s="1"/>
  <c r="AJ163" i="1"/>
  <c r="AJ150" i="1" s="1"/>
  <c r="AI163" i="1"/>
  <c r="AI150" i="1" s="1"/>
  <c r="AH163" i="1"/>
  <c r="AH150" i="1" s="1"/>
  <c r="AL136" i="1"/>
  <c r="AK136" i="1"/>
  <c r="AL128" i="1"/>
  <c r="AK128" i="1"/>
  <c r="AL99" i="1"/>
  <c r="AL98" i="1" s="1"/>
  <c r="AK99" i="1"/>
  <c r="AK98" i="1" s="1"/>
  <c r="AJ99" i="1"/>
  <c r="AJ98" i="1" s="1"/>
  <c r="AI99" i="1"/>
  <c r="AI98" i="1" s="1"/>
  <c r="AH99" i="1"/>
  <c r="AH98" i="1" s="1"/>
  <c r="AL89" i="1"/>
  <c r="AK89" i="1"/>
  <c r="AJ89" i="1"/>
  <c r="AI89" i="1"/>
  <c r="AH89" i="1"/>
  <c r="AL80" i="1"/>
  <c r="AK80" i="1"/>
  <c r="AJ80" i="1"/>
  <c r="AI80" i="1"/>
  <c r="AH80" i="1"/>
  <c r="AM63" i="1"/>
  <c r="AM62" i="1"/>
  <c r="AL29" i="1"/>
  <c r="AK29" i="1"/>
  <c r="AJ29" i="1"/>
  <c r="AI29" i="1"/>
  <c r="AH29" i="1"/>
  <c r="AL301" i="1"/>
  <c r="AK301" i="1"/>
  <c r="AM35" i="1"/>
  <c r="AI28" i="1" l="1"/>
  <c r="AK28" i="1"/>
  <c r="AH28" i="1"/>
  <c r="AJ28" i="1"/>
  <c r="AL28" i="1"/>
  <c r="AH175" i="1"/>
  <c r="AI175" i="1"/>
  <c r="AI19" i="1" s="1"/>
  <c r="AJ175" i="1"/>
  <c r="AK175" i="1"/>
  <c r="AL175" i="1"/>
  <c r="AM128" i="1"/>
  <c r="AG99" i="1"/>
  <c r="AG98" i="1" s="1"/>
  <c r="AM89" i="1"/>
  <c r="AG80" i="1"/>
  <c r="AG29" i="1"/>
  <c r="AG176" i="1"/>
  <c r="AM188" i="1"/>
  <c r="AM187" i="1"/>
  <c r="AM185" i="1"/>
  <c r="AM184" i="1"/>
  <c r="AM130" i="1"/>
  <c r="AM118" i="1"/>
  <c r="AM69" i="1"/>
  <c r="AM68" i="1"/>
  <c r="AM66" i="1"/>
  <c r="AM65" i="1"/>
  <c r="AL19" i="1" l="1"/>
  <c r="AL70" i="1" s="1"/>
  <c r="AK19" i="1"/>
  <c r="AK70" i="1" s="1"/>
  <c r="AJ19" i="1"/>
  <c r="AJ70" i="1" s="1"/>
  <c r="AH19" i="1"/>
  <c r="AH300" i="1" s="1"/>
  <c r="AG28" i="1"/>
  <c r="AM28" i="1" s="1"/>
  <c r="AH324" i="1"/>
  <c r="AJ324" i="1"/>
  <c r="AJ300" i="1"/>
  <c r="AJ79" i="1"/>
  <c r="AI324" i="1"/>
  <c r="AI300" i="1"/>
  <c r="AI79" i="1"/>
  <c r="AJ183" i="1"/>
  <c r="AJ180" i="1"/>
  <c r="AK180" i="1"/>
  <c r="AL183" i="1"/>
  <c r="AL180" i="1"/>
  <c r="AI183" i="1"/>
  <c r="AI180" i="1"/>
  <c r="AI70" i="1"/>
  <c r="AM92" i="1"/>
  <c r="AM91" i="1"/>
  <c r="AM157" i="1"/>
  <c r="AL304" i="1"/>
  <c r="AK304" i="1"/>
  <c r="AJ304" i="1"/>
  <c r="AI304" i="1"/>
  <c r="AM303" i="1"/>
  <c r="AM294" i="1"/>
  <c r="AM293" i="1"/>
  <c r="AM291" i="1"/>
  <c r="AM290" i="1"/>
  <c r="AM216" i="1"/>
  <c r="AM213" i="1"/>
  <c r="AM210" i="1"/>
  <c r="AM207" i="1"/>
  <c r="AM205" i="1"/>
  <c r="AM204" i="1"/>
  <c r="AL203" i="1"/>
  <c r="AJ203" i="1"/>
  <c r="AI203" i="1"/>
  <c r="AM201" i="1"/>
  <c r="AM198" i="1"/>
  <c r="AM195" i="1"/>
  <c r="AM192" i="1"/>
  <c r="AL189" i="1"/>
  <c r="AJ189" i="1"/>
  <c r="AI189" i="1"/>
  <c r="AL186" i="1"/>
  <c r="AJ186" i="1"/>
  <c r="AI186" i="1"/>
  <c r="AK186" i="1" l="1"/>
  <c r="AK189" i="1"/>
  <c r="AK203" i="1"/>
  <c r="AK183" i="1"/>
  <c r="AH203" i="1"/>
  <c r="AH304" i="1"/>
  <c r="AH70" i="1"/>
  <c r="AH180" i="1"/>
  <c r="AH189" i="1"/>
  <c r="AH79" i="1"/>
  <c r="AH186" i="1"/>
  <c r="AH64" i="1"/>
  <c r="AH183" i="1"/>
  <c r="AM179" i="1"/>
  <c r="AM141" i="1"/>
  <c r="AM138" i="1"/>
  <c r="AM136" i="1"/>
  <c r="AM120" i="1"/>
  <c r="AM122" i="1"/>
  <c r="AL119" i="1"/>
  <c r="AK119" i="1"/>
  <c r="AJ119" i="1"/>
  <c r="AI119" i="1"/>
  <c r="AH119" i="1"/>
  <c r="AM114" i="1" l="1"/>
  <c r="AM113" i="1"/>
  <c r="AM107" i="1"/>
  <c r="AM99" i="1"/>
  <c r="AM98" i="1"/>
  <c r="AM83" i="1"/>
  <c r="AM84" i="1"/>
  <c r="AM86" i="1"/>
  <c r="AM87" i="1"/>
  <c r="AL88" i="1"/>
  <c r="AK88" i="1"/>
  <c r="AJ88" i="1"/>
  <c r="AI88" i="1"/>
  <c r="AH88" i="1"/>
  <c r="AJ61" i="1"/>
  <c r="AI61" i="1"/>
  <c r="AH61" i="1"/>
  <c r="AM59" i="1"/>
  <c r="AM56" i="1"/>
  <c r="AL55" i="1"/>
  <c r="AK55" i="1"/>
  <c r="AJ55" i="1"/>
  <c r="AI55" i="1"/>
  <c r="AH55" i="1"/>
  <c r="AM53" i="1"/>
  <c r="AM50" i="1"/>
  <c r="AL46" i="1"/>
  <c r="AK46" i="1"/>
  <c r="AJ46" i="1"/>
  <c r="AI46" i="1"/>
  <c r="AH46" i="1"/>
  <c r="AM41" i="1"/>
  <c r="AM39" i="1"/>
  <c r="AM29" i="1" l="1"/>
  <c r="AM32" i="1"/>
  <c r="AM31" i="1"/>
  <c r="AM34" i="1"/>
  <c r="AL30" i="1"/>
  <c r="AK30" i="1"/>
  <c r="AJ30" i="1"/>
  <c r="AI30" i="1"/>
  <c r="AH30" i="1"/>
  <c r="AH82" i="1"/>
  <c r="AI82" i="1"/>
  <c r="AJ82" i="1"/>
  <c r="AK82" i="1"/>
  <c r="AL82" i="1"/>
  <c r="AM167" i="1"/>
  <c r="AM44" i="1"/>
  <c r="AG113" i="2"/>
  <c r="AG110" i="2"/>
  <c r="AG96" i="2"/>
  <c r="AG63" i="2"/>
  <c r="AG60" i="2"/>
  <c r="AM261" i="2"/>
  <c r="AM260" i="2"/>
  <c r="AM259" i="2"/>
  <c r="AM258" i="2"/>
  <c r="AM257" i="2"/>
  <c r="AF257" i="2"/>
  <c r="AE257" i="2"/>
  <c r="AD257" i="2"/>
  <c r="AM256" i="2"/>
  <c r="AQ255" i="2"/>
  <c r="AM255" i="2"/>
  <c r="AL254" i="2"/>
  <c r="AK254" i="2"/>
  <c r="AK250" i="2" s="1"/>
  <c r="AK249" i="2"/>
  <c r="AV251" i="2" s="1"/>
  <c r="AJ254" i="2"/>
  <c r="AI254" i="2"/>
  <c r="AI250" i="2" s="1"/>
  <c r="AH254" i="2"/>
  <c r="AG254" i="2"/>
  <c r="AG250" i="2" s="1"/>
  <c r="AM250" i="2" s="1"/>
  <c r="AQ251" i="2"/>
  <c r="AJ251" i="2"/>
  <c r="AM251" i="2"/>
  <c r="AL250" i="2"/>
  <c r="AJ250" i="2"/>
  <c r="AI249" i="2"/>
  <c r="AH250" i="2"/>
  <c r="AF250" i="2"/>
  <c r="AF249" i="2" s="1"/>
  <c r="AE250" i="2"/>
  <c r="AE249" i="2"/>
  <c r="AD250" i="2"/>
  <c r="AD249" i="2"/>
  <c r="AL249" i="2"/>
  <c r="AW251" i="2"/>
  <c r="AJ249" i="2"/>
  <c r="AU251" i="2" s="1"/>
  <c r="AT251" i="2"/>
  <c r="AH249" i="2"/>
  <c r="AS251" i="2"/>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M172" i="2" s="1"/>
  <c r="AF172" i="2"/>
  <c r="AE172" i="2"/>
  <c r="AD172" i="2"/>
  <c r="AM171" i="2"/>
  <c r="AQ170" i="2"/>
  <c r="AM170" i="2"/>
  <c r="AM169" i="2"/>
  <c r="AM168" i="2"/>
  <c r="AM167" i="2"/>
  <c r="AL166" i="2"/>
  <c r="AK166" i="2"/>
  <c r="AJ166" i="2"/>
  <c r="AJ152" i="2" s="1"/>
  <c r="AI166" i="2"/>
  <c r="AH166" i="2"/>
  <c r="AH152" i="2" s="1"/>
  <c r="AH145" i="2" s="1"/>
  <c r="AS147" i="2" s="1"/>
  <c r="AG166" i="2"/>
  <c r="AF166" i="2"/>
  <c r="AE166" i="2"/>
  <c r="AD166" i="2"/>
  <c r="AM165" i="2"/>
  <c r="AQ164" i="2"/>
  <c r="AM164" i="2"/>
  <c r="AM163" i="2"/>
  <c r="AM162" i="2"/>
  <c r="AM161" i="2"/>
  <c r="AL160" i="2"/>
  <c r="AK160" i="2"/>
  <c r="AJ160" i="2"/>
  <c r="AI160" i="2"/>
  <c r="AH160" i="2"/>
  <c r="AG160" i="2"/>
  <c r="AM160" i="2" s="1"/>
  <c r="AF160" i="2"/>
  <c r="AE160" i="2"/>
  <c r="AD160" i="2"/>
  <c r="AM159" i="2"/>
  <c r="AQ158" i="2"/>
  <c r="AM158" i="2"/>
  <c r="AM157" i="2"/>
  <c r="AM156" i="2"/>
  <c r="AM155" i="2"/>
  <c r="AL154" i="2"/>
  <c r="AK154" i="2"/>
  <c r="AK152" i="2"/>
  <c r="AK145" i="2" s="1"/>
  <c r="AV147" i="2"/>
  <c r="AJ154" i="2"/>
  <c r="AI154" i="2"/>
  <c r="AI152" i="2" s="1"/>
  <c r="AI145" i="2" s="1"/>
  <c r="AT147" i="2" s="1"/>
  <c r="AH154" i="2"/>
  <c r="AG154" i="2"/>
  <c r="AG152" i="2" s="1"/>
  <c r="AG145" i="2" s="1"/>
  <c r="AR147" i="2" s="1"/>
  <c r="AF154" i="2"/>
  <c r="AE154" i="2"/>
  <c r="AD154" i="2"/>
  <c r="AM153" i="2"/>
  <c r="AQ152" i="2"/>
  <c r="AQ150" i="2" s="1"/>
  <c r="AJ145" i="2"/>
  <c r="AF152" i="2"/>
  <c r="AF145" i="2" s="1"/>
  <c r="AD152" i="2"/>
  <c r="AD145" i="2" s="1"/>
  <c r="AM151" i="2"/>
  <c r="AQ143" i="2"/>
  <c r="AM150" i="2"/>
  <c r="AM149" i="2"/>
  <c r="AM148" i="2"/>
  <c r="AM147" i="2"/>
  <c r="AM146" i="2"/>
  <c r="AU147" i="2"/>
  <c r="AM144" i="2"/>
  <c r="AM143" i="2"/>
  <c r="AF143" i="2"/>
  <c r="AE143" i="2"/>
  <c r="AD143" i="2"/>
  <c r="AM142" i="2"/>
  <c r="AM141" i="2"/>
  <c r="AM140" i="2"/>
  <c r="AM139" i="2"/>
  <c r="AM138" i="2"/>
  <c r="AM137" i="2"/>
  <c r="AM136" i="2"/>
  <c r="AF136" i="2"/>
  <c r="AE136" i="2"/>
  <c r="AD136" i="2"/>
  <c r="AM135" i="2"/>
  <c r="AM134" i="2"/>
  <c r="AM133" i="2"/>
  <c r="AM132" i="2"/>
  <c r="AM131" i="2"/>
  <c r="AF131" i="2"/>
  <c r="AE131" i="2"/>
  <c r="AE124" i="2" s="1"/>
  <c r="AD131" i="2"/>
  <c r="AM130" i="2"/>
  <c r="AQ129" i="2"/>
  <c r="AM129" i="2"/>
  <c r="AM128" i="2"/>
  <c r="AM127" i="2"/>
  <c r="AM126" i="2"/>
  <c r="AF126" i="2"/>
  <c r="AF124" i="2" s="1"/>
  <c r="AF123" i="2"/>
  <c r="AE126" i="2"/>
  <c r="AD126" i="2"/>
  <c r="AD124" i="2" s="1"/>
  <c r="AD123" i="2" s="1"/>
  <c r="AM125" i="2"/>
  <c r="AM124" i="2"/>
  <c r="AE123" i="2"/>
  <c r="AR123" i="2"/>
  <c r="AM123" i="2"/>
  <c r="AM122" i="2"/>
  <c r="AQ121" i="2"/>
  <c r="AM121" i="2"/>
  <c r="AM120" i="2"/>
  <c r="AM119" i="2"/>
  <c r="AM118" i="2"/>
  <c r="AL118" i="2"/>
  <c r="AK118" i="2"/>
  <c r="AJ118" i="2"/>
  <c r="AI118" i="2"/>
  <c r="AH118" i="2"/>
  <c r="AG118" i="2"/>
  <c r="AM117" i="2"/>
  <c r="AQ116" i="2"/>
  <c r="AQ114" i="2" s="1"/>
  <c r="AL116" i="2"/>
  <c r="AK116" i="2"/>
  <c r="AK87" i="2" s="1"/>
  <c r="AV89" i="2" s="1"/>
  <c r="AJ116" i="2"/>
  <c r="AI116" i="2"/>
  <c r="AH116" i="2"/>
  <c r="AG116" i="2"/>
  <c r="AM116" i="2" s="1"/>
  <c r="AF116" i="2"/>
  <c r="AE116" i="2"/>
  <c r="AD116" i="2"/>
  <c r="AM115" i="2"/>
  <c r="AM114" i="2"/>
  <c r="AL113" i="2"/>
  <c r="AK113" i="2"/>
  <c r="AJ113" i="2"/>
  <c r="AI113" i="2"/>
  <c r="AH113" i="2"/>
  <c r="AM112" i="2"/>
  <c r="AQ111" i="2"/>
  <c r="AM111" i="2"/>
  <c r="AL110" i="2"/>
  <c r="AK110" i="2"/>
  <c r="AJ110" i="2"/>
  <c r="AI110" i="2"/>
  <c r="AH110" i="2"/>
  <c r="AM110" i="2"/>
  <c r="AM109" i="2"/>
  <c r="AQ108" i="2"/>
  <c r="AM108" i="2"/>
  <c r="AL107" i="2"/>
  <c r="AK107" i="2"/>
  <c r="AJ107" i="2"/>
  <c r="AI107" i="2"/>
  <c r="AH107" i="2"/>
  <c r="AG107" i="2"/>
  <c r="AM106" i="2"/>
  <c r="AQ105" i="2"/>
  <c r="AM105" i="2"/>
  <c r="AM104" i="2"/>
  <c r="AM103" i="2"/>
  <c r="AL102" i="2"/>
  <c r="AK102" i="2"/>
  <c r="AJ102" i="2"/>
  <c r="AI102" i="2"/>
  <c r="AH102" i="2"/>
  <c r="AG102" i="2"/>
  <c r="AM102" i="2" s="1"/>
  <c r="AF102" i="2"/>
  <c r="AE102" i="2"/>
  <c r="AD102" i="2"/>
  <c r="AQ100" i="2"/>
  <c r="AM100" i="2"/>
  <c r="AM99" i="2"/>
  <c r="AM98" i="2"/>
  <c r="AM97" i="2"/>
  <c r="AL96" i="2"/>
  <c r="AW88" i="2" s="1"/>
  <c r="AK96" i="2"/>
  <c r="AV88" i="2"/>
  <c r="AJ96" i="2"/>
  <c r="AI96" i="2"/>
  <c r="AT88" i="2" s="1"/>
  <c r="AH96" i="2"/>
  <c r="AS88" i="2" s="1"/>
  <c r="AM95" i="2"/>
  <c r="AQ94" i="2"/>
  <c r="AM94" i="2"/>
  <c r="AM93" i="2"/>
  <c r="AM92" i="2"/>
  <c r="AM91" i="2"/>
  <c r="AL90" i="2"/>
  <c r="AK90" i="2"/>
  <c r="AK88" i="2" s="1"/>
  <c r="AJ90" i="2"/>
  <c r="AJ88" i="2"/>
  <c r="AJ87" i="2" s="1"/>
  <c r="AI90" i="2"/>
  <c r="AI88" i="2" s="1"/>
  <c r="AI87" i="2" s="1"/>
  <c r="AT89" i="2" s="1"/>
  <c r="AH90" i="2"/>
  <c r="AG90" i="2"/>
  <c r="AF90" i="2"/>
  <c r="AF88" i="2"/>
  <c r="AF87" i="2" s="1"/>
  <c r="AE90" i="2"/>
  <c r="AE88" i="2" s="1"/>
  <c r="AE87" i="2"/>
  <c r="AE19" i="2" s="1"/>
  <c r="AD90" i="2"/>
  <c r="AD88" i="2"/>
  <c r="AD87" i="2" s="1"/>
  <c r="AM89" i="2"/>
  <c r="AU88" i="2"/>
  <c r="AU89" i="2" s="1"/>
  <c r="AR88" i="2"/>
  <c r="AQ88" i="2"/>
  <c r="AM86" i="2"/>
  <c r="AM85" i="2"/>
  <c r="AL84" i="2"/>
  <c r="AK84" i="2"/>
  <c r="AJ84" i="2"/>
  <c r="AI84" i="2"/>
  <c r="AH84" i="2"/>
  <c r="AG84" i="2"/>
  <c r="AM84" i="2" s="1"/>
  <c r="AM83" i="2"/>
  <c r="AM82" i="2"/>
  <c r="AL81" i="2"/>
  <c r="AK81" i="2"/>
  <c r="AJ81" i="2"/>
  <c r="AI81" i="2"/>
  <c r="AH81" i="2"/>
  <c r="AM81" i="2" s="1"/>
  <c r="AG81" i="2"/>
  <c r="AM80" i="2"/>
  <c r="AM79" i="2"/>
  <c r="AL78" i="2"/>
  <c r="AK78" i="2"/>
  <c r="AJ78" i="2"/>
  <c r="AI78" i="2"/>
  <c r="AH78" i="2"/>
  <c r="AG78" i="2"/>
  <c r="AM77" i="2"/>
  <c r="AM76" i="2"/>
  <c r="AL75" i="2"/>
  <c r="AK75" i="2"/>
  <c r="AJ75" i="2"/>
  <c r="AI75" i="2"/>
  <c r="AH75" i="2"/>
  <c r="AG75" i="2"/>
  <c r="AM75" i="2"/>
  <c r="AM74" i="2"/>
  <c r="AM73" i="2"/>
  <c r="AL72" i="2"/>
  <c r="AK72" i="2"/>
  <c r="AJ72" i="2"/>
  <c r="AI72" i="2"/>
  <c r="AH72" i="2"/>
  <c r="AG72" i="2"/>
  <c r="AM72" i="2" s="1"/>
  <c r="AM71" i="2"/>
  <c r="AQ70" i="2"/>
  <c r="AM70" i="2"/>
  <c r="AL69" i="2"/>
  <c r="AK69" i="2"/>
  <c r="AJ69" i="2"/>
  <c r="AI69" i="2"/>
  <c r="AH69" i="2"/>
  <c r="AG69" i="2"/>
  <c r="AM69" i="2"/>
  <c r="AM68" i="2"/>
  <c r="AQ67" i="2"/>
  <c r="AM67" i="2"/>
  <c r="AL66" i="2"/>
  <c r="AK66" i="2"/>
  <c r="AJ66" i="2"/>
  <c r="AI66" i="2"/>
  <c r="AH66" i="2"/>
  <c r="AG66" i="2"/>
  <c r="AM66" i="2"/>
  <c r="AM65" i="2"/>
  <c r="AQ64" i="2"/>
  <c r="AM64" i="2"/>
  <c r="AL63" i="2"/>
  <c r="AK63" i="2"/>
  <c r="AJ63" i="2"/>
  <c r="AI63" i="2"/>
  <c r="AH63" i="2"/>
  <c r="AM63" i="2" s="1"/>
  <c r="AM62" i="2"/>
  <c r="AQ61" i="2"/>
  <c r="AM61" i="2"/>
  <c r="AL60" i="2"/>
  <c r="AL35" i="2" s="1"/>
  <c r="AK60" i="2"/>
  <c r="AV32" i="2"/>
  <c r="AJ60" i="2"/>
  <c r="AI60" i="2"/>
  <c r="AM60" i="2" s="1"/>
  <c r="AH60" i="2"/>
  <c r="AF60" i="2"/>
  <c r="AE60" i="2"/>
  <c r="AD60" i="2"/>
  <c r="AM59" i="2"/>
  <c r="AQ58" i="2"/>
  <c r="AL58" i="2"/>
  <c r="AK58" i="2"/>
  <c r="AJ58" i="2"/>
  <c r="AI58" i="2"/>
  <c r="AH58" i="2"/>
  <c r="AG58" i="2"/>
  <c r="AM58" i="2" s="1"/>
  <c r="AF58" i="2"/>
  <c r="AE58" i="2"/>
  <c r="AD58" i="2"/>
  <c r="AM57" i="2"/>
  <c r="AM56" i="2"/>
  <c r="AL55" i="2"/>
  <c r="AK55" i="2"/>
  <c r="AJ55" i="2"/>
  <c r="AI55" i="2"/>
  <c r="AH55" i="2"/>
  <c r="AG55" i="2"/>
  <c r="AM55" i="2" s="1"/>
  <c r="AF55" i="2"/>
  <c r="AE55" i="2"/>
  <c r="AD55" i="2"/>
  <c r="AM54" i="2"/>
  <c r="AQ53" i="2"/>
  <c r="AM53" i="2"/>
  <c r="AM52" i="2"/>
  <c r="AM51" i="2"/>
  <c r="AM50" i="2"/>
  <c r="AL49" i="2"/>
  <c r="AK49" i="2"/>
  <c r="AJ49" i="2"/>
  <c r="AI49" i="2"/>
  <c r="AH49" i="2"/>
  <c r="AG49" i="2"/>
  <c r="AM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I35" i="2" s="1"/>
  <c r="AH37" i="2"/>
  <c r="AG37" i="2"/>
  <c r="AG35" i="2" s="1"/>
  <c r="AF37" i="2"/>
  <c r="AF35" i="2"/>
  <c r="AE37" i="2"/>
  <c r="AD37" i="2"/>
  <c r="AD35" i="2" s="1"/>
  <c r="AM36" i="2"/>
  <c r="AQ35" i="2"/>
  <c r="AL33" i="2"/>
  <c r="AL31" i="2" s="1"/>
  <c r="AK33" i="2"/>
  <c r="AK31" i="2" s="1"/>
  <c r="AJ33" i="2"/>
  <c r="AI33" i="2"/>
  <c r="AI31" i="2"/>
  <c r="AH33" i="2"/>
  <c r="AG33" i="2"/>
  <c r="AG31" i="2" s="1"/>
  <c r="AW32" i="2"/>
  <c r="AU32" i="2"/>
  <c r="AR32" i="2"/>
  <c r="AM32" i="2"/>
  <c r="AJ31" i="2"/>
  <c r="AH31" i="2"/>
  <c r="AF31" i="2"/>
  <c r="AF30" i="2" s="1"/>
  <c r="AF19" i="2" s="1"/>
  <c r="AE31" i="2"/>
  <c r="AD31" i="2"/>
  <c r="AQ29" i="2"/>
  <c r="AM29" i="2"/>
  <c r="AM28" i="2"/>
  <c r="AM27" i="2"/>
  <c r="AM26" i="2"/>
  <c r="AM25" i="2"/>
  <c r="AM24" i="2"/>
  <c r="AM23" i="2"/>
  <c r="AM22" i="2"/>
  <c r="AM21" i="2"/>
  <c r="AM20" i="2"/>
  <c r="AM150" i="1"/>
  <c r="AM101" i="1"/>
  <c r="AD41" i="1"/>
  <c r="AE41" i="1"/>
  <c r="AF41" i="1"/>
  <c r="AM42" i="1"/>
  <c r="AM43" i="1"/>
  <c r="AM45" i="1"/>
  <c r="AM51" i="1"/>
  <c r="AM52" i="1"/>
  <c r="AM54" i="1"/>
  <c r="AM57" i="1"/>
  <c r="AM58" i="1"/>
  <c r="AM60" i="1"/>
  <c r="AM102" i="1"/>
  <c r="AM103" i="1"/>
  <c r="AM104" i="1"/>
  <c r="AM105" i="1"/>
  <c r="AM108" i="1"/>
  <c r="AM109" i="1"/>
  <c r="AM110" i="1"/>
  <c r="AM111" i="1"/>
  <c r="AM116" i="1"/>
  <c r="AM117" i="1"/>
  <c r="AM139" i="1"/>
  <c r="AM140" i="1"/>
  <c r="AM154" i="1"/>
  <c r="AM155" i="1"/>
  <c r="AM156" i="1"/>
  <c r="AM159" i="1"/>
  <c r="AM160" i="1"/>
  <c r="AM161" i="1"/>
  <c r="AM162" i="1"/>
  <c r="AM163" i="1"/>
  <c r="AM165" i="1"/>
  <c r="AM176" i="1"/>
  <c r="AM178" i="1"/>
  <c r="AM193" i="1"/>
  <c r="AM194" i="1"/>
  <c r="AM196" i="1"/>
  <c r="AM199" i="1"/>
  <c r="AM200" i="1"/>
  <c r="AM202" i="1"/>
  <c r="AM208" i="1"/>
  <c r="AM209" i="1"/>
  <c r="AM211" i="1"/>
  <c r="AM214" i="1"/>
  <c r="AM215" i="1"/>
  <c r="AM218"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D101" i="1"/>
  <c r="AD99" i="1" s="1"/>
  <c r="AE101" i="1"/>
  <c r="AF101" i="1"/>
  <c r="AF99" i="1" s="1"/>
  <c r="AF98" i="1" s="1"/>
  <c r="AD136" i="1"/>
  <c r="AE136" i="1"/>
  <c r="AF136" i="1"/>
  <c r="AF56" i="1"/>
  <c r="AE56" i="1"/>
  <c r="AD56" i="1"/>
  <c r="AF50" i="1"/>
  <c r="AE50" i="1"/>
  <c r="AE39" i="1" s="1"/>
  <c r="AD50" i="1"/>
  <c r="AF29" i="1"/>
  <c r="AE29" i="1"/>
  <c r="AD29" i="1"/>
  <c r="AF165" i="1"/>
  <c r="AE165" i="1"/>
  <c r="AD165" i="1"/>
  <c r="AD213" i="1"/>
  <c r="AE213" i="1"/>
  <c r="AF213" i="1"/>
  <c r="AD207" i="1"/>
  <c r="AD204" i="1" s="1"/>
  <c r="AE207" i="1"/>
  <c r="AE204" i="1" s="1"/>
  <c r="AF207" i="1"/>
  <c r="AF204" i="1" s="1"/>
  <c r="AD198" i="1"/>
  <c r="AE198" i="1"/>
  <c r="AF198" i="1"/>
  <c r="AD192" i="1"/>
  <c r="AE192" i="1"/>
  <c r="AF192" i="1"/>
  <c r="AD153" i="1"/>
  <c r="AE153" i="1"/>
  <c r="AF153" i="1"/>
  <c r="AD158" i="1"/>
  <c r="AE158" i="1"/>
  <c r="AF158" i="1"/>
  <c r="AM151" i="1"/>
  <c r="AT32" i="2"/>
  <c r="AE99" i="1"/>
  <c r="AM90" i="2"/>
  <c r="AE35" i="2"/>
  <c r="AE30" i="2" s="1"/>
  <c r="AH88" i="2"/>
  <c r="AH87" i="2" s="1"/>
  <c r="AS89" i="2" s="1"/>
  <c r="AM43" i="2"/>
  <c r="AS32" i="2"/>
  <c r="AE152" i="2"/>
  <c r="AE145" i="2" s="1"/>
  <c r="AL152" i="2"/>
  <c r="AL145" i="2" s="1"/>
  <c r="AW147" i="2" s="1"/>
  <c r="AG249" i="2"/>
  <c r="AR251" i="2" s="1"/>
  <c r="AG30" i="2"/>
  <c r="AG88" i="2"/>
  <c r="AM96" i="2"/>
  <c r="AR33" i="2"/>
  <c r="AM152" i="2"/>
  <c r="AM249" i="2"/>
  <c r="AM145" i="2"/>
  <c r="AL61" i="1"/>
  <c r="AL64" i="1"/>
  <c r="AK64" i="1"/>
  <c r="AK61" i="1"/>
  <c r="AD190" i="1" l="1"/>
  <c r="AD175" i="1" s="1"/>
  <c r="AF39" i="1"/>
  <c r="AF28" i="1" s="1"/>
  <c r="AF19" i="1" s="1"/>
  <c r="AF190" i="1"/>
  <c r="AF175" i="1" s="1"/>
  <c r="AE151" i="1"/>
  <c r="AE150" i="1" s="1"/>
  <c r="AF151" i="1"/>
  <c r="AF150" i="1" s="1"/>
  <c r="AX147" i="2"/>
  <c r="AX32" i="2"/>
  <c r="AQ74" i="2"/>
  <c r="AQ73" i="2" s="1"/>
  <c r="AZ88" i="2"/>
  <c r="AG87" i="2"/>
  <c r="AM254" i="2"/>
  <c r="AM37" i="2"/>
  <c r="AM154" i="2"/>
  <c r="AL88" i="2"/>
  <c r="AL87" i="2" s="1"/>
  <c r="AW89" i="2" s="1"/>
  <c r="AE98" i="1"/>
  <c r="AE190" i="1"/>
  <c r="AE175" i="1" s="1"/>
  <c r="AE28" i="1"/>
  <c r="AD39" i="1"/>
  <c r="AD28" i="1" s="1"/>
  <c r="AD30" i="2"/>
  <c r="AD19" i="2" s="1"/>
  <c r="AM31" i="2"/>
  <c r="AL30" i="2"/>
  <c r="AJ35" i="2"/>
  <c r="AJ30" i="2" s="1"/>
  <c r="AK35" i="2"/>
  <c r="AK30" i="2" s="1"/>
  <c r="AX88" i="2"/>
  <c r="AM82" i="1"/>
  <c r="AD151" i="1"/>
  <c r="AD150" i="1" s="1"/>
  <c r="AD98" i="1"/>
  <c r="AQ33" i="2"/>
  <c r="AH35" i="2"/>
  <c r="AH30" i="2" s="1"/>
  <c r="AM78" i="2"/>
  <c r="AM107" i="2"/>
  <c r="AM113" i="2"/>
  <c r="AM166" i="2"/>
  <c r="AM80" i="1"/>
  <c r="AQ28" i="2"/>
  <c r="AQ17" i="2" s="1"/>
  <c r="AI30" i="2"/>
  <c r="AM35" i="2"/>
  <c r="AM190" i="1"/>
  <c r="AV33" i="2"/>
  <c r="AV19" i="2" s="1"/>
  <c r="AK19" i="2"/>
  <c r="AT33" i="2"/>
  <c r="AT19" i="2" s="1"/>
  <c r="AI19" i="2"/>
  <c r="AD19" i="1" l="1"/>
  <c r="AE19" i="1"/>
  <c r="AU33" i="2"/>
  <c r="AU19" i="2" s="1"/>
  <c r="AJ19" i="2"/>
  <c r="AS33" i="2"/>
  <c r="AS19" i="2" s="1"/>
  <c r="AM30" i="2"/>
  <c r="AH19" i="2"/>
  <c r="AM19" i="2" s="1"/>
  <c r="AR89" i="2"/>
  <c r="AM87" i="2"/>
  <c r="AG19" i="2"/>
  <c r="AW33" i="2"/>
  <c r="AW19" i="2" s="1"/>
  <c r="AL19" i="2"/>
  <c r="AM88" i="2"/>
  <c r="AJ64" i="1"/>
  <c r="AI64" i="1"/>
  <c r="AX33" i="2"/>
  <c r="AM301" i="1"/>
  <c r="AG175" i="1"/>
  <c r="AZ89" i="2" l="1"/>
  <c r="AR19" i="2"/>
  <c r="AX19" i="2" s="1"/>
  <c r="AX89" i="2"/>
  <c r="AM175" i="1"/>
  <c r="AG19" i="1"/>
  <c r="AG183" i="1"/>
  <c r="AG46" i="1" l="1"/>
  <c r="AG49" i="1"/>
  <c r="AG203" i="1"/>
  <c r="AG88" i="1"/>
  <c r="AG189" i="1"/>
  <c r="AM19" i="1"/>
  <c r="AG55" i="1"/>
  <c r="AG64" i="1"/>
  <c r="AG186" i="1"/>
  <c r="AG180" i="1"/>
  <c r="AG119" i="1"/>
  <c r="AG61" i="1"/>
  <c r="AG324" i="1"/>
  <c r="AG95" i="1"/>
  <c r="AG297" i="1"/>
  <c r="AG30" i="1"/>
</calcChain>
</file>

<file path=xl/sharedStrings.xml><?xml version="1.0" encoding="utf-8"?>
<sst xmlns="http://schemas.openxmlformats.org/spreadsheetml/2006/main" count="1028" uniqueCount="362">
  <si>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</si>
  <si>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</si>
  <si>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</si>
  <si>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</si>
  <si>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</si>
  <si>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</si>
  <si>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</si>
  <si>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</si>
  <si>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</si>
  <si>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</si>
  <si>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</si>
  <si>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</si>
  <si>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</si>
  <si>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</si>
  <si>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</si>
  <si>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</si>
  <si>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</si>
  <si>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</si>
  <si>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</si>
  <si>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</si>
  <si>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</si>
  <si>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</si>
  <si>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</si>
  <si>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</si>
  <si>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</si>
  <si>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</si>
  <si>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</si>
  <si>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</si>
  <si>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</si>
  <si>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</si>
  <si>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</si>
  <si>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</si>
  <si>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</si>
  <si>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</si>
  <si>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</si>
  <si>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</si>
  <si>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</si>
  <si>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</si>
  <si>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</si>
  <si>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</si>
  <si>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</si>
  <si>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</si>
  <si>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</si>
  <si>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</si>
  <si>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</si>
  <si>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</si>
  <si>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</si>
  <si>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</si>
  <si>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</si>
  <si>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</si>
  <si>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</si>
  <si>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</si>
  <si>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</si>
  <si>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</si>
  <si>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</si>
  <si>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</si>
  <si>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</si>
  <si>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</si>
  <si>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</si>
  <si>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</si>
  <si>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</si>
  <si>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</si>
  <si>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</si>
  <si>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</si>
  <si>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</si>
  <si>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</si>
  <si>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</si>
  <si>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</si>
  <si>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</si>
  <si>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</si>
  <si>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</si>
  <si>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</si>
  <si>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</si>
  <si>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</si>
  <si>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</si>
  <si>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</si>
  <si>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</si>
  <si>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</si>
  <si>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</si>
  <si>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</si>
  <si>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</si>
  <si>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</si>
  <si>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</si>
  <si>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</si>
  <si>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</si>
  <si>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</si>
  <si>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</si>
  <si>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</si>
  <si>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</si>
  <si>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</si>
  <si>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</si>
  <si>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</si>
  <si>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</si>
  <si>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</si>
  <si>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</si>
  <si>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</si>
  <si>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</si>
  <si>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</si>
  <si>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</si>
  <si>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</si>
  <si>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</si>
  <si>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</si>
  <si>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</si>
  <si>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</si>
  <si>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</si>
  <si>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</si>
  <si>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</si>
  <si>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</si>
  <si>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</si>
  <si>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</si>
  <si>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</si>
  <si>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</si>
  <si>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</si>
  <si>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</si>
  <si>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</si>
  <si>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</si>
  <si>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</si>
  <si>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</si>
  <si>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</si>
  <si>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</si>
  <si>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</si>
  <si>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</si>
  <si>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</si>
  <si>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</si>
  <si>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</si>
  <si>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</si>
  <si>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</si>
  <si>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</si>
  <si>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</si>
  <si>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</si>
  <si>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</si>
  <si>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</si>
  <si>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</si>
  <si>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</si>
  <si>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</si>
  <si>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</si>
  <si>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</si>
  <si>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</si>
  <si>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</si>
  <si>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</si>
  <si>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</si>
  <si>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</si>
  <si>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</si>
  <si>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</si>
  <si>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</si>
  <si>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</si>
  <si>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</si>
  <si>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</si>
  <si>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</si>
  <si>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</si>
  <si>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</si>
  <si>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</si>
  <si>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</si>
  <si>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</si>
  <si>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</si>
  <si>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</si>
  <si>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</si>
  <si>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</si>
  <si>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</si>
  <si>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</si>
  <si>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</si>
  <si>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</si>
  <si>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</si>
  <si>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</si>
  <si>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</si>
  <si>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</si>
  <si>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</si>
  <si>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</si>
  <si>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</si>
  <si>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</si>
  <si>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</si>
  <si>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</si>
  <si>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</si>
  <si>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</si>
  <si>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</si>
  <si>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</si>
  <si>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</si>
  <si>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</si>
  <si>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</si>
  <si>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</si>
  <si>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</si>
  <si>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</si>
  <si>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</si>
  <si>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</si>
  <si>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</si>
  <si>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</si>
  <si>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</si>
  <si>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</si>
  <si>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</si>
  <si>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</si>
  <si>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</si>
  <si>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</si>
  <si>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</si>
  <si>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</si>
  <si>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</si>
  <si>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</si>
  <si>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</si>
  <si>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</si>
  <si>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</si>
  <si>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</si>
  <si>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</si>
  <si>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</si>
  <si>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</si>
  <si>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</si>
  <si>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</si>
  <si>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</si>
  <si>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</si>
  <si>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</si>
  <si>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</si>
  <si>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</si>
  <si>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</si>
  <si>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</si>
  <si>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</si>
  <si>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</si>
  <si>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</si>
  <si>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</si>
  <si>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</si>
  <si>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</si>
  <si>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</si>
  <si>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</si>
  <si>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</si>
  <si>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</si>
  <si>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</si>
  <si>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</si>
  <si>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</si>
  <si>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</si>
  <si>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</si>
  <si>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</si>
  <si>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</si>
  <si>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</si>
  <si>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</si>
  <si>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</si>
  <si>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</si>
  <si>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</si>
  <si>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</si>
  <si>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</si>
  <si>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</si>
  <si>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</si>
  <si>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</si>
  <si>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</si>
  <si>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</si>
  <si>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</si>
  <si>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</si>
  <si>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</si>
  <si>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</si>
  <si>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</si>
  <si>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</si>
  <si>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</si>
  <si>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</si>
  <si>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</si>
  <si>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</si>
  <si>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t xml:space="preserve">Мероприятие задачи  подпрограммы 1.401: </t>
    </r>
    <r>
      <rPr>
        <sz val="12"/>
        <rFont val="Times New Roman"/>
        <family val="1"/>
        <charset val="204"/>
      </rPr>
      <t>Капитальный ремонт, ремонт объектов теплового комплекса</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</si>
  <si>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</si>
  <si>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</si>
  <si>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</si>
  <si>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</si>
  <si>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</si>
  <si>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</si>
  <si>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</si>
  <si>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</si>
  <si>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</si>
  <si>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</si>
  <si>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</si>
  <si>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</si>
  <si>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</si>
  <si>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</si>
  <si>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</si>
  <si>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</si>
  <si>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</si>
  <si>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</si>
  <si>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</si>
  <si>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</si>
  <si>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</si>
  <si>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</si>
  <si>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</si>
  <si>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</si>
  <si>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</si>
  <si>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</si>
  <si>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</si>
  <si>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</si>
  <si>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</si>
  <si>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</si>
  <si>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</si>
  <si>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</si>
  <si>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</si>
  <si>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</si>
  <si>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</si>
  <si>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</si>
  <si>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</si>
  <si>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</si>
  <si>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</si>
  <si>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</si>
  <si>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</si>
  <si>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</si>
  <si>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</si>
  <si>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</si>
  <si>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</si>
  <si>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</si>
  <si>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</si>
  <si>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</si>
  <si>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</si>
  <si>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</si>
  <si>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</si>
  <si>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</si>
  <si>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</si>
  <si>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</si>
  <si>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</si>
  <si>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</si>
  <si>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</si>
  <si>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</si>
  <si>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</si>
  <si>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</si>
  <si>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</si>
  <si>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</si>
  <si>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</si>
  <si>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</si>
  <si>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</si>
  <si>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</si>
  <si>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</si>
  <si>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</si>
  <si>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</si>
  <si>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</si>
  <si>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</si>
  <si>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</si>
  <si>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</si>
  <si>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</si>
  <si>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</si>
  <si>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</si>
  <si>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</si>
  <si>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</si>
  <si>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</si>
  <si>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</si>
  <si>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</si>
  <si>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</si>
  <si>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из них:                                                            </t>
    </r>
  </si>
  <si>
    <r>
      <rPr>
        <b/>
        <sz val="12"/>
        <rFont val="Times New Roman"/>
        <family val="1"/>
        <charset val="204"/>
      </rPr>
      <t>Мероприятие задачи подпрограммы 2.202</t>
    </r>
    <r>
      <rPr>
        <sz val="12"/>
        <rFont val="Times New Roman"/>
        <family val="1"/>
        <charset val="204"/>
      </rPr>
      <t>: Расходы на ремонт улично-дорожной сети в границах  города Кашин за счет средств областного бюджета                                                      из них:</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</si>
  <si>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</si>
  <si>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</si>
  <si>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</si>
  <si>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t>Показатель мероприятия  подпрограммы 4.313:Площадь благоустроенной териитории</t>
  </si>
  <si>
    <t xml:space="preserve">Показатель мероприятия  подпрограммы 4.311:Доля расходов муниципального образования, предусмотренных в рамках муниципальной  программы  </t>
  </si>
  <si>
    <t>Показатель мероприятия  подпрограммы 4.314:  Количество обустроенных контейнерных площадок</t>
  </si>
  <si>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</si>
  <si>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t>
    </r>
  </si>
  <si>
    <r>
      <rPr>
        <b/>
        <sz val="12"/>
        <rFont val="Times New Roman"/>
        <family val="1"/>
        <charset val="204"/>
      </rPr>
      <t xml:space="preserve">Мероприятие задачи подпрограммы 4.314: </t>
    </r>
    <r>
      <rPr>
        <sz val="12"/>
        <rFont val="Times New Roman"/>
        <family val="1"/>
        <charset val="204"/>
      </rPr>
      <t>Расходы на реализацию Программы по поддержке местных инициатив «Обустройства контейнерных площадок в населенных пунктах Кашинского городского округа Тверской области» за счет средств местного бюджета</t>
    </r>
  </si>
  <si>
    <t>Мероприятие  задачи подпрограммы 1.202: Ремонт водопроводных сетей в границах города Кашин</t>
  </si>
  <si>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</si>
  <si>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</si>
  <si>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</si>
  <si>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</si>
  <si>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</si>
  <si>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</si>
  <si>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</si>
  <si>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</si>
  <si>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</si>
  <si>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</si>
  <si>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Показатель мероприятия программы 1.208:количество проведенных конкурентных процедур по заключению муниципальных контрактов</t>
  </si>
  <si>
    <r>
      <rPr>
        <b/>
        <sz val="12"/>
        <rFont val="Times New Roman"/>
        <family val="1"/>
        <charset val="204"/>
      </rPr>
      <t xml:space="preserve">Мероприятие задачи подпрограммы 1.209: </t>
    </r>
    <r>
      <rPr>
        <sz val="12"/>
        <rFont val="Times New Roman"/>
        <family val="1"/>
        <charset val="204"/>
      </rPr>
      <t>Расходы на обеспечение функционирования очистных сооружений водозабора г. Кашин</t>
    </r>
  </si>
  <si>
    <t>Показатель мероприятия программы 1.209:количество проведенных конкурентных процедур по заключению муниципальных контрактов</t>
  </si>
  <si>
    <r>
      <rPr>
        <b/>
        <sz val="12"/>
        <rFont val="Times New Roman"/>
        <family val="1"/>
        <charset val="204"/>
      </rPr>
      <t>Мероприятие задачи подпрограммы 1.210</t>
    </r>
    <r>
      <rPr>
        <sz val="12"/>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</si>
  <si>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t xml:space="preserve">Показатель мероприятия программы 1.210: Доля расходов муниципального образования, предусмотренных в рамках муниципальной  программы  </t>
  </si>
  <si>
    <r>
      <rPr>
        <b/>
        <sz val="12"/>
        <rFont val="Times New Roman"/>
        <family val="1"/>
        <charset val="204"/>
      </rPr>
      <t xml:space="preserve">Мероприятие задачи подпрограммы 1.208: </t>
    </r>
    <r>
      <rPr>
        <sz val="12"/>
        <rFont val="Times New Roman"/>
        <family val="1"/>
        <charset val="204"/>
      </rPr>
      <t>Расходы на обеспечение функционирования очистных сооружений водозабора г. Кашин в зимний период</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</si>
</sst>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9"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56">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4" fillId="2" borderId="0" xfId="0" applyFont="1" applyFill="1" applyBorder="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0" xfId="0" applyFont="1" applyFill="1" applyBorder="1" applyAlignment="1">
      <alignment horizontal="left" vertical="top" wrapText="1"/>
    </xf>
    <xf numFmtId="0" fontId="0" fillId="0" borderId="0" xfId="0" applyAlignment="1"/>
    <xf numFmtId="0" fontId="4" fillId="2" borderId="0" xfId="0" applyFont="1" applyFill="1" applyBorder="1" applyAlignment="1">
      <alignment horizontal="center" vertical="top"/>
    </xf>
    <xf numFmtId="0" fontId="5" fillId="2" borderId="0" xfId="0" applyFont="1" applyFill="1" applyBorder="1" applyAlignment="1">
      <alignment horizontal="center"/>
    </xf>
    <xf numFmtId="0" fontId="0" fillId="4" borderId="0" xfId="0" applyFill="1" applyAlignment="1">
      <alignment horizontal="center"/>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35" fillId="0" borderId="0" xfId="0" applyFont="1" applyAlignment="1">
      <alignment wrapText="1"/>
    </xf>
    <xf numFmtId="0" fontId="4" fillId="0" borderId="0" xfId="0" applyFont="1" applyFill="1" applyBorder="1" applyAlignment="1">
      <alignment horizontal="center"/>
    </xf>
    <xf numFmtId="0" fontId="37" fillId="4" borderId="28"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14"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4" borderId="2" xfId="0" applyFill="1" applyBorder="1" applyAlignment="1">
      <alignment horizontal="center"/>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19"/>
      <c r="AE2" s="219"/>
      <c r="AF2" s="219"/>
      <c r="AG2" s="219"/>
      <c r="AH2" s="219"/>
      <c r="AI2" s="219"/>
      <c r="AJ2" s="219"/>
      <c r="AK2" s="219"/>
      <c r="AL2" s="219"/>
      <c r="AM2" s="219"/>
      <c r="AN2" s="219"/>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19"/>
      <c r="AE3" s="219"/>
      <c r="AF3" s="219"/>
      <c r="AG3" s="219"/>
      <c r="AH3" s="219"/>
      <c r="AI3" s="219"/>
      <c r="AJ3" s="219"/>
      <c r="AK3" s="219"/>
      <c r="AL3" s="219"/>
      <c r="AM3" s="219"/>
      <c r="AN3" s="219"/>
      <c r="AO3" s="11"/>
      <c r="AP3" s="2"/>
      <c r="AQ3" s="2"/>
      <c r="AR3" s="2"/>
      <c r="AS3" s="2"/>
      <c r="AT3" s="2"/>
      <c r="AU3" s="2"/>
      <c r="AV3" s="2"/>
      <c r="AW3" s="2"/>
      <c r="AX3" s="2"/>
      <c r="AY3" s="2"/>
      <c r="AZ3" s="2"/>
    </row>
    <row r="4" spans="1:95" s="3" customFormat="1" ht="8.25" customHeight="1" x14ac:dyDescent="0.3">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13"/>
      <c r="AP4" s="14"/>
      <c r="AQ4" s="14"/>
      <c r="AR4" s="14"/>
      <c r="AS4" s="14"/>
      <c r="AT4" s="14"/>
      <c r="AU4" s="14"/>
      <c r="AV4" s="14"/>
      <c r="AW4" s="14"/>
      <c r="AX4" s="14"/>
      <c r="AY4" s="14"/>
      <c r="AZ4" s="15"/>
      <c r="BA4" s="15"/>
    </row>
    <row r="5" spans="1:95" s="3" customFormat="1" ht="18.75" x14ac:dyDescent="0.3">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13"/>
      <c r="AP5" s="14"/>
      <c r="AQ5" s="14"/>
      <c r="AR5" s="14"/>
      <c r="AS5" s="14"/>
      <c r="AT5" s="14"/>
      <c r="AU5" s="14"/>
      <c r="AV5" s="14"/>
      <c r="AW5" s="14"/>
      <c r="AX5" s="14"/>
      <c r="AY5" s="14"/>
      <c r="AZ5" s="15"/>
      <c r="BA5" s="15"/>
    </row>
    <row r="6" spans="1:95" s="3" customFormat="1" ht="18.75" x14ac:dyDescent="0.25">
      <c r="A6" s="10"/>
      <c r="B6" s="10"/>
      <c r="C6" s="217" t="s">
        <v>150</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16"/>
      <c r="AP6" s="17"/>
      <c r="AQ6" s="17"/>
      <c r="AR6" s="17"/>
      <c r="AS6" s="17"/>
      <c r="AT6" s="17"/>
      <c r="AU6" s="17"/>
      <c r="AV6" s="17"/>
      <c r="AW6" s="17"/>
      <c r="AX6" s="17"/>
      <c r="AY6" s="17"/>
      <c r="AZ6" s="18"/>
      <c r="BA6" s="18"/>
    </row>
    <row r="7" spans="1:95" s="3" customFormat="1" ht="18.75" x14ac:dyDescent="0.3">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13"/>
      <c r="AP7" s="14"/>
      <c r="AQ7" s="14"/>
      <c r="AR7" s="14"/>
      <c r="AS7" s="14"/>
      <c r="AT7" s="14"/>
      <c r="AU7" s="14"/>
      <c r="AV7" s="14"/>
      <c r="AW7" s="14"/>
      <c r="AX7" s="14"/>
      <c r="AY7" s="14"/>
      <c r="AZ7" s="18"/>
      <c r="BA7" s="18"/>
    </row>
    <row r="8" spans="1:95" s="3" customFormat="1" ht="18.75" x14ac:dyDescent="0.3">
      <c r="A8" s="29"/>
      <c r="B8" s="29"/>
      <c r="C8" s="212" t="s">
        <v>46</v>
      </c>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13"/>
      <c r="AP8" s="14"/>
      <c r="AQ8" s="14"/>
      <c r="AR8" s="14"/>
      <c r="AS8" s="14"/>
      <c r="AT8" s="14"/>
      <c r="AU8" s="14"/>
      <c r="AV8" s="14"/>
      <c r="AW8" s="14"/>
      <c r="AX8" s="14"/>
      <c r="AY8" s="14"/>
      <c r="AZ8" s="18"/>
      <c r="BA8" s="18"/>
    </row>
    <row r="9" spans="1:95" s="3" customFormat="1" ht="8.25" customHeight="1" x14ac:dyDescent="0.3">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4"/>
      <c r="AE14" s="224"/>
      <c r="AF14" s="224"/>
      <c r="AG14" s="224"/>
      <c r="AH14" s="162"/>
      <c r="AI14" s="162"/>
      <c r="AJ14" s="162"/>
      <c r="AK14" s="162"/>
      <c r="AL14" s="162"/>
      <c r="AM14" s="236" t="s">
        <v>10</v>
      </c>
      <c r="AN14" s="236"/>
      <c r="AO14" s="9"/>
    </row>
    <row r="15" spans="1:95" s="26" customFormat="1" ht="15" customHeight="1" thickBot="1" x14ac:dyDescent="0.3">
      <c r="A15" s="223" t="s">
        <v>16</v>
      </c>
      <c r="B15" s="224"/>
      <c r="C15" s="225"/>
      <c r="D15" s="223" t="s">
        <v>17</v>
      </c>
      <c r="E15" s="225"/>
      <c r="F15" s="223" t="s">
        <v>18</v>
      </c>
      <c r="G15" s="225"/>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35"/>
      <c r="AE15" s="235"/>
      <c r="AF15" s="235"/>
      <c r="AG15" s="227"/>
      <c r="AH15" s="163"/>
      <c r="AI15" s="163"/>
      <c r="AJ15" s="163"/>
      <c r="AK15" s="163"/>
      <c r="AL15" s="163"/>
      <c r="AM15" s="236"/>
      <c r="AN15" s="236"/>
      <c r="AO15" s="9"/>
    </row>
    <row r="16" spans="1:95" s="26" customFormat="1" ht="37.5" customHeight="1" x14ac:dyDescent="0.25">
      <c r="A16" s="226"/>
      <c r="B16" s="227"/>
      <c r="C16" s="228"/>
      <c r="D16" s="226"/>
      <c r="E16" s="228"/>
      <c r="F16" s="226"/>
      <c r="G16" s="228"/>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159" t="s">
        <v>6</v>
      </c>
      <c r="AF16" s="85" t="s">
        <v>7</v>
      </c>
      <c r="AG16" s="213" t="s">
        <v>41</v>
      </c>
      <c r="AH16" s="213" t="s">
        <v>70</v>
      </c>
      <c r="AI16" s="213" t="s">
        <v>71</v>
      </c>
      <c r="AJ16" s="213" t="s">
        <v>72</v>
      </c>
      <c r="AK16" s="213" t="s">
        <v>73</v>
      </c>
      <c r="AL16" s="213" t="s">
        <v>74</v>
      </c>
      <c r="AM16" s="213" t="s">
        <v>44</v>
      </c>
      <c r="AN16" s="213" t="s">
        <v>3</v>
      </c>
      <c r="AO16" s="9"/>
    </row>
    <row r="17" spans="1:51" s="26" customFormat="1" ht="162" customHeight="1" thickBot="1" x14ac:dyDescent="0.3">
      <c r="A17" s="230"/>
      <c r="B17" s="237"/>
      <c r="C17" s="231"/>
      <c r="D17" s="230"/>
      <c r="E17" s="231"/>
      <c r="F17" s="230"/>
      <c r="G17" s="231"/>
      <c r="H17" s="215" t="s">
        <v>48</v>
      </c>
      <c r="I17" s="216"/>
      <c r="J17" s="165" t="s">
        <v>49</v>
      </c>
      <c r="K17" s="215" t="s">
        <v>50</v>
      </c>
      <c r="L17" s="216"/>
      <c r="M17" s="229" t="s">
        <v>51</v>
      </c>
      <c r="N17" s="229"/>
      <c r="O17" s="229"/>
      <c r="P17" s="229"/>
      <c r="Q17" s="216"/>
      <c r="R17" s="215" t="s">
        <v>48</v>
      </c>
      <c r="S17" s="216"/>
      <c r="T17" s="165" t="s">
        <v>49</v>
      </c>
      <c r="U17" s="165" t="s">
        <v>52</v>
      </c>
      <c r="V17" s="165" t="s">
        <v>53</v>
      </c>
      <c r="W17" s="215" t="s">
        <v>54</v>
      </c>
      <c r="X17" s="229"/>
      <c r="Y17" s="216"/>
      <c r="Z17" s="215" t="s">
        <v>55</v>
      </c>
      <c r="AA17" s="216"/>
      <c r="AB17" s="227"/>
      <c r="AC17" s="214"/>
      <c r="AD17" s="87"/>
      <c r="AE17" s="88"/>
      <c r="AF17" s="89"/>
      <c r="AG17" s="214"/>
      <c r="AH17" s="214"/>
      <c r="AI17" s="214"/>
      <c r="AJ17" s="214"/>
      <c r="AK17" s="214"/>
      <c r="AL17" s="214"/>
      <c r="AM17" s="214"/>
      <c r="AN17" s="214"/>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32"/>
      <c r="AS66" s="232"/>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32"/>
      <c r="AS67" s="232"/>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32"/>
      <c r="AS68" s="232"/>
      <c r="AT68" s="138"/>
      <c r="AU68" s="138"/>
      <c r="AV68" s="138"/>
      <c r="AW68" s="232"/>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32"/>
      <c r="AS69" s="232"/>
      <c r="AT69" s="138"/>
      <c r="AU69" s="138"/>
      <c r="AV69" s="138"/>
      <c r="AW69" s="232"/>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32"/>
      <c r="AS70" s="232"/>
      <c r="AT70" s="138"/>
      <c r="AU70" s="138"/>
      <c r="AV70" s="138"/>
      <c r="AW70" s="232"/>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32"/>
      <c r="AS71" s="232"/>
      <c r="AT71" s="138"/>
      <c r="AU71" s="138"/>
      <c r="AV71" s="138"/>
      <c r="AW71" s="232"/>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32"/>
      <c r="AS72" s="232"/>
      <c r="AT72" s="138"/>
      <c r="AU72" s="138"/>
      <c r="AV72" s="138"/>
      <c r="AW72" s="232"/>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32"/>
      <c r="AS73" s="232"/>
      <c r="AT73" s="138"/>
      <c r="AU73" s="138"/>
      <c r="AV73" s="138"/>
      <c r="AW73" s="232"/>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33"/>
      <c r="AS74" s="233"/>
      <c r="AT74" s="139"/>
      <c r="AU74" s="139"/>
      <c r="AV74" s="139"/>
      <c r="AW74" s="233"/>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22"/>
      <c r="B263" s="222"/>
      <c r="C263" s="222"/>
      <c r="D263" s="222"/>
      <c r="E263" s="222"/>
      <c r="F263" s="222"/>
      <c r="G263" s="222"/>
      <c r="H263" s="222"/>
      <c r="I263" s="222"/>
      <c r="J263" s="222"/>
      <c r="K263" s="222"/>
      <c r="L263" s="222"/>
      <c r="M263" s="222"/>
      <c r="N263" s="222"/>
      <c r="O263" s="222"/>
      <c r="P263" s="222"/>
      <c r="Q263" s="222"/>
      <c r="R263" s="222"/>
      <c r="S263" s="222"/>
      <c r="T263" s="222"/>
      <c r="U263" s="222"/>
      <c r="V263" s="222"/>
      <c r="W263" s="222"/>
      <c r="X263" s="222"/>
      <c r="Y263" s="222"/>
      <c r="Z263" s="222"/>
      <c r="AA263" s="222"/>
      <c r="AB263" s="222"/>
      <c r="AC263" s="222"/>
      <c r="AD263" s="222"/>
      <c r="AE263" s="222"/>
      <c r="AF263" s="222"/>
      <c r="AG263" s="222"/>
      <c r="AH263" s="222"/>
      <c r="AI263" s="222"/>
      <c r="AJ263" s="222"/>
      <c r="AK263" s="222"/>
      <c r="AL263" s="222"/>
      <c r="AM263" s="222"/>
      <c r="AN263" s="222"/>
    </row>
    <row r="264" spans="1:50" ht="30.75" customHeight="1" x14ac:dyDescent="0.25">
      <c r="A264" s="222"/>
      <c r="B264" s="222"/>
      <c r="C264" s="222"/>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c r="AF264" s="222"/>
      <c r="AG264" s="222"/>
      <c r="AH264" s="222"/>
      <c r="AI264" s="222"/>
      <c r="AJ264" s="222"/>
      <c r="AK264" s="222"/>
      <c r="AL264" s="222"/>
      <c r="AM264" s="222"/>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x14ac:dyDescent="0.25">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x14ac:dyDescent="0.25">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x14ac:dyDescent="0.25">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x14ac:dyDescent="0.25">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x14ac:dyDescent="0.25">
      <c r="B359" s="38"/>
    </row>
    <row r="360" spans="1:39" x14ac:dyDescent="0.25">
      <c r="B360" s="38"/>
    </row>
    <row r="361" spans="1:39" x14ac:dyDescent="0.25">
      <c r="B361" s="38"/>
    </row>
    <row r="362" spans="1:39" ht="18.75" x14ac:dyDescent="0.25">
      <c r="B362" s="39" t="s">
        <v>37</v>
      </c>
    </row>
  </sheetData>
  <mergeCells count="38">
    <mergeCell ref="AR66:AR74"/>
    <mergeCell ref="AS66:AS74"/>
    <mergeCell ref="AW68:AW74"/>
    <mergeCell ref="A263:AN263"/>
    <mergeCell ref="AM16:AM17"/>
    <mergeCell ref="AC14:AC17"/>
    <mergeCell ref="AD14:AG15"/>
    <mergeCell ref="AM14:AN15"/>
    <mergeCell ref="A15:C1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D2:AN3"/>
    <mergeCell ref="C4:AN4"/>
    <mergeCell ref="C5:AN5"/>
    <mergeCell ref="C6:AN6"/>
    <mergeCell ref="C7:AN7"/>
    <mergeCell ref="C8:AN8"/>
    <mergeCell ref="AG16:AG17"/>
    <mergeCell ref="AH16:AH17"/>
    <mergeCell ref="AI16:AI17"/>
    <mergeCell ref="Z17:AA17"/>
    <mergeCell ref="C9:AN9"/>
    <mergeCell ref="I11:AN11"/>
    <mergeCell ref="AN16:AN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430"/>
  <sheetViews>
    <sheetView tabSelected="1" topLeftCell="J1" zoomScale="68" zoomScaleNormal="68" zoomScaleSheetLayoutView="100" workbookViewId="0">
      <pane ySplit="1" topLeftCell="A198" activePane="bottomLeft" state="frozen"/>
      <selection pane="bottomLeft" activeCell="AG40" sqref="AG40"/>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8" t="s">
        <v>277</v>
      </c>
      <c r="AE2" s="238"/>
      <c r="AF2" s="238"/>
      <c r="AG2" s="238"/>
      <c r="AH2" s="238"/>
      <c r="AI2" s="238"/>
      <c r="AJ2" s="238"/>
      <c r="AK2" s="238"/>
      <c r="AL2" s="238"/>
      <c r="AM2" s="238"/>
      <c r="AN2" s="11"/>
      <c r="AO2" s="2"/>
    </row>
    <row r="3" spans="1:84" ht="45"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8"/>
      <c r="AE3" s="238"/>
      <c r="AF3" s="238"/>
      <c r="AG3" s="238"/>
      <c r="AH3" s="238"/>
      <c r="AI3" s="238"/>
      <c r="AJ3" s="238"/>
      <c r="AK3" s="238"/>
      <c r="AL3" s="238"/>
      <c r="AM3" s="238"/>
      <c r="AN3" s="11"/>
      <c r="AO3" s="2"/>
    </row>
    <row r="4" spans="1:84" s="3" customFormat="1" ht="22.5" customHeight="1" x14ac:dyDescent="0.3">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13"/>
      <c r="AO4" s="14"/>
      <c r="AP4" s="15"/>
    </row>
    <row r="5" spans="1:84" s="3" customFormat="1" ht="18.75" x14ac:dyDescent="0.3">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13"/>
      <c r="AO5" s="14"/>
      <c r="AP5" s="15"/>
    </row>
    <row r="6" spans="1:84" s="3" customFormat="1" ht="18.75" x14ac:dyDescent="0.25">
      <c r="A6" s="10"/>
      <c r="B6" s="10"/>
      <c r="C6" s="217" t="s">
        <v>278</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16"/>
      <c r="AO6" s="17"/>
      <c r="AP6" s="18"/>
    </row>
    <row r="7" spans="1:84" s="3" customFormat="1" ht="18.75" x14ac:dyDescent="0.3">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13"/>
      <c r="AO7" s="14"/>
      <c r="AP7" s="18"/>
    </row>
    <row r="8" spans="1:84" s="3" customFormat="1" ht="18.75" x14ac:dyDescent="0.3">
      <c r="A8" s="29"/>
      <c r="B8" s="29"/>
      <c r="C8" s="239" t="s">
        <v>279</v>
      </c>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13"/>
      <c r="AO8" s="14"/>
      <c r="AP8" s="18"/>
    </row>
    <row r="9" spans="1:84" s="3" customFormat="1" ht="8.25" customHeight="1" x14ac:dyDescent="0.3">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19"/>
      <c r="AO9" s="17"/>
      <c r="AP9" s="18"/>
    </row>
    <row r="10" spans="1:84"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x14ac:dyDescent="0.3">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x14ac:dyDescent="0.3">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12"/>
      <c r="AO12" s="5"/>
      <c r="AP12" s="5"/>
    </row>
    <row r="13" spans="1:84"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x14ac:dyDescent="0.25">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3" t="s">
        <v>178</v>
      </c>
      <c r="AE14" s="224"/>
      <c r="AF14" s="224"/>
      <c r="AG14" s="224"/>
      <c r="AH14" s="242"/>
      <c r="AI14" s="242"/>
      <c r="AJ14" s="242"/>
      <c r="AK14" s="242"/>
      <c r="AL14" s="243"/>
      <c r="AM14" s="213" t="s">
        <v>10</v>
      </c>
      <c r="AN14" s="9"/>
    </row>
    <row r="15" spans="1:84" s="26" customFormat="1" ht="15" customHeight="1" x14ac:dyDescent="0.25">
      <c r="A15" s="223" t="s">
        <v>16</v>
      </c>
      <c r="B15" s="224"/>
      <c r="C15" s="225"/>
      <c r="D15" s="223" t="s">
        <v>17</v>
      </c>
      <c r="E15" s="225"/>
      <c r="F15" s="249" t="s">
        <v>18</v>
      </c>
      <c r="G15" s="250"/>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26"/>
      <c r="AE15" s="227"/>
      <c r="AF15" s="227"/>
      <c r="AG15" s="227"/>
      <c r="AH15" s="244"/>
      <c r="AI15" s="244"/>
      <c r="AJ15" s="244"/>
      <c r="AK15" s="244"/>
      <c r="AL15" s="245"/>
      <c r="AM15" s="214"/>
      <c r="AN15" s="9"/>
    </row>
    <row r="16" spans="1:84" s="26" customFormat="1" ht="22.5" customHeight="1" x14ac:dyDescent="0.25">
      <c r="A16" s="226"/>
      <c r="B16" s="227"/>
      <c r="C16" s="228"/>
      <c r="D16" s="226"/>
      <c r="E16" s="228"/>
      <c r="F16" s="251"/>
      <c r="G16" s="252"/>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84" t="s">
        <v>6</v>
      </c>
      <c r="AF16" s="85" t="s">
        <v>7</v>
      </c>
      <c r="AG16" s="213" t="s">
        <v>71</v>
      </c>
      <c r="AH16" s="213" t="s">
        <v>182</v>
      </c>
      <c r="AI16" s="213" t="s">
        <v>183</v>
      </c>
      <c r="AJ16" s="213" t="s">
        <v>184</v>
      </c>
      <c r="AK16" s="213" t="s">
        <v>185</v>
      </c>
      <c r="AL16" s="213" t="s">
        <v>186</v>
      </c>
      <c r="AM16" s="213" t="s">
        <v>44</v>
      </c>
      <c r="AN16" s="9"/>
    </row>
    <row r="17" spans="1:40" s="26" customFormat="1" ht="127.5" customHeight="1" thickBot="1" x14ac:dyDescent="0.3">
      <c r="A17" s="230"/>
      <c r="B17" s="237"/>
      <c r="C17" s="231"/>
      <c r="D17" s="230"/>
      <c r="E17" s="231"/>
      <c r="F17" s="253"/>
      <c r="G17" s="254"/>
      <c r="H17" s="247" t="s">
        <v>48</v>
      </c>
      <c r="I17" s="248"/>
      <c r="J17" s="189" t="s">
        <v>49</v>
      </c>
      <c r="K17" s="240" t="s">
        <v>50</v>
      </c>
      <c r="L17" s="241"/>
      <c r="M17" s="229" t="s">
        <v>51</v>
      </c>
      <c r="N17" s="229"/>
      <c r="O17" s="229"/>
      <c r="P17" s="229"/>
      <c r="Q17" s="216"/>
      <c r="R17" s="215" t="s">
        <v>48</v>
      </c>
      <c r="S17" s="216"/>
      <c r="T17" s="86" t="s">
        <v>49</v>
      </c>
      <c r="U17" s="86" t="s">
        <v>52</v>
      </c>
      <c r="V17" s="86" t="s">
        <v>53</v>
      </c>
      <c r="W17" s="240" t="s">
        <v>237</v>
      </c>
      <c r="X17" s="246"/>
      <c r="Y17" s="241"/>
      <c r="Z17" s="240" t="s">
        <v>55</v>
      </c>
      <c r="AA17" s="241"/>
      <c r="AB17" s="227"/>
      <c r="AC17" s="214"/>
      <c r="AD17" s="87"/>
      <c r="AE17" s="88"/>
      <c r="AF17" s="89"/>
      <c r="AG17" s="214"/>
      <c r="AH17" s="214"/>
      <c r="AI17" s="214"/>
      <c r="AJ17" s="214"/>
      <c r="AK17" s="214"/>
      <c r="AL17" s="214"/>
      <c r="AM17" s="214"/>
      <c r="AN17" s="9"/>
    </row>
    <row r="18" spans="1:40" s="26" customFormat="1" ht="15.75" customHeight="1" x14ac:dyDescent="0.25">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x14ac:dyDescent="0.25">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AD28+AD98+AD150+AD175+#REF!</f>
        <v>#REF!</v>
      </c>
      <c r="AE19" s="101" t="e">
        <f>AE28+AE98+AE150+AE175+#REF!</f>
        <v>#REF!</v>
      </c>
      <c r="AF19" s="101" t="e">
        <f>AF28+AF98+AF150+AF175+#REF!</f>
        <v>#REF!</v>
      </c>
      <c r="AG19" s="185">
        <f>AG28+AG98+AG150+AG175</f>
        <v>115655.19999999998</v>
      </c>
      <c r="AH19" s="183">
        <f>AH28+AH98+AH150+AH175</f>
        <v>126158.23</v>
      </c>
      <c r="AI19" s="186">
        <f>AI28+AI98+AI150+AI175</f>
        <v>125360.29999999999</v>
      </c>
      <c r="AJ19" s="186">
        <f>AJ28+AJ98+AJ150+AJ175</f>
        <v>126781</v>
      </c>
      <c r="AK19" s="101">
        <f>AK28+AK98+AK150+AK175</f>
        <v>32979.4</v>
      </c>
      <c r="AL19" s="101">
        <f>AL28+AL98+AL150+AL175</f>
        <v>32979.4</v>
      </c>
      <c r="AM19" s="101">
        <f>AG19+AH19+AI19+AJ19+AK19+AL19</f>
        <v>559913.53</v>
      </c>
      <c r="AN19" s="9"/>
    </row>
    <row r="20" spans="1:40" s="26" customFormat="1" ht="66.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280</v>
      </c>
      <c r="AC20" s="100"/>
      <c r="AD20" s="104"/>
      <c r="AE20" s="104"/>
      <c r="AF20" s="104"/>
      <c r="AG20" s="178"/>
      <c r="AH20" s="178"/>
      <c r="AI20" s="178"/>
      <c r="AJ20" s="178"/>
      <c r="AK20" s="178"/>
      <c r="AL20" s="178"/>
      <c r="AM20" s="101"/>
      <c r="AN20" s="9"/>
    </row>
    <row r="21" spans="1:40"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57.7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x14ac:dyDescent="0.25">
      <c r="A28" s="102"/>
      <c r="B28" s="102"/>
      <c r="C28" s="102"/>
      <c r="D28" s="102"/>
      <c r="E28" s="102"/>
      <c r="F28" s="102"/>
      <c r="G28" s="102"/>
      <c r="H28" s="102"/>
      <c r="I28" s="102"/>
      <c r="J28" s="102"/>
      <c r="K28" s="102"/>
      <c r="L28" s="102"/>
      <c r="M28" s="102"/>
      <c r="N28" s="102"/>
      <c r="O28" s="102"/>
      <c r="P28" s="102"/>
      <c r="Q28" s="102"/>
      <c r="R28" s="102">
        <v>0</v>
      </c>
      <c r="S28" s="102">
        <v>5</v>
      </c>
      <c r="T28" s="102">
        <v>1</v>
      </c>
      <c r="U28" s="102">
        <v>0</v>
      </c>
      <c r="V28" s="102">
        <v>0</v>
      </c>
      <c r="W28" s="102">
        <v>0</v>
      </c>
      <c r="X28" s="102">
        <v>0</v>
      </c>
      <c r="Y28" s="102">
        <v>0</v>
      </c>
      <c r="Z28" s="102">
        <v>0</v>
      </c>
      <c r="AA28" s="102">
        <v>0</v>
      </c>
      <c r="AB28" s="191" t="s">
        <v>218</v>
      </c>
      <c r="AC28" s="100" t="s">
        <v>4</v>
      </c>
      <c r="AD28" s="106" t="e">
        <f>AD29+AD39</f>
        <v>#REF!</v>
      </c>
      <c r="AE28" s="106" t="e">
        <f>AE29+AE39</f>
        <v>#REF!</v>
      </c>
      <c r="AF28" s="106" t="e">
        <f>AF29+AF39</f>
        <v>#REF!</v>
      </c>
      <c r="AG28" s="202">
        <f>AG29+AG39+AG80+AG89</f>
        <v>21053.999999999996</v>
      </c>
      <c r="AH28" s="202">
        <f>AH29+AH39+AH80+AH89</f>
        <v>28899.599999999999</v>
      </c>
      <c r="AI28" s="202">
        <f>AI29+AI39+AI80+AI89</f>
        <v>21782.9</v>
      </c>
      <c r="AJ28" s="202">
        <f>AJ29+AJ39+AJ80+AJ89</f>
        <v>21782.9</v>
      </c>
      <c r="AK28" s="202">
        <f>AK29+AK39+AK80+AK89</f>
        <v>11859.199999999999</v>
      </c>
      <c r="AL28" s="202">
        <f>AL29+AL39+AL80+AL89</f>
        <v>11859.199999999999</v>
      </c>
      <c r="AM28" s="101">
        <f>AG28+AH28+AI28+AJ28+AK28+AL28</f>
        <v>117237.79999999999</v>
      </c>
      <c r="AN28" s="9"/>
    </row>
    <row r="29" spans="1:40" s="7" customFormat="1" ht="63.7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1</v>
      </c>
      <c r="U29" s="102">
        <v>0</v>
      </c>
      <c r="V29" s="102">
        <v>1</v>
      </c>
      <c r="W29" s="102">
        <v>0</v>
      </c>
      <c r="X29" s="102">
        <v>0</v>
      </c>
      <c r="Y29" s="102">
        <v>0</v>
      </c>
      <c r="Z29" s="102">
        <v>0</v>
      </c>
      <c r="AA29" s="102">
        <v>0</v>
      </c>
      <c r="AB29" s="192" t="s">
        <v>201</v>
      </c>
      <c r="AC29" s="100" t="s">
        <v>4</v>
      </c>
      <c r="AD29" s="104" t="e">
        <f>#REF!+#REF!</f>
        <v>#REF!</v>
      </c>
      <c r="AE29" s="104" t="e">
        <f>#REF!+#REF!</f>
        <v>#REF!</v>
      </c>
      <c r="AF29" s="104" t="e">
        <f>#REF!+#REF!</f>
        <v>#REF!</v>
      </c>
      <c r="AG29" s="201">
        <f t="shared" ref="AG29:AL29" si="0">AG31+AG34</f>
        <v>200</v>
      </c>
      <c r="AH29" s="201">
        <f t="shared" si="0"/>
        <v>200</v>
      </c>
      <c r="AI29" s="201">
        <f t="shared" si="0"/>
        <v>300</v>
      </c>
      <c r="AJ29" s="201">
        <f t="shared" si="0"/>
        <v>300</v>
      </c>
      <c r="AK29" s="201">
        <f t="shared" si="0"/>
        <v>276.3</v>
      </c>
      <c r="AL29" s="201">
        <f t="shared" si="0"/>
        <v>276.3</v>
      </c>
      <c r="AM29" s="101">
        <f>AG29+AH29+AI29+AJ29+AK29+AL29</f>
        <v>1552.6</v>
      </c>
      <c r="AN29" s="9"/>
    </row>
    <row r="30" spans="1:40" s="7" customFormat="1" ht="54" customHeight="1"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1</v>
      </c>
      <c r="W30" s="102">
        <v>0</v>
      </c>
      <c r="X30" s="102">
        <v>0</v>
      </c>
      <c r="Y30" s="102">
        <v>0</v>
      </c>
      <c r="Z30" s="102">
        <v>0</v>
      </c>
      <c r="AA30" s="102">
        <v>1</v>
      </c>
      <c r="AB30" s="103" t="s">
        <v>188</v>
      </c>
      <c r="AC30" s="100" t="s">
        <v>28</v>
      </c>
      <c r="AD30" s="104"/>
      <c r="AE30" s="104"/>
      <c r="AF30" s="104"/>
      <c r="AG30" s="178">
        <f t="shared" ref="AG30:AL30" si="1">AG29/AG19*100</f>
        <v>0.17292780609950961</v>
      </c>
      <c r="AH30" s="178">
        <f t="shared" si="1"/>
        <v>0.15853107641094838</v>
      </c>
      <c r="AI30" s="178">
        <f t="shared" si="1"/>
        <v>0.23931021224422727</v>
      </c>
      <c r="AJ30" s="178">
        <f t="shared" si="1"/>
        <v>0.2366285168913323</v>
      </c>
      <c r="AK30" s="178">
        <f t="shared" si="1"/>
        <v>0.83779571490081683</v>
      </c>
      <c r="AL30" s="178">
        <f t="shared" si="1"/>
        <v>0.83779571490081683</v>
      </c>
      <c r="AM30" s="101"/>
      <c r="AN30" s="9"/>
    </row>
    <row r="31" spans="1:40" s="7" customFormat="1" ht="45" customHeight="1" x14ac:dyDescent="0.25">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0</v>
      </c>
      <c r="V31" s="102">
        <v>1</v>
      </c>
      <c r="W31" s="102">
        <v>1</v>
      </c>
      <c r="X31" s="102">
        <v>0</v>
      </c>
      <c r="Y31" s="102">
        <v>1</v>
      </c>
      <c r="Z31" s="102">
        <v>0</v>
      </c>
      <c r="AA31" s="102">
        <v>0</v>
      </c>
      <c r="AB31" s="108" t="s">
        <v>189</v>
      </c>
      <c r="AC31" s="100" t="s">
        <v>4</v>
      </c>
      <c r="AD31" s="104"/>
      <c r="AE31" s="104"/>
      <c r="AF31" s="104"/>
      <c r="AG31" s="181">
        <v>0</v>
      </c>
      <c r="AH31" s="181">
        <v>50</v>
      </c>
      <c r="AI31" s="181">
        <v>100</v>
      </c>
      <c r="AJ31" s="181">
        <v>100</v>
      </c>
      <c r="AK31" s="181">
        <v>55.2</v>
      </c>
      <c r="AL31" s="181">
        <v>55.2</v>
      </c>
      <c r="AM31" s="101">
        <f t="shared" ref="AM31:AM36" si="2">AG31+AH31+AI31+AJ31+AK31+AL31</f>
        <v>360.4</v>
      </c>
      <c r="AN31" s="9"/>
    </row>
    <row r="32" spans="1:40" s="7" customFormat="1" ht="36.75"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1</v>
      </c>
      <c r="X32" s="102">
        <v>0</v>
      </c>
      <c r="Y32" s="102">
        <v>1</v>
      </c>
      <c r="Z32" s="102">
        <v>0</v>
      </c>
      <c r="AA32" s="102">
        <v>0</v>
      </c>
      <c r="AB32" s="107" t="s">
        <v>26</v>
      </c>
      <c r="AC32" s="100" t="s">
        <v>4</v>
      </c>
      <c r="AD32" s="104"/>
      <c r="AE32" s="104"/>
      <c r="AF32" s="104"/>
      <c r="AG32" s="181">
        <v>0</v>
      </c>
      <c r="AH32" s="181">
        <v>50</v>
      </c>
      <c r="AI32" s="181">
        <v>100</v>
      </c>
      <c r="AJ32" s="181">
        <v>100</v>
      </c>
      <c r="AK32" s="181">
        <v>55.2</v>
      </c>
      <c r="AL32" s="181">
        <v>55.2</v>
      </c>
      <c r="AM32" s="101">
        <f t="shared" si="2"/>
        <v>360.4</v>
      </c>
      <c r="AN32" s="9"/>
    </row>
    <row r="33" spans="1:40" s="7" customFormat="1" ht="55.5" customHeight="1" x14ac:dyDescent="0.25">
      <c r="A33" s="102"/>
      <c r="B33" s="102"/>
      <c r="C33" s="102"/>
      <c r="D33" s="102"/>
      <c r="E33" s="102"/>
      <c r="F33" s="102"/>
      <c r="G33" s="102"/>
      <c r="H33" s="102"/>
      <c r="I33" s="102"/>
      <c r="J33" s="102"/>
      <c r="K33" s="102"/>
      <c r="L33" s="102"/>
      <c r="M33" s="102"/>
      <c r="N33" s="102"/>
      <c r="O33" s="102"/>
      <c r="P33" s="102"/>
      <c r="Q33" s="102"/>
      <c r="R33" s="102">
        <v>0</v>
      </c>
      <c r="S33" s="102">
        <v>5</v>
      </c>
      <c r="T33" s="102">
        <v>1</v>
      </c>
      <c r="U33" s="102">
        <v>0</v>
      </c>
      <c r="V33" s="102">
        <v>1</v>
      </c>
      <c r="W33" s="102">
        <v>1</v>
      </c>
      <c r="X33" s="102">
        <v>0</v>
      </c>
      <c r="Y33" s="102">
        <v>1</v>
      </c>
      <c r="Z33" s="102">
        <v>0</v>
      </c>
      <c r="AA33" s="102">
        <v>1</v>
      </c>
      <c r="AB33" s="111" t="s">
        <v>204</v>
      </c>
      <c r="AC33" s="100" t="s">
        <v>31</v>
      </c>
      <c r="AD33" s="104"/>
      <c r="AE33" s="104"/>
      <c r="AF33" s="104"/>
      <c r="AG33" s="180">
        <v>0</v>
      </c>
      <c r="AH33" s="180">
        <v>1</v>
      </c>
      <c r="AI33" s="180">
        <v>1</v>
      </c>
      <c r="AJ33" s="180">
        <v>1</v>
      </c>
      <c r="AK33" s="180">
        <v>1</v>
      </c>
      <c r="AL33" s="180">
        <v>1</v>
      </c>
      <c r="AM33" s="177">
        <f t="shared" si="2"/>
        <v>5</v>
      </c>
      <c r="AN33" s="9"/>
    </row>
    <row r="34" spans="1:40" s="7" customFormat="1" ht="39" customHeight="1" x14ac:dyDescent="0.25">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0</v>
      </c>
      <c r="V34" s="102">
        <v>1</v>
      </c>
      <c r="W34" s="102">
        <v>1</v>
      </c>
      <c r="X34" s="102">
        <v>0</v>
      </c>
      <c r="Y34" s="102">
        <v>2</v>
      </c>
      <c r="Z34" s="102">
        <v>0</v>
      </c>
      <c r="AA34" s="102">
        <v>0</v>
      </c>
      <c r="AB34" s="108" t="s">
        <v>190</v>
      </c>
      <c r="AC34" s="100" t="s">
        <v>4</v>
      </c>
      <c r="AD34" s="104"/>
      <c r="AE34" s="104"/>
      <c r="AF34" s="104"/>
      <c r="AG34" s="178">
        <v>200</v>
      </c>
      <c r="AH34" s="181">
        <v>150</v>
      </c>
      <c r="AI34" s="181">
        <v>200</v>
      </c>
      <c r="AJ34" s="181">
        <v>200</v>
      </c>
      <c r="AK34" s="178">
        <v>221.1</v>
      </c>
      <c r="AL34" s="178">
        <v>221.1</v>
      </c>
      <c r="AM34" s="178">
        <f t="shared" si="2"/>
        <v>1192.2</v>
      </c>
      <c r="AN34" s="9"/>
    </row>
    <row r="35" spans="1:40" s="7" customFormat="1" ht="37.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1</v>
      </c>
      <c r="W35" s="102">
        <v>1</v>
      </c>
      <c r="X35" s="102">
        <v>0</v>
      </c>
      <c r="Y35" s="102">
        <v>2</v>
      </c>
      <c r="Z35" s="102">
        <v>0</v>
      </c>
      <c r="AA35" s="102">
        <v>0</v>
      </c>
      <c r="AB35" s="107" t="s">
        <v>26</v>
      </c>
      <c r="AC35" s="100" t="s">
        <v>4</v>
      </c>
      <c r="AD35" s="104"/>
      <c r="AE35" s="104"/>
      <c r="AF35" s="104"/>
      <c r="AG35" s="178">
        <v>200</v>
      </c>
      <c r="AH35" s="181">
        <v>150</v>
      </c>
      <c r="AI35" s="181">
        <v>200</v>
      </c>
      <c r="AJ35" s="181">
        <v>200</v>
      </c>
      <c r="AK35" s="178">
        <v>221.1</v>
      </c>
      <c r="AL35" s="178">
        <v>221.1</v>
      </c>
      <c r="AM35" s="178">
        <f t="shared" si="2"/>
        <v>1192.2</v>
      </c>
      <c r="AN35" s="9"/>
    </row>
    <row r="36" spans="1:40" s="7" customFormat="1" ht="39"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2"/>
        <v>43</v>
      </c>
      <c r="AN36" s="9"/>
    </row>
    <row r="37" spans="1:40" s="7" customFormat="1" ht="56.2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0</v>
      </c>
      <c r="V37" s="102">
        <v>1</v>
      </c>
      <c r="W37" s="102">
        <v>1</v>
      </c>
      <c r="X37" s="102">
        <v>0</v>
      </c>
      <c r="Y37" s="102">
        <v>3</v>
      </c>
      <c r="Z37" s="102">
        <v>0</v>
      </c>
      <c r="AA37" s="102">
        <v>0</v>
      </c>
      <c r="AB37" s="111" t="s">
        <v>216</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5.7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0</v>
      </c>
      <c r="Z39" s="102">
        <v>0</v>
      </c>
      <c r="AA39" s="102">
        <v>0</v>
      </c>
      <c r="AB39" s="195" t="s">
        <v>264</v>
      </c>
      <c r="AC39" s="100" t="s">
        <v>4</v>
      </c>
      <c r="AD39" s="104" t="e">
        <f>#REF!+AD41+AD50+AD56+#REF!+#REF!+#REF!+#REF!</f>
        <v>#REF!</v>
      </c>
      <c r="AE39" s="104" t="e">
        <f>#REF!+AE41+AE50+AE56+#REF!+#REF!+#REF!+#REF!</f>
        <v>#REF!</v>
      </c>
      <c r="AF39" s="104" t="e">
        <f>#REF!+AF41+AF50+AF56+#REF!+#REF!+#REF!+#REF!</f>
        <v>#REF!</v>
      </c>
      <c r="AG39" s="201">
        <f>AG41+AG47+AG50+AG56+AG62+AG65+AG68+AG71+AG74+AG77</f>
        <v>17742.699999999997</v>
      </c>
      <c r="AH39" s="201">
        <f>AH41+AH50+AH56+AH62+AH65+AH68+AH74+AH77</f>
        <v>26449.599999999999</v>
      </c>
      <c r="AI39" s="201">
        <f>AI41+AI50+AI56+AI62+AI65+AI68+AI74+AI77</f>
        <v>19232.900000000001</v>
      </c>
      <c r="AJ39" s="201">
        <f>AJ41+AJ50+AJ56+AJ62+AJ65+AJ68+AJ74+AJ77</f>
        <v>19232.900000000001</v>
      </c>
      <c r="AK39" s="201">
        <f>AK41++AK50+AK56+AK62+AK65+AK68+AK74+AK77</f>
        <v>10339</v>
      </c>
      <c r="AL39" s="201">
        <f>AL41+AL50+AL56+AL62+AL65+AL68+AL74+AL77</f>
        <v>10339</v>
      </c>
      <c r="AM39" s="178">
        <f>AG39+AH39+AI39+AJ39+AK39+AL39</f>
        <v>103336.1</v>
      </c>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x14ac:dyDescent="0.25">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0</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181">
        <v>100</v>
      </c>
      <c r="AI41" s="181">
        <v>1800</v>
      </c>
      <c r="AJ41" s="181">
        <v>1800</v>
      </c>
      <c r="AK41" s="181">
        <v>995.2</v>
      </c>
      <c r="AL41" s="181">
        <v>995.2</v>
      </c>
      <c r="AM41" s="101">
        <f>AG41+AH41+AI41+AJ41+AK41+AL41</f>
        <v>5690.4</v>
      </c>
      <c r="AN41" s="9"/>
    </row>
    <row r="42" spans="1:40" s="7" customFormat="1" ht="31.5" hidden="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60" si="3">AG42+AH42+AI42+AJ42+AK42+AL42</f>
        <v>0</v>
      </c>
      <c r="AN42" s="9"/>
    </row>
    <row r="43" spans="1:40" s="7" customFormat="1" ht="31.5" hidden="1" x14ac:dyDescent="0.25">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3"/>
        <v>0</v>
      </c>
      <c r="AN43" s="9"/>
    </row>
    <row r="44" spans="1:40" s="7" customFormat="1" ht="31.5"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2</v>
      </c>
      <c r="X44" s="102">
        <v>0</v>
      </c>
      <c r="Y44" s="102">
        <v>1</v>
      </c>
      <c r="Z44" s="102">
        <v>0</v>
      </c>
      <c r="AA44" s="102">
        <v>0</v>
      </c>
      <c r="AB44" s="107" t="s">
        <v>26</v>
      </c>
      <c r="AC44" s="100" t="s">
        <v>4</v>
      </c>
      <c r="AD44" s="104"/>
      <c r="AE44" s="104"/>
      <c r="AF44" s="104"/>
      <c r="AG44" s="178">
        <v>0</v>
      </c>
      <c r="AH44" s="181">
        <v>100</v>
      </c>
      <c r="AI44" s="181">
        <v>1800</v>
      </c>
      <c r="AJ44" s="181">
        <v>1800</v>
      </c>
      <c r="AK44" s="181">
        <v>995.2</v>
      </c>
      <c r="AL44" s="181">
        <v>995.2</v>
      </c>
      <c r="AM44" s="101">
        <f>AG44+AH44+AI44+AJ44+AK44+AL44</f>
        <v>5690.4</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81"/>
      <c r="AI45" s="178"/>
      <c r="AJ45" s="178"/>
      <c r="AK45" s="178"/>
      <c r="AL45" s="178"/>
      <c r="AM45" s="101">
        <f t="shared" si="3"/>
        <v>0</v>
      </c>
      <c r="AN45" s="9"/>
    </row>
    <row r="46" spans="1:40" s="7" customFormat="1" ht="50.25" customHeight="1"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2</v>
      </c>
      <c r="X46" s="102">
        <v>0</v>
      </c>
      <c r="Y46" s="102">
        <v>1</v>
      </c>
      <c r="Z46" s="102">
        <v>0</v>
      </c>
      <c r="AA46" s="102">
        <v>1</v>
      </c>
      <c r="AB46" s="111" t="s">
        <v>265</v>
      </c>
      <c r="AC46" s="100" t="s">
        <v>28</v>
      </c>
      <c r="AD46" s="104"/>
      <c r="AE46" s="104"/>
      <c r="AF46" s="104"/>
      <c r="AG46" s="178">
        <f t="shared" ref="AG46:AL46" si="4">AG44/AG19*100</f>
        <v>0</v>
      </c>
      <c r="AH46" s="181">
        <f t="shared" si="4"/>
        <v>7.926553820547419E-2</v>
      </c>
      <c r="AI46" s="178">
        <f t="shared" si="4"/>
        <v>1.4358612734653637</v>
      </c>
      <c r="AJ46" s="178">
        <f t="shared" si="4"/>
        <v>1.4197711013479937</v>
      </c>
      <c r="AK46" s="178">
        <f t="shared" si="4"/>
        <v>3.0176413154878503</v>
      </c>
      <c r="AL46" s="178">
        <f t="shared" si="4"/>
        <v>3.0176413154878503</v>
      </c>
      <c r="AM46" s="101"/>
      <c r="AN46" s="9"/>
    </row>
    <row r="47" spans="1:40" s="7" customFormat="1" ht="50.25" customHeight="1" x14ac:dyDescent="0.25">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0</v>
      </c>
      <c r="V47" s="102">
        <v>2</v>
      </c>
      <c r="W47" s="102">
        <v>2</v>
      </c>
      <c r="X47" s="102">
        <v>0</v>
      </c>
      <c r="Y47" s="102">
        <v>2</v>
      </c>
      <c r="Z47" s="102">
        <v>0</v>
      </c>
      <c r="AA47" s="102">
        <v>0</v>
      </c>
      <c r="AB47" s="111" t="s">
        <v>345</v>
      </c>
      <c r="AC47" s="100" t="s">
        <v>4</v>
      </c>
      <c r="AD47" s="104"/>
      <c r="AE47" s="104"/>
      <c r="AF47" s="104"/>
      <c r="AG47" s="178">
        <v>1265.2</v>
      </c>
      <c r="AH47" s="181">
        <v>0</v>
      </c>
      <c r="AI47" s="178">
        <v>0</v>
      </c>
      <c r="AJ47" s="178">
        <v>0</v>
      </c>
      <c r="AK47" s="178">
        <v>0</v>
      </c>
      <c r="AL47" s="178">
        <v>0</v>
      </c>
      <c r="AM47" s="101">
        <f>AG47+AH47+AI47+AJ47+AK47+AL47</f>
        <v>1265.2</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2</v>
      </c>
      <c r="X48" s="102">
        <v>0</v>
      </c>
      <c r="Y48" s="102">
        <v>2</v>
      </c>
      <c r="Z48" s="102">
        <v>0</v>
      </c>
      <c r="AA48" s="102">
        <v>0</v>
      </c>
      <c r="AB48" s="107" t="s">
        <v>26</v>
      </c>
      <c r="AC48" s="100"/>
      <c r="AD48" s="104"/>
      <c r="AE48" s="104"/>
      <c r="AF48" s="104"/>
      <c r="AG48" s="178">
        <v>1265.2</v>
      </c>
      <c r="AH48" s="181">
        <v>0</v>
      </c>
      <c r="AI48" s="178">
        <v>0</v>
      </c>
      <c r="AJ48" s="178">
        <v>0</v>
      </c>
      <c r="AK48" s="178">
        <v>0</v>
      </c>
      <c r="AL48" s="178">
        <v>0</v>
      </c>
      <c r="AM48" s="178">
        <v>1265.2</v>
      </c>
      <c r="AN48" s="9"/>
    </row>
    <row r="49" spans="1:40" s="7" customFormat="1" ht="50.25" customHeight="1" x14ac:dyDescent="0.25">
      <c r="A49" s="102"/>
      <c r="B49" s="102"/>
      <c r="C49" s="102"/>
      <c r="D49" s="102"/>
      <c r="E49" s="102"/>
      <c r="F49" s="102"/>
      <c r="G49" s="102"/>
      <c r="H49" s="102"/>
      <c r="I49" s="102"/>
      <c r="J49" s="102"/>
      <c r="K49" s="102"/>
      <c r="L49" s="102"/>
      <c r="M49" s="102"/>
      <c r="N49" s="102"/>
      <c r="O49" s="102"/>
      <c r="P49" s="102"/>
      <c r="Q49" s="102"/>
      <c r="R49" s="102">
        <v>0</v>
      </c>
      <c r="S49" s="102">
        <v>5</v>
      </c>
      <c r="T49" s="102">
        <v>1</v>
      </c>
      <c r="U49" s="102">
        <v>0</v>
      </c>
      <c r="V49" s="102">
        <v>2</v>
      </c>
      <c r="W49" s="102">
        <v>2</v>
      </c>
      <c r="X49" s="102">
        <v>0</v>
      </c>
      <c r="Y49" s="102">
        <v>2</v>
      </c>
      <c r="Z49" s="102">
        <v>0</v>
      </c>
      <c r="AA49" s="102">
        <v>1</v>
      </c>
      <c r="AB49" s="111" t="s">
        <v>266</v>
      </c>
      <c r="AC49" s="100" t="s">
        <v>28</v>
      </c>
      <c r="AD49" s="104"/>
      <c r="AE49" s="104"/>
      <c r="AF49" s="104"/>
      <c r="AG49" s="178">
        <f>AG47/AG19*100</f>
        <v>1.0939413013854977</v>
      </c>
      <c r="AH49" s="181">
        <v>0</v>
      </c>
      <c r="AI49" s="178">
        <v>0</v>
      </c>
      <c r="AJ49" s="178">
        <v>0</v>
      </c>
      <c r="AK49" s="178">
        <v>0</v>
      </c>
      <c r="AL49" s="178">
        <v>0</v>
      </c>
      <c r="AM49" s="101"/>
      <c r="AN49" s="9"/>
    </row>
    <row r="50" spans="1:40" s="7" customFormat="1" ht="47.25" customHeight="1" x14ac:dyDescent="0.25">
      <c r="A50" s="102">
        <v>8</v>
      </c>
      <c r="B50" s="102">
        <v>0</v>
      </c>
      <c r="C50" s="102">
        <v>2</v>
      </c>
      <c r="D50" s="102">
        <v>0</v>
      </c>
      <c r="E50" s="102">
        <v>5</v>
      </c>
      <c r="F50" s="102">
        <v>0</v>
      </c>
      <c r="G50" s="102">
        <v>2</v>
      </c>
      <c r="H50" s="102">
        <v>0</v>
      </c>
      <c r="I50" s="102">
        <v>5</v>
      </c>
      <c r="J50" s="102">
        <v>1</v>
      </c>
      <c r="K50" s="102">
        <v>0</v>
      </c>
      <c r="L50" s="102">
        <v>2</v>
      </c>
      <c r="M50" s="102">
        <v>2</v>
      </c>
      <c r="N50" s="102">
        <v>0</v>
      </c>
      <c r="O50" s="102">
        <v>0</v>
      </c>
      <c r="P50" s="102">
        <v>4</v>
      </c>
      <c r="Q50" s="102">
        <v>0</v>
      </c>
      <c r="R50" s="102">
        <v>0</v>
      </c>
      <c r="S50" s="102">
        <v>5</v>
      </c>
      <c r="T50" s="102">
        <v>1</v>
      </c>
      <c r="U50" s="102">
        <v>0</v>
      </c>
      <c r="V50" s="102">
        <v>2</v>
      </c>
      <c r="W50" s="102">
        <v>2</v>
      </c>
      <c r="X50" s="102">
        <v>0</v>
      </c>
      <c r="Y50" s="102">
        <v>3</v>
      </c>
      <c r="Z50" s="102">
        <v>0</v>
      </c>
      <c r="AA50" s="102">
        <v>0</v>
      </c>
      <c r="AB50" s="105" t="s">
        <v>346</v>
      </c>
      <c r="AC50" s="100" t="s">
        <v>4</v>
      </c>
      <c r="AD50" s="104">
        <f>AD51+AD52+AD53+AD54</f>
        <v>0</v>
      </c>
      <c r="AE50" s="104">
        <f>AE51+AE52+AE53+AE54</f>
        <v>0</v>
      </c>
      <c r="AF50" s="104">
        <f>AF51+AF52+AF53+AF54</f>
        <v>0</v>
      </c>
      <c r="AG50" s="181">
        <v>0</v>
      </c>
      <c r="AH50" s="181">
        <v>1390</v>
      </c>
      <c r="AI50" s="181">
        <v>1500</v>
      </c>
      <c r="AJ50" s="181">
        <v>1500</v>
      </c>
      <c r="AK50" s="181">
        <v>829.3</v>
      </c>
      <c r="AL50" s="181">
        <v>829.3</v>
      </c>
      <c r="AM50" s="101">
        <f>AG50+AH50+AI50+AJ50+AK50+AL50</f>
        <v>6048.6</v>
      </c>
      <c r="AN50" s="9"/>
    </row>
    <row r="51" spans="1:40" s="7" customFormat="1" ht="31.5" hidden="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2</v>
      </c>
      <c r="Z51" s="102">
        <v>0</v>
      </c>
      <c r="AA51" s="102">
        <v>0</v>
      </c>
      <c r="AB51" s="107" t="s">
        <v>24</v>
      </c>
      <c r="AC51" s="100" t="s">
        <v>4</v>
      </c>
      <c r="AD51" s="104"/>
      <c r="AE51" s="104"/>
      <c r="AF51" s="104"/>
      <c r="AG51" s="178"/>
      <c r="AH51" s="181"/>
      <c r="AI51" s="181"/>
      <c r="AJ51" s="181"/>
      <c r="AK51" s="178"/>
      <c r="AL51" s="178"/>
      <c r="AM51" s="101">
        <f t="shared" si="3"/>
        <v>0</v>
      </c>
      <c r="AN51" s="9"/>
    </row>
    <row r="52" spans="1:40" s="7" customFormat="1" ht="31.5" hidden="1"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2</v>
      </c>
      <c r="Z52" s="102">
        <v>0</v>
      </c>
      <c r="AA52" s="102">
        <v>0</v>
      </c>
      <c r="AB52" s="107" t="s">
        <v>25</v>
      </c>
      <c r="AC52" s="100" t="s">
        <v>4</v>
      </c>
      <c r="AD52" s="104"/>
      <c r="AE52" s="104"/>
      <c r="AF52" s="104"/>
      <c r="AG52" s="178"/>
      <c r="AH52" s="181"/>
      <c r="AI52" s="181"/>
      <c r="AJ52" s="181"/>
      <c r="AK52" s="178"/>
      <c r="AL52" s="178"/>
      <c r="AM52" s="101">
        <f t="shared" si="3"/>
        <v>0</v>
      </c>
      <c r="AN52" s="9"/>
    </row>
    <row r="53" spans="1:40" s="7" customFormat="1" ht="31.5"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0</v>
      </c>
      <c r="V53" s="102">
        <v>2</v>
      </c>
      <c r="W53" s="102">
        <v>2</v>
      </c>
      <c r="X53" s="102">
        <v>0</v>
      </c>
      <c r="Y53" s="102">
        <v>3</v>
      </c>
      <c r="Z53" s="102">
        <v>0</v>
      </c>
      <c r="AA53" s="102">
        <v>0</v>
      </c>
      <c r="AB53" s="107" t="s">
        <v>26</v>
      </c>
      <c r="AC53" s="100" t="s">
        <v>4</v>
      </c>
      <c r="AD53" s="104">
        <v>0</v>
      </c>
      <c r="AE53" s="104">
        <v>0</v>
      </c>
      <c r="AF53" s="104">
        <v>0</v>
      </c>
      <c r="AG53" s="178">
        <v>0</v>
      </c>
      <c r="AH53" s="181">
        <v>1390</v>
      </c>
      <c r="AI53" s="181">
        <v>1500</v>
      </c>
      <c r="AJ53" s="181">
        <v>1500</v>
      </c>
      <c r="AK53" s="181">
        <v>829.3</v>
      </c>
      <c r="AL53" s="181">
        <v>829.3</v>
      </c>
      <c r="AM53" s="101">
        <f>AG53+AH53+AI53+AJ53+AK53+AL53</f>
        <v>6048.6</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7" t="s">
        <v>27</v>
      </c>
      <c r="AC54" s="100" t="s">
        <v>4</v>
      </c>
      <c r="AD54" s="104"/>
      <c r="AE54" s="104"/>
      <c r="AF54" s="104"/>
      <c r="AG54" s="178"/>
      <c r="AH54" s="178"/>
      <c r="AI54" s="178"/>
      <c r="AJ54" s="178"/>
      <c r="AK54" s="178"/>
      <c r="AL54" s="178"/>
      <c r="AM54" s="101">
        <f t="shared" si="3"/>
        <v>0</v>
      </c>
      <c r="AN54" s="9"/>
    </row>
    <row r="55" spans="1:40" s="7" customFormat="1" ht="54" customHeight="1"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0</v>
      </c>
      <c r="V55" s="102">
        <v>2</v>
      </c>
      <c r="W55" s="102">
        <v>2</v>
      </c>
      <c r="X55" s="102">
        <v>0</v>
      </c>
      <c r="Y55" s="102">
        <v>3</v>
      </c>
      <c r="Z55" s="102">
        <v>0</v>
      </c>
      <c r="AA55" s="102">
        <v>1</v>
      </c>
      <c r="AB55" s="111" t="s">
        <v>347</v>
      </c>
      <c r="AC55" s="100" t="s">
        <v>28</v>
      </c>
      <c r="AD55" s="104"/>
      <c r="AE55" s="104"/>
      <c r="AF55" s="104"/>
      <c r="AG55" s="178">
        <f t="shared" ref="AG55:AL55" si="5">AG53/AG19*100</f>
        <v>0</v>
      </c>
      <c r="AH55" s="178">
        <f t="shared" si="5"/>
        <v>1.1017909810560913</v>
      </c>
      <c r="AI55" s="178">
        <f t="shared" si="5"/>
        <v>1.1965510612211363</v>
      </c>
      <c r="AJ55" s="178">
        <f t="shared" si="5"/>
        <v>1.1831425844566614</v>
      </c>
      <c r="AK55" s="178">
        <f t="shared" si="5"/>
        <v>2.5146000230446881</v>
      </c>
      <c r="AL55" s="178">
        <f t="shared" si="5"/>
        <v>2.5146000230446881</v>
      </c>
      <c r="AM55" s="101"/>
      <c r="AN55" s="9"/>
    </row>
    <row r="56" spans="1:40" s="7" customFormat="1" ht="70.5" customHeight="1" x14ac:dyDescent="0.25">
      <c r="A56" s="102">
        <v>8</v>
      </c>
      <c r="B56" s="102">
        <v>0</v>
      </c>
      <c r="C56" s="102">
        <v>2</v>
      </c>
      <c r="D56" s="102">
        <v>0</v>
      </c>
      <c r="E56" s="102">
        <v>5</v>
      </c>
      <c r="F56" s="102">
        <v>0</v>
      </c>
      <c r="G56" s="102">
        <v>2</v>
      </c>
      <c r="H56" s="102">
        <v>0</v>
      </c>
      <c r="I56" s="102">
        <v>5</v>
      </c>
      <c r="J56" s="102">
        <v>1</v>
      </c>
      <c r="K56" s="102">
        <v>0</v>
      </c>
      <c r="L56" s="102">
        <v>2</v>
      </c>
      <c r="M56" s="102">
        <v>2</v>
      </c>
      <c r="N56" s="102">
        <v>0</v>
      </c>
      <c r="O56" s="102">
        <v>0</v>
      </c>
      <c r="P56" s="102">
        <v>5</v>
      </c>
      <c r="Q56" s="102">
        <v>0</v>
      </c>
      <c r="R56" s="102">
        <v>0</v>
      </c>
      <c r="S56" s="102">
        <v>5</v>
      </c>
      <c r="T56" s="102">
        <v>1</v>
      </c>
      <c r="U56" s="102">
        <v>0</v>
      </c>
      <c r="V56" s="102">
        <v>2</v>
      </c>
      <c r="W56" s="102">
        <v>2</v>
      </c>
      <c r="X56" s="102">
        <v>0</v>
      </c>
      <c r="Y56" s="102">
        <v>4</v>
      </c>
      <c r="Z56" s="102">
        <v>0</v>
      </c>
      <c r="AA56" s="102">
        <v>0</v>
      </c>
      <c r="AB56" s="105" t="s">
        <v>348</v>
      </c>
      <c r="AC56" s="100" t="s">
        <v>4</v>
      </c>
      <c r="AD56" s="104">
        <f t="shared" ref="AD56:AF56" si="6">AD57+AD58+AD59+AD60</f>
        <v>0</v>
      </c>
      <c r="AE56" s="104">
        <f t="shared" si="6"/>
        <v>0</v>
      </c>
      <c r="AF56" s="104">
        <f t="shared" si="6"/>
        <v>0</v>
      </c>
      <c r="AG56" s="181">
        <v>86.7</v>
      </c>
      <c r="AH56" s="181">
        <v>200</v>
      </c>
      <c r="AI56" s="181">
        <v>200</v>
      </c>
      <c r="AJ56" s="181">
        <v>200</v>
      </c>
      <c r="AK56" s="181">
        <v>110.5</v>
      </c>
      <c r="AL56" s="181">
        <v>110.5</v>
      </c>
      <c r="AM56" s="101">
        <f>AG56+AH56+AI56+AJ56+AK56+AL56</f>
        <v>907.7</v>
      </c>
      <c r="AN56" s="9"/>
    </row>
    <row r="57" spans="1:40" s="7" customFormat="1" ht="31.5" hidden="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3</v>
      </c>
      <c r="Z57" s="102">
        <v>0</v>
      </c>
      <c r="AA57" s="102">
        <v>0</v>
      </c>
      <c r="AB57" s="107" t="s">
        <v>24</v>
      </c>
      <c r="AC57" s="100" t="s">
        <v>4</v>
      </c>
      <c r="AD57" s="104"/>
      <c r="AE57" s="104"/>
      <c r="AF57" s="104"/>
      <c r="AG57" s="178"/>
      <c r="AH57" s="181"/>
      <c r="AI57" s="181"/>
      <c r="AJ57" s="181"/>
      <c r="AK57" s="178"/>
      <c r="AL57" s="178"/>
      <c r="AM57" s="101">
        <f t="shared" si="3"/>
        <v>0</v>
      </c>
      <c r="AN57" s="9"/>
    </row>
    <row r="58" spans="1:40" s="7" customFormat="1" ht="3.75" hidden="1" customHeight="1" x14ac:dyDescent="0.25">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0</v>
      </c>
      <c r="X58" s="102">
        <v>0</v>
      </c>
      <c r="Y58" s="102">
        <v>3</v>
      </c>
      <c r="Z58" s="102">
        <v>0</v>
      </c>
      <c r="AA58" s="102">
        <v>0</v>
      </c>
      <c r="AB58" s="107" t="s">
        <v>25</v>
      </c>
      <c r="AC58" s="100" t="s">
        <v>4</v>
      </c>
      <c r="AD58" s="104"/>
      <c r="AE58" s="104"/>
      <c r="AF58" s="104"/>
      <c r="AG58" s="178"/>
      <c r="AH58" s="181"/>
      <c r="AI58" s="181"/>
      <c r="AJ58" s="181"/>
      <c r="AK58" s="178"/>
      <c r="AL58" s="178"/>
      <c r="AM58" s="101">
        <f t="shared" si="3"/>
        <v>0</v>
      </c>
      <c r="AN58" s="9"/>
    </row>
    <row r="59" spans="1:40" s="7" customFormat="1" ht="31.5"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0</v>
      </c>
      <c r="V59" s="102">
        <v>2</v>
      </c>
      <c r="W59" s="102">
        <v>2</v>
      </c>
      <c r="X59" s="102">
        <v>0</v>
      </c>
      <c r="Y59" s="102">
        <v>4</v>
      </c>
      <c r="Z59" s="102">
        <v>0</v>
      </c>
      <c r="AA59" s="102">
        <v>0</v>
      </c>
      <c r="AB59" s="107" t="s">
        <v>26</v>
      </c>
      <c r="AC59" s="100" t="s">
        <v>4</v>
      </c>
      <c r="AD59" s="104">
        <v>0</v>
      </c>
      <c r="AE59" s="104">
        <v>0</v>
      </c>
      <c r="AF59" s="104">
        <v>0</v>
      </c>
      <c r="AG59" s="178">
        <v>86.7</v>
      </c>
      <c r="AH59" s="181">
        <v>200</v>
      </c>
      <c r="AI59" s="181">
        <v>200</v>
      </c>
      <c r="AJ59" s="181">
        <v>200</v>
      </c>
      <c r="AK59" s="181">
        <v>110.5</v>
      </c>
      <c r="AL59" s="181">
        <v>110.5</v>
      </c>
      <c r="AM59" s="101">
        <f>AG59+AH59+AI59+AJ59+AK59+AL59</f>
        <v>907.7</v>
      </c>
      <c r="AN59" s="9"/>
    </row>
    <row r="60" spans="1:40" s="7" customFormat="1" ht="31.5" hidden="1" x14ac:dyDescent="0.2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7" t="s">
        <v>27</v>
      </c>
      <c r="AC60" s="100" t="s">
        <v>4</v>
      </c>
      <c r="AD60" s="104"/>
      <c r="AE60" s="104"/>
      <c r="AF60" s="104"/>
      <c r="AG60" s="178"/>
      <c r="AH60" s="178"/>
      <c r="AI60" s="178"/>
      <c r="AJ60" s="178"/>
      <c r="AK60" s="178"/>
      <c r="AL60" s="178"/>
      <c r="AM60" s="101">
        <f t="shared" si="3"/>
        <v>0</v>
      </c>
      <c r="AN60" s="9"/>
    </row>
    <row r="61" spans="1:40" s="7" customFormat="1" ht="53.25"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2</v>
      </c>
      <c r="X61" s="102">
        <v>0</v>
      </c>
      <c r="Y61" s="102">
        <v>4</v>
      </c>
      <c r="Z61" s="102">
        <v>0</v>
      </c>
      <c r="AA61" s="102">
        <v>1</v>
      </c>
      <c r="AB61" s="111" t="s">
        <v>349</v>
      </c>
      <c r="AC61" s="100" t="s">
        <v>28</v>
      </c>
      <c r="AD61" s="104"/>
      <c r="AE61" s="104"/>
      <c r="AF61" s="104"/>
      <c r="AG61" s="178">
        <f>AG59/AG19*100</f>
        <v>7.4964203944137414E-2</v>
      </c>
      <c r="AH61" s="178">
        <f>AH59/AH19*100</f>
        <v>0.15853107641094838</v>
      </c>
      <c r="AI61" s="178">
        <f>AI59/AI19*100</f>
        <v>0.15954014149615151</v>
      </c>
      <c r="AJ61" s="178">
        <f>AJ59/AJ19*100</f>
        <v>0.15775234459422155</v>
      </c>
      <c r="AK61" s="178">
        <f>AK59/AK19*100</f>
        <v>0.33505764204321486</v>
      </c>
      <c r="AL61" s="178">
        <f>AL59/AL19*100</f>
        <v>0.33505764204321486</v>
      </c>
      <c r="AM61" s="101"/>
      <c r="AN61" s="9"/>
    </row>
    <row r="62" spans="1:40" s="7" customFormat="1" ht="48" customHeight="1" x14ac:dyDescent="0.25">
      <c r="A62" s="112">
        <v>8</v>
      </c>
      <c r="B62" s="112">
        <v>0</v>
      </c>
      <c r="C62" s="112">
        <v>2</v>
      </c>
      <c r="D62" s="112">
        <v>0</v>
      </c>
      <c r="E62" s="112">
        <v>5</v>
      </c>
      <c r="F62" s="112">
        <v>0</v>
      </c>
      <c r="G62" s="112">
        <v>5</v>
      </c>
      <c r="H62" s="112">
        <v>0</v>
      </c>
      <c r="I62" s="112">
        <v>5</v>
      </c>
      <c r="J62" s="112">
        <v>1</v>
      </c>
      <c r="K62" s="112">
        <v>0</v>
      </c>
      <c r="L62" s="112">
        <v>2</v>
      </c>
      <c r="M62" s="112">
        <v>2</v>
      </c>
      <c r="N62" s="112">
        <v>0</v>
      </c>
      <c r="O62" s="112">
        <v>0</v>
      </c>
      <c r="P62" s="112">
        <v>6</v>
      </c>
      <c r="Q62" s="112">
        <v>0</v>
      </c>
      <c r="R62" s="102">
        <v>0</v>
      </c>
      <c r="S62" s="102">
        <v>5</v>
      </c>
      <c r="T62" s="102">
        <v>1</v>
      </c>
      <c r="U62" s="102">
        <v>0</v>
      </c>
      <c r="V62" s="102">
        <v>2</v>
      </c>
      <c r="W62" s="102">
        <v>2</v>
      </c>
      <c r="X62" s="102">
        <v>0</v>
      </c>
      <c r="Y62" s="102">
        <v>5</v>
      </c>
      <c r="Z62" s="102">
        <v>0</v>
      </c>
      <c r="AA62" s="102">
        <v>0</v>
      </c>
      <c r="AB62" s="119" t="s">
        <v>350</v>
      </c>
      <c r="AC62" s="100" t="s">
        <v>30</v>
      </c>
      <c r="AD62" s="104"/>
      <c r="AE62" s="104"/>
      <c r="AF62" s="104"/>
      <c r="AG62" s="178">
        <v>14492.8</v>
      </c>
      <c r="AH62" s="181">
        <v>16599.599999999999</v>
      </c>
      <c r="AI62" s="181">
        <v>14732.9</v>
      </c>
      <c r="AJ62" s="181">
        <v>14732.9</v>
      </c>
      <c r="AK62" s="181">
        <v>7187.7</v>
      </c>
      <c r="AL62" s="181">
        <v>7187.7</v>
      </c>
      <c r="AM62" s="101">
        <f>AG62+AH62+AI62+AJ62+AK62+AL62</f>
        <v>74933.599999999991</v>
      </c>
      <c r="AN62" s="9"/>
    </row>
    <row r="63" spans="1:40" s="7" customFormat="1" ht="32.25" customHeight="1" x14ac:dyDescent="0.25">
      <c r="A63" s="112"/>
      <c r="B63" s="112"/>
      <c r="C63" s="112"/>
      <c r="D63" s="112"/>
      <c r="E63" s="112"/>
      <c r="F63" s="112"/>
      <c r="G63" s="112"/>
      <c r="H63" s="112"/>
      <c r="I63" s="112"/>
      <c r="J63" s="112"/>
      <c r="K63" s="112"/>
      <c r="L63" s="112"/>
      <c r="M63" s="112"/>
      <c r="N63" s="112"/>
      <c r="O63" s="112"/>
      <c r="P63" s="112"/>
      <c r="Q63" s="112"/>
      <c r="R63" s="102">
        <v>0</v>
      </c>
      <c r="S63" s="102">
        <v>5</v>
      </c>
      <c r="T63" s="102">
        <v>1</v>
      </c>
      <c r="U63" s="102">
        <v>0</v>
      </c>
      <c r="V63" s="102">
        <v>2</v>
      </c>
      <c r="W63" s="102">
        <v>2</v>
      </c>
      <c r="X63" s="102">
        <v>0</v>
      </c>
      <c r="Y63" s="112">
        <v>5</v>
      </c>
      <c r="Z63" s="112">
        <v>0</v>
      </c>
      <c r="AA63" s="112">
        <v>0</v>
      </c>
      <c r="AB63" s="107" t="s">
        <v>26</v>
      </c>
      <c r="AC63" s="100" t="s">
        <v>4</v>
      </c>
      <c r="AD63" s="104">
        <v>0</v>
      </c>
      <c r="AE63" s="104">
        <v>0</v>
      </c>
      <c r="AF63" s="104">
        <v>0</v>
      </c>
      <c r="AG63" s="178">
        <v>14492.8</v>
      </c>
      <c r="AH63" s="181">
        <v>16599.599999999999</v>
      </c>
      <c r="AI63" s="181">
        <v>14732.9</v>
      </c>
      <c r="AJ63" s="181">
        <v>14732.9</v>
      </c>
      <c r="AK63" s="181">
        <v>7187.7</v>
      </c>
      <c r="AL63" s="181">
        <v>7187.7</v>
      </c>
      <c r="AM63" s="101">
        <f>AG63+AH63+AI63+AJ63+AK63+AL63</f>
        <v>74933.599999999991</v>
      </c>
      <c r="AN63" s="9"/>
    </row>
    <row r="64" spans="1:40" s="7" customFormat="1" ht="6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2</v>
      </c>
      <c r="X64" s="102">
        <v>0</v>
      </c>
      <c r="Y64" s="112">
        <v>5</v>
      </c>
      <c r="Z64" s="112">
        <v>0</v>
      </c>
      <c r="AA64" s="112">
        <v>1</v>
      </c>
      <c r="AB64" s="111" t="s">
        <v>351</v>
      </c>
      <c r="AC64" s="100" t="s">
        <v>28</v>
      </c>
      <c r="AD64" s="104"/>
      <c r="AE64" s="104"/>
      <c r="AF64" s="104"/>
      <c r="AG64" s="178">
        <f>AG63/AG19*100</f>
        <v>12.531040541194862</v>
      </c>
      <c r="AH64" s="181">
        <f>AH63/AH19*100</f>
        <v>13.157762279955893</v>
      </c>
      <c r="AI64" s="181">
        <f>AI63/AI19*100</f>
        <v>11.752444753243251</v>
      </c>
      <c r="AJ64" s="181">
        <f>AJ63/AJ19*100</f>
        <v>11.620747588361031</v>
      </c>
      <c r="AK64" s="178">
        <f>AK63/AK19*100</f>
        <v>21.794514151258056</v>
      </c>
      <c r="AL64" s="178">
        <f>AL63/AL19*100</f>
        <v>21.794514151258056</v>
      </c>
      <c r="AM64" s="101"/>
      <c r="AN64" s="9"/>
    </row>
    <row r="65" spans="1:40" s="7" customFormat="1" ht="46.5" customHeight="1" x14ac:dyDescent="0.25">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7</v>
      </c>
      <c r="Q65" s="112">
        <v>0</v>
      </c>
      <c r="R65" s="102">
        <v>0</v>
      </c>
      <c r="S65" s="102">
        <v>5</v>
      </c>
      <c r="T65" s="102">
        <v>1</v>
      </c>
      <c r="U65" s="102">
        <v>0</v>
      </c>
      <c r="V65" s="102">
        <v>2</v>
      </c>
      <c r="W65" s="102">
        <v>2</v>
      </c>
      <c r="X65" s="102">
        <v>0</v>
      </c>
      <c r="Y65" s="112">
        <v>6</v>
      </c>
      <c r="Z65" s="112">
        <v>0</v>
      </c>
      <c r="AA65" s="112">
        <v>0</v>
      </c>
      <c r="AB65" s="118" t="s">
        <v>352</v>
      </c>
      <c r="AC65" s="100" t="s">
        <v>4</v>
      </c>
      <c r="AD65" s="104"/>
      <c r="AE65" s="104"/>
      <c r="AF65" s="104"/>
      <c r="AG65" s="181">
        <v>0</v>
      </c>
      <c r="AH65" s="181">
        <v>0</v>
      </c>
      <c r="AI65" s="181">
        <v>0</v>
      </c>
      <c r="AJ65" s="181">
        <v>0</v>
      </c>
      <c r="AK65" s="181">
        <v>110.5</v>
      </c>
      <c r="AL65" s="181">
        <v>110.5</v>
      </c>
      <c r="AM65" s="101">
        <f>AG65+AH65+AI65+AJ65+AK65+AL65</f>
        <v>221</v>
      </c>
      <c r="AN65" s="9"/>
    </row>
    <row r="66" spans="1:40" s="7" customFormat="1" ht="30"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0</v>
      </c>
      <c r="V66" s="102">
        <v>2</v>
      </c>
      <c r="W66" s="102">
        <v>2</v>
      </c>
      <c r="X66" s="102">
        <v>0</v>
      </c>
      <c r="Y66" s="112">
        <v>6</v>
      </c>
      <c r="Z66" s="112">
        <v>0</v>
      </c>
      <c r="AA66" s="112">
        <v>0</v>
      </c>
      <c r="AB66" s="107" t="s">
        <v>26</v>
      </c>
      <c r="AC66" s="100" t="s">
        <v>4</v>
      </c>
      <c r="AD66" s="104"/>
      <c r="AE66" s="104"/>
      <c r="AF66" s="104"/>
      <c r="AG66" s="178">
        <v>0</v>
      </c>
      <c r="AH66" s="181">
        <v>0</v>
      </c>
      <c r="AI66" s="181">
        <v>0</v>
      </c>
      <c r="AJ66" s="181">
        <v>0</v>
      </c>
      <c r="AK66" s="181">
        <v>110.5</v>
      </c>
      <c r="AL66" s="181">
        <v>110.5</v>
      </c>
      <c r="AM66" s="101">
        <f>AG66+AH66+AI66+AJ66+AK66+AL66</f>
        <v>221</v>
      </c>
      <c r="AN66" s="9"/>
    </row>
    <row r="67" spans="1:40" s="7" customFormat="1" ht="40.5" customHeight="1" x14ac:dyDescent="0.25">
      <c r="A67" s="112"/>
      <c r="B67" s="112"/>
      <c r="C67" s="112"/>
      <c r="D67" s="112"/>
      <c r="E67" s="112"/>
      <c r="F67" s="112"/>
      <c r="G67" s="112"/>
      <c r="H67" s="112"/>
      <c r="I67" s="112"/>
      <c r="J67" s="112"/>
      <c r="K67" s="112"/>
      <c r="L67" s="112"/>
      <c r="M67" s="112"/>
      <c r="N67" s="112"/>
      <c r="O67" s="112"/>
      <c r="P67" s="112"/>
      <c r="Q67" s="112"/>
      <c r="R67" s="102">
        <v>0</v>
      </c>
      <c r="S67" s="102">
        <v>5</v>
      </c>
      <c r="T67" s="102">
        <v>1</v>
      </c>
      <c r="U67" s="102">
        <v>0</v>
      </c>
      <c r="V67" s="102">
        <v>2</v>
      </c>
      <c r="W67" s="102">
        <v>2</v>
      </c>
      <c r="X67" s="102">
        <v>0</v>
      </c>
      <c r="Y67" s="112">
        <v>6</v>
      </c>
      <c r="Z67" s="112">
        <v>0</v>
      </c>
      <c r="AA67" s="112">
        <v>1</v>
      </c>
      <c r="AB67" s="111" t="s">
        <v>353</v>
      </c>
      <c r="AC67" s="100" t="s">
        <v>29</v>
      </c>
      <c r="AD67" s="104"/>
      <c r="AE67" s="104"/>
      <c r="AF67" s="104"/>
      <c r="AG67" s="178">
        <v>0.1</v>
      </c>
      <c r="AH67" s="181">
        <v>0</v>
      </c>
      <c r="AI67" s="181">
        <v>0</v>
      </c>
      <c r="AJ67" s="181">
        <v>0</v>
      </c>
      <c r="AK67" s="178">
        <v>0.1</v>
      </c>
      <c r="AL67" s="178">
        <v>0.1</v>
      </c>
      <c r="AM67" s="101">
        <f>AG67+AH67+AI67+AJ67+AK67+AL67</f>
        <v>0.30000000000000004</v>
      </c>
      <c r="AN67" s="9"/>
    </row>
    <row r="68" spans="1:40" s="7" customFormat="1" ht="71.25" customHeight="1" x14ac:dyDescent="0.25">
      <c r="A68" s="112">
        <v>8</v>
      </c>
      <c r="B68" s="112">
        <v>0</v>
      </c>
      <c r="C68" s="112">
        <v>2</v>
      </c>
      <c r="D68" s="112">
        <v>0</v>
      </c>
      <c r="E68" s="112">
        <v>5</v>
      </c>
      <c r="F68" s="112">
        <v>0</v>
      </c>
      <c r="G68" s="112">
        <v>2</v>
      </c>
      <c r="H68" s="112">
        <v>0</v>
      </c>
      <c r="I68" s="112">
        <v>5</v>
      </c>
      <c r="J68" s="112">
        <v>1</v>
      </c>
      <c r="K68" s="112">
        <v>0</v>
      </c>
      <c r="L68" s="112">
        <v>2</v>
      </c>
      <c r="M68" s="112">
        <v>2</v>
      </c>
      <c r="N68" s="112">
        <v>0</v>
      </c>
      <c r="O68" s="112">
        <v>0</v>
      </c>
      <c r="P68" s="112">
        <v>9</v>
      </c>
      <c r="Q68" s="112">
        <v>0</v>
      </c>
      <c r="R68" s="112">
        <v>0</v>
      </c>
      <c r="S68" s="112">
        <v>5</v>
      </c>
      <c r="T68" s="112">
        <v>1</v>
      </c>
      <c r="U68" s="112">
        <v>0</v>
      </c>
      <c r="V68" s="112">
        <v>2</v>
      </c>
      <c r="W68" s="112">
        <v>2</v>
      </c>
      <c r="X68" s="112">
        <v>0</v>
      </c>
      <c r="Y68" s="112">
        <v>7</v>
      </c>
      <c r="Z68" s="112">
        <v>0</v>
      </c>
      <c r="AA68" s="112">
        <v>0</v>
      </c>
      <c r="AB68" s="209" t="s">
        <v>354</v>
      </c>
      <c r="AC68" s="114" t="s">
        <v>4</v>
      </c>
      <c r="AD68" s="104"/>
      <c r="AE68" s="104"/>
      <c r="AF68" s="104"/>
      <c r="AG68" s="178">
        <v>1398</v>
      </c>
      <c r="AH68" s="181">
        <v>0</v>
      </c>
      <c r="AI68" s="181">
        <v>0</v>
      </c>
      <c r="AJ68" s="181">
        <v>0</v>
      </c>
      <c r="AK68" s="181">
        <v>552.9</v>
      </c>
      <c r="AL68" s="181">
        <v>552.9</v>
      </c>
      <c r="AM68" s="101">
        <f>AG68+AH68+AJ68+AI68+AK68+AL68</f>
        <v>2503.8000000000002</v>
      </c>
      <c r="AN68" s="9"/>
    </row>
    <row r="69" spans="1:40" s="7" customFormat="1" ht="33" customHeight="1" x14ac:dyDescent="0.25">
      <c r="A69" s="112"/>
      <c r="B69" s="112"/>
      <c r="C69" s="112"/>
      <c r="D69" s="112"/>
      <c r="E69" s="112"/>
      <c r="F69" s="112"/>
      <c r="G69" s="112"/>
      <c r="H69" s="112"/>
      <c r="I69" s="112"/>
      <c r="J69" s="112"/>
      <c r="K69" s="112"/>
      <c r="L69" s="112"/>
      <c r="M69" s="112"/>
      <c r="N69" s="112"/>
      <c r="O69" s="112"/>
      <c r="P69" s="112"/>
      <c r="Q69" s="112"/>
      <c r="R69" s="112">
        <v>0</v>
      </c>
      <c r="S69" s="112">
        <v>5</v>
      </c>
      <c r="T69" s="112">
        <v>1</v>
      </c>
      <c r="U69" s="112">
        <v>0</v>
      </c>
      <c r="V69" s="112">
        <v>2</v>
      </c>
      <c r="W69" s="112">
        <v>2</v>
      </c>
      <c r="X69" s="112">
        <v>0</v>
      </c>
      <c r="Y69" s="112">
        <v>7</v>
      </c>
      <c r="Z69" s="112">
        <v>0</v>
      </c>
      <c r="AA69" s="112">
        <v>0</v>
      </c>
      <c r="AB69" s="116" t="s">
        <v>26</v>
      </c>
      <c r="AC69" s="114" t="s">
        <v>4</v>
      </c>
      <c r="AD69" s="104"/>
      <c r="AE69" s="104"/>
      <c r="AF69" s="104"/>
      <c r="AG69" s="178">
        <v>1398</v>
      </c>
      <c r="AH69" s="181">
        <v>0</v>
      </c>
      <c r="AI69" s="181">
        <v>0</v>
      </c>
      <c r="AJ69" s="181">
        <v>0</v>
      </c>
      <c r="AK69" s="181">
        <v>552.9</v>
      </c>
      <c r="AL69" s="181">
        <v>552.9</v>
      </c>
      <c r="AM69" s="101">
        <f>AG69+AH69+AI69+AJ69+AK69+AL69</f>
        <v>2503.8000000000002</v>
      </c>
      <c r="AN69" s="9"/>
    </row>
    <row r="70" spans="1:40" s="7" customFormat="1" ht="50.25"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2</v>
      </c>
      <c r="X70" s="112">
        <v>0</v>
      </c>
      <c r="Y70" s="112">
        <v>7</v>
      </c>
      <c r="Z70" s="112">
        <v>0</v>
      </c>
      <c r="AA70" s="112">
        <v>1</v>
      </c>
      <c r="AB70" s="118" t="s">
        <v>355</v>
      </c>
      <c r="AC70" s="114" t="s">
        <v>28</v>
      </c>
      <c r="AD70" s="104"/>
      <c r="AE70" s="104"/>
      <c r="AF70" s="104"/>
      <c r="AG70" s="178"/>
      <c r="AH70" s="181">
        <f>AH69/AH19*100</f>
        <v>0</v>
      </c>
      <c r="AI70" s="181">
        <f>AI69/AI19*100</f>
        <v>0</v>
      </c>
      <c r="AJ70" s="181">
        <f>AJ69/AJ19*100</f>
        <v>0</v>
      </c>
      <c r="AK70" s="178">
        <f>AK69/AK19*100</f>
        <v>1.676501088558312</v>
      </c>
      <c r="AL70" s="178">
        <f>AL69/AL19*100</f>
        <v>1.676501088558312</v>
      </c>
      <c r="AM70" s="101"/>
      <c r="AN70" s="9"/>
    </row>
    <row r="71" spans="1:40" s="7" customFormat="1" ht="50.25" customHeight="1" x14ac:dyDescent="0.25">
      <c r="A71" s="112">
        <v>8</v>
      </c>
      <c r="B71" s="112">
        <v>0</v>
      </c>
      <c r="C71" s="112">
        <v>2</v>
      </c>
      <c r="D71" s="112">
        <v>0</v>
      </c>
      <c r="E71" s="112">
        <v>5</v>
      </c>
      <c r="F71" s="112">
        <v>0</v>
      </c>
      <c r="G71" s="112">
        <v>2</v>
      </c>
      <c r="H71" s="112">
        <v>0</v>
      </c>
      <c r="I71" s="112">
        <v>5</v>
      </c>
      <c r="J71" s="112">
        <v>1</v>
      </c>
      <c r="K71" s="112">
        <v>0</v>
      </c>
      <c r="L71" s="112">
        <v>2</v>
      </c>
      <c r="M71" s="112">
        <v>2</v>
      </c>
      <c r="N71" s="112">
        <v>0</v>
      </c>
      <c r="O71" s="112">
        <v>1</v>
      </c>
      <c r="P71" s="112">
        <v>3</v>
      </c>
      <c r="Q71" s="112">
        <v>0</v>
      </c>
      <c r="R71" s="112">
        <v>0</v>
      </c>
      <c r="S71" s="112">
        <v>5</v>
      </c>
      <c r="T71" s="112">
        <v>1</v>
      </c>
      <c r="U71" s="112">
        <v>0</v>
      </c>
      <c r="V71" s="112">
        <v>2</v>
      </c>
      <c r="W71" s="112">
        <v>2</v>
      </c>
      <c r="X71" s="112">
        <v>0</v>
      </c>
      <c r="Y71" s="112">
        <v>8</v>
      </c>
      <c r="Z71" s="112">
        <v>0</v>
      </c>
      <c r="AA71" s="112">
        <v>0</v>
      </c>
      <c r="AB71" s="118" t="s">
        <v>361</v>
      </c>
      <c r="AC71" s="114" t="s">
        <v>4</v>
      </c>
      <c r="AD71" s="104"/>
      <c r="AE71" s="104"/>
      <c r="AF71" s="104"/>
      <c r="AG71" s="178">
        <v>500</v>
      </c>
      <c r="AH71" s="181">
        <v>0</v>
      </c>
      <c r="AI71" s="181">
        <v>0</v>
      </c>
      <c r="AJ71" s="181">
        <v>0</v>
      </c>
      <c r="AK71" s="178">
        <v>0</v>
      </c>
      <c r="AL71" s="178">
        <v>0</v>
      </c>
      <c r="AM71" s="101">
        <f>AG71+AH71+AI71+AJ71+AK71+AL71</f>
        <v>500</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0</v>
      </c>
      <c r="V72" s="112">
        <v>2</v>
      </c>
      <c r="W72" s="112">
        <v>2</v>
      </c>
      <c r="X72" s="112">
        <v>0</v>
      </c>
      <c r="Y72" s="112">
        <v>8</v>
      </c>
      <c r="Z72" s="112">
        <v>0</v>
      </c>
      <c r="AA72" s="112">
        <v>0</v>
      </c>
      <c r="AB72" s="116" t="s">
        <v>26</v>
      </c>
      <c r="AC72" s="114" t="s">
        <v>4</v>
      </c>
      <c r="AD72" s="104"/>
      <c r="AE72" s="104"/>
      <c r="AF72" s="104"/>
      <c r="AG72" s="178">
        <v>500</v>
      </c>
      <c r="AH72" s="181">
        <v>0</v>
      </c>
      <c r="AI72" s="181">
        <v>0</v>
      </c>
      <c r="AJ72" s="181">
        <v>0</v>
      </c>
      <c r="AK72" s="178">
        <v>0</v>
      </c>
      <c r="AL72" s="178">
        <v>0</v>
      </c>
      <c r="AM72" s="101">
        <v>500</v>
      </c>
      <c r="AN72" s="9"/>
    </row>
    <row r="73" spans="1:40" s="7" customFormat="1" ht="50.2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2</v>
      </c>
      <c r="X73" s="112">
        <v>0</v>
      </c>
      <c r="Y73" s="112">
        <v>8</v>
      </c>
      <c r="Z73" s="112">
        <v>0</v>
      </c>
      <c r="AA73" s="112">
        <v>1</v>
      </c>
      <c r="AB73" s="118" t="s">
        <v>356</v>
      </c>
      <c r="AC73" s="114" t="s">
        <v>31</v>
      </c>
      <c r="AD73" s="104"/>
      <c r="AE73" s="104"/>
      <c r="AF73" s="104"/>
      <c r="AG73" s="180">
        <v>1</v>
      </c>
      <c r="AH73" s="200">
        <v>0</v>
      </c>
      <c r="AI73" s="200">
        <v>0</v>
      </c>
      <c r="AJ73" s="200">
        <v>0</v>
      </c>
      <c r="AK73" s="180">
        <v>0</v>
      </c>
      <c r="AL73" s="180">
        <v>0</v>
      </c>
      <c r="AM73" s="177">
        <v>1</v>
      </c>
      <c r="AN73" s="9"/>
    </row>
    <row r="74" spans="1:40" s="7" customFormat="1" ht="50.25" customHeight="1" x14ac:dyDescent="0.25">
      <c r="A74" s="112">
        <v>8</v>
      </c>
      <c r="B74" s="112">
        <v>0</v>
      </c>
      <c r="C74" s="112">
        <v>2</v>
      </c>
      <c r="D74" s="112">
        <v>0</v>
      </c>
      <c r="E74" s="112">
        <v>5</v>
      </c>
      <c r="F74" s="112">
        <v>0</v>
      </c>
      <c r="G74" s="112">
        <v>2</v>
      </c>
      <c r="H74" s="112">
        <v>0</v>
      </c>
      <c r="I74" s="112">
        <v>5</v>
      </c>
      <c r="J74" s="112">
        <v>1</v>
      </c>
      <c r="K74" s="112">
        <v>0</v>
      </c>
      <c r="L74" s="112">
        <v>2</v>
      </c>
      <c r="M74" s="112">
        <v>2</v>
      </c>
      <c r="N74" s="112">
        <v>0</v>
      </c>
      <c r="O74" s="112">
        <v>1</v>
      </c>
      <c r="P74" s="112">
        <v>3</v>
      </c>
      <c r="Q74" s="112">
        <v>0</v>
      </c>
      <c r="R74" s="112">
        <v>0</v>
      </c>
      <c r="S74" s="112">
        <v>5</v>
      </c>
      <c r="T74" s="112">
        <v>1</v>
      </c>
      <c r="U74" s="112">
        <v>0</v>
      </c>
      <c r="V74" s="112">
        <v>2</v>
      </c>
      <c r="W74" s="112">
        <v>2</v>
      </c>
      <c r="X74" s="112">
        <v>0</v>
      </c>
      <c r="Y74" s="112">
        <v>9</v>
      </c>
      <c r="Z74" s="112">
        <v>0</v>
      </c>
      <c r="AA74" s="112">
        <v>0</v>
      </c>
      <c r="AB74" s="118" t="s">
        <v>357</v>
      </c>
      <c r="AC74" s="114" t="s">
        <v>4</v>
      </c>
      <c r="AD74" s="104"/>
      <c r="AE74" s="104"/>
      <c r="AF74" s="104"/>
      <c r="AG74" s="178">
        <v>0</v>
      </c>
      <c r="AH74" s="181">
        <v>160</v>
      </c>
      <c r="AI74" s="181">
        <v>0</v>
      </c>
      <c r="AJ74" s="181">
        <v>0</v>
      </c>
      <c r="AK74" s="178">
        <v>0</v>
      </c>
      <c r="AL74" s="178">
        <v>0</v>
      </c>
      <c r="AM74" s="101">
        <f>AG74+AH74+AI74+AJ74+AK74+AL74</f>
        <v>160</v>
      </c>
      <c r="AN74" s="9"/>
    </row>
    <row r="75" spans="1:40" s="7" customFormat="1" ht="30"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0</v>
      </c>
      <c r="V75" s="112">
        <v>2</v>
      </c>
      <c r="W75" s="112">
        <v>2</v>
      </c>
      <c r="X75" s="112">
        <v>0</v>
      </c>
      <c r="Y75" s="112">
        <v>9</v>
      </c>
      <c r="Z75" s="112">
        <v>0</v>
      </c>
      <c r="AA75" s="112">
        <v>0</v>
      </c>
      <c r="AB75" s="116" t="s">
        <v>26</v>
      </c>
      <c r="AC75" s="114" t="s">
        <v>4</v>
      </c>
      <c r="AD75" s="104"/>
      <c r="AE75" s="104"/>
      <c r="AF75" s="104"/>
      <c r="AG75" s="178">
        <v>0</v>
      </c>
      <c r="AH75" s="181">
        <v>160</v>
      </c>
      <c r="AI75" s="181">
        <v>0</v>
      </c>
      <c r="AJ75" s="181">
        <v>0</v>
      </c>
      <c r="AK75" s="178">
        <v>0</v>
      </c>
      <c r="AL75" s="178">
        <v>0</v>
      </c>
      <c r="AM75" s="101">
        <f>AG75+AH75+AI75+AJ75+AK75+AL75</f>
        <v>160</v>
      </c>
      <c r="AN75" s="9"/>
    </row>
    <row r="76" spans="1:40" s="7" customFormat="1" ht="50.25" customHeight="1" x14ac:dyDescent="0.25">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2</v>
      </c>
      <c r="X76" s="112">
        <v>0</v>
      </c>
      <c r="Y76" s="112">
        <v>9</v>
      </c>
      <c r="Z76" s="112">
        <v>0</v>
      </c>
      <c r="AA76" s="112">
        <v>1</v>
      </c>
      <c r="AB76" s="118" t="s">
        <v>358</v>
      </c>
      <c r="AC76" s="114" t="s">
        <v>31</v>
      </c>
      <c r="AD76" s="104"/>
      <c r="AE76" s="104"/>
      <c r="AF76" s="104"/>
      <c r="AG76" s="180">
        <v>0</v>
      </c>
      <c r="AH76" s="200">
        <v>1</v>
      </c>
      <c r="AI76" s="200">
        <v>0</v>
      </c>
      <c r="AJ76" s="200">
        <v>0</v>
      </c>
      <c r="AK76" s="180">
        <v>0</v>
      </c>
      <c r="AL76" s="180">
        <v>0</v>
      </c>
      <c r="AM76" s="177">
        <v>1</v>
      </c>
      <c r="AN76" s="9"/>
    </row>
    <row r="77" spans="1:40" s="7" customFormat="1" ht="85.5" customHeight="1" x14ac:dyDescent="0.25">
      <c r="A77" s="112">
        <v>8</v>
      </c>
      <c r="B77" s="112">
        <v>0</v>
      </c>
      <c r="C77" s="112">
        <v>2</v>
      </c>
      <c r="D77" s="112">
        <v>0</v>
      </c>
      <c r="E77" s="112">
        <v>5</v>
      </c>
      <c r="F77" s="112">
        <v>0</v>
      </c>
      <c r="G77" s="112">
        <v>2</v>
      </c>
      <c r="H77" s="112">
        <v>0</v>
      </c>
      <c r="I77" s="112">
        <v>5</v>
      </c>
      <c r="J77" s="112">
        <v>1</v>
      </c>
      <c r="K77" s="112">
        <v>0</v>
      </c>
      <c r="L77" s="112">
        <v>2</v>
      </c>
      <c r="M77" s="112">
        <v>2</v>
      </c>
      <c r="N77" s="112">
        <v>0</v>
      </c>
      <c r="O77" s="112">
        <v>0</v>
      </c>
      <c r="P77" s="112">
        <v>8</v>
      </c>
      <c r="Q77" s="112">
        <v>0</v>
      </c>
      <c r="R77" s="112">
        <v>0</v>
      </c>
      <c r="S77" s="112">
        <v>5</v>
      </c>
      <c r="T77" s="112">
        <v>1</v>
      </c>
      <c r="U77" s="112">
        <v>0</v>
      </c>
      <c r="V77" s="112">
        <v>2</v>
      </c>
      <c r="W77" s="112">
        <v>2</v>
      </c>
      <c r="X77" s="112">
        <v>1</v>
      </c>
      <c r="Y77" s="112">
        <v>0</v>
      </c>
      <c r="Z77" s="112">
        <v>0</v>
      </c>
      <c r="AA77" s="112">
        <v>0</v>
      </c>
      <c r="AB77" s="118" t="s">
        <v>359</v>
      </c>
      <c r="AC77" s="114" t="s">
        <v>4</v>
      </c>
      <c r="AD77" s="104"/>
      <c r="AE77" s="104"/>
      <c r="AF77" s="104"/>
      <c r="AG77" s="180">
        <v>0</v>
      </c>
      <c r="AH77" s="181">
        <v>8000</v>
      </c>
      <c r="AI77" s="181">
        <v>1000</v>
      </c>
      <c r="AJ77" s="181">
        <v>1000</v>
      </c>
      <c r="AK77" s="181">
        <v>552.9</v>
      </c>
      <c r="AL77" s="181">
        <v>552.9</v>
      </c>
      <c r="AM77" s="101">
        <f>AG77+AH77+AI77+AJ77+AK77+AL77</f>
        <v>11105.8</v>
      </c>
      <c r="AN77" s="9"/>
    </row>
    <row r="78" spans="1:40" s="7" customFormat="1" ht="33.7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0</v>
      </c>
      <c r="V78" s="112">
        <v>2</v>
      </c>
      <c r="W78" s="112">
        <v>2</v>
      </c>
      <c r="X78" s="112">
        <v>1</v>
      </c>
      <c r="Y78" s="112">
        <v>0</v>
      </c>
      <c r="Z78" s="112">
        <v>0</v>
      </c>
      <c r="AA78" s="112">
        <v>0</v>
      </c>
      <c r="AB78" s="116" t="s">
        <v>26</v>
      </c>
      <c r="AC78" s="114" t="s">
        <v>4</v>
      </c>
      <c r="AD78" s="104"/>
      <c r="AE78" s="104"/>
      <c r="AF78" s="104"/>
      <c r="AG78" s="180">
        <v>0</v>
      </c>
      <c r="AH78" s="181">
        <v>8000</v>
      </c>
      <c r="AI78" s="181">
        <v>1000</v>
      </c>
      <c r="AJ78" s="181">
        <v>1000</v>
      </c>
      <c r="AK78" s="181">
        <v>552.9</v>
      </c>
      <c r="AL78" s="181">
        <v>552.9</v>
      </c>
      <c r="AM78" s="101">
        <f>AG78+AH78+AI78+AJ78+AK78+AL78</f>
        <v>11105.8</v>
      </c>
      <c r="AN78" s="9"/>
    </row>
    <row r="79" spans="1:40" s="7" customFormat="1" ht="50.25" customHeight="1" x14ac:dyDescent="0.25">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2</v>
      </c>
      <c r="X79" s="112">
        <v>1</v>
      </c>
      <c r="Y79" s="112">
        <v>0</v>
      </c>
      <c r="Z79" s="112">
        <v>0</v>
      </c>
      <c r="AA79" s="112">
        <v>1</v>
      </c>
      <c r="AB79" s="118" t="s">
        <v>360</v>
      </c>
      <c r="AC79" s="114" t="s">
        <v>28</v>
      </c>
      <c r="AD79" s="104"/>
      <c r="AE79" s="104"/>
      <c r="AF79" s="104"/>
      <c r="AG79" s="180">
        <v>0</v>
      </c>
      <c r="AH79" s="200">
        <f>AH78/AH19*100</f>
        <v>6.3412430564379356</v>
      </c>
      <c r="AI79" s="200">
        <f>AI78/AI19*100</f>
        <v>0.7977007074807575</v>
      </c>
      <c r="AJ79" s="200">
        <f>AJ78/AJ19*100</f>
        <v>0.78876172297110758</v>
      </c>
      <c r="AK79" s="180">
        <v>0</v>
      </c>
      <c r="AL79" s="180">
        <v>0</v>
      </c>
      <c r="AM79" s="177"/>
      <c r="AN79" s="9"/>
    </row>
    <row r="80" spans="1:40" s="7" customFormat="1" ht="49.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3</v>
      </c>
      <c r="W80" s="112">
        <v>0</v>
      </c>
      <c r="X80" s="112">
        <v>0</v>
      </c>
      <c r="Y80" s="112">
        <v>0</v>
      </c>
      <c r="Z80" s="112">
        <v>0</v>
      </c>
      <c r="AA80" s="112">
        <v>0</v>
      </c>
      <c r="AB80" s="196" t="s">
        <v>200</v>
      </c>
      <c r="AC80" s="100" t="s">
        <v>30</v>
      </c>
      <c r="AD80" s="104"/>
      <c r="AE80" s="104"/>
      <c r="AF80" s="104"/>
      <c r="AG80" s="201">
        <f t="shared" ref="AG80:AL80" si="7">AG83+AG86</f>
        <v>1511.3</v>
      </c>
      <c r="AH80" s="201">
        <f t="shared" si="7"/>
        <v>1250</v>
      </c>
      <c r="AI80" s="201">
        <f t="shared" si="7"/>
        <v>1250</v>
      </c>
      <c r="AJ80" s="201">
        <f t="shared" si="7"/>
        <v>1250</v>
      </c>
      <c r="AK80" s="201">
        <f t="shared" si="7"/>
        <v>691</v>
      </c>
      <c r="AL80" s="201">
        <f t="shared" si="7"/>
        <v>691</v>
      </c>
      <c r="AM80" s="101">
        <f>AG80+AH80+AI80+AJ80+AK80+AL80</f>
        <v>6643.3</v>
      </c>
      <c r="AN80" s="9"/>
    </row>
    <row r="81" spans="1:40" s="7" customFormat="1" ht="48.7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0</v>
      </c>
      <c r="V81" s="112">
        <v>3</v>
      </c>
      <c r="W81" s="112">
        <v>0</v>
      </c>
      <c r="X81" s="112">
        <v>0</v>
      </c>
      <c r="Y81" s="112">
        <v>0</v>
      </c>
      <c r="Z81" s="112">
        <v>0</v>
      </c>
      <c r="AA81" s="112">
        <v>1</v>
      </c>
      <c r="AB81" s="103" t="s">
        <v>267</v>
      </c>
      <c r="AC81" s="100" t="s">
        <v>31</v>
      </c>
      <c r="AD81" s="104"/>
      <c r="AE81" s="104"/>
      <c r="AF81" s="104"/>
      <c r="AG81" s="180">
        <v>281</v>
      </c>
      <c r="AH81" s="180">
        <v>281</v>
      </c>
      <c r="AI81" s="180">
        <v>281</v>
      </c>
      <c r="AJ81" s="180">
        <v>281</v>
      </c>
      <c r="AK81" s="180">
        <v>281</v>
      </c>
      <c r="AL81" s="180">
        <v>281</v>
      </c>
      <c r="AM81" s="177">
        <v>281</v>
      </c>
      <c r="AN81" s="9"/>
    </row>
    <row r="82" spans="1:40" s="7" customFormat="1" ht="77.25" hidden="1"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3</v>
      </c>
      <c r="W82" s="112">
        <v>3</v>
      </c>
      <c r="X82" s="112">
        <v>0</v>
      </c>
      <c r="Y82" s="112">
        <v>1</v>
      </c>
      <c r="Z82" s="112">
        <v>0</v>
      </c>
      <c r="AA82" s="112">
        <v>0</v>
      </c>
      <c r="AB82" s="111" t="s">
        <v>179</v>
      </c>
      <c r="AC82" s="100" t="s">
        <v>30</v>
      </c>
      <c r="AD82" s="104"/>
      <c r="AE82" s="104"/>
      <c r="AF82" s="104"/>
      <c r="AG82" s="181">
        <v>1786.4</v>
      </c>
      <c r="AH82" s="178">
        <f>AH83</f>
        <v>500</v>
      </c>
      <c r="AI82" s="178">
        <f>AI83</f>
        <v>500</v>
      </c>
      <c r="AJ82" s="178">
        <f>AJ83</f>
        <v>500</v>
      </c>
      <c r="AK82" s="178">
        <f>AK83</f>
        <v>276.39999999999998</v>
      </c>
      <c r="AL82" s="178">
        <f>AL83</f>
        <v>276.39999999999998</v>
      </c>
      <c r="AM82" s="101">
        <f t="shared" ref="AM82:AM87" si="8">AG82+AH82+AI82+AJ82+AK82+AL82</f>
        <v>3839.2000000000003</v>
      </c>
      <c r="AN82" s="9"/>
    </row>
    <row r="83" spans="1:40" s="7" customFormat="1" ht="60" customHeight="1" x14ac:dyDescent="0.25">
      <c r="A83" s="112">
        <v>8</v>
      </c>
      <c r="B83" s="112">
        <v>0</v>
      </c>
      <c r="C83" s="112">
        <v>2</v>
      </c>
      <c r="D83" s="112">
        <v>0</v>
      </c>
      <c r="E83" s="112">
        <v>5</v>
      </c>
      <c r="F83" s="112">
        <v>0</v>
      </c>
      <c r="G83" s="112">
        <v>1</v>
      </c>
      <c r="H83" s="112">
        <v>0</v>
      </c>
      <c r="I83" s="112">
        <v>5</v>
      </c>
      <c r="J83" s="112">
        <v>1</v>
      </c>
      <c r="K83" s="112">
        <v>0</v>
      </c>
      <c r="L83" s="112">
        <v>3</v>
      </c>
      <c r="M83" s="112">
        <v>2</v>
      </c>
      <c r="N83" s="112">
        <v>0</v>
      </c>
      <c r="O83" s="112">
        <v>1</v>
      </c>
      <c r="P83" s="112">
        <v>0</v>
      </c>
      <c r="Q83" s="112">
        <v>0</v>
      </c>
      <c r="R83" s="112">
        <v>0</v>
      </c>
      <c r="S83" s="112">
        <v>5</v>
      </c>
      <c r="T83" s="112">
        <v>1</v>
      </c>
      <c r="U83" s="112">
        <v>0</v>
      </c>
      <c r="V83" s="112">
        <v>3</v>
      </c>
      <c r="W83" s="112">
        <v>3</v>
      </c>
      <c r="X83" s="112">
        <v>0</v>
      </c>
      <c r="Y83" s="112">
        <v>1</v>
      </c>
      <c r="Z83" s="112">
        <v>0</v>
      </c>
      <c r="AA83" s="112">
        <v>0</v>
      </c>
      <c r="AB83" s="190" t="s">
        <v>249</v>
      </c>
      <c r="AC83" s="100" t="s">
        <v>4</v>
      </c>
      <c r="AD83" s="104">
        <v>0</v>
      </c>
      <c r="AE83" s="104">
        <v>0</v>
      </c>
      <c r="AF83" s="104">
        <v>0</v>
      </c>
      <c r="AG83" s="178">
        <v>761.3</v>
      </c>
      <c r="AH83" s="181">
        <v>500</v>
      </c>
      <c r="AI83" s="181">
        <v>500</v>
      </c>
      <c r="AJ83" s="181">
        <v>500</v>
      </c>
      <c r="AK83" s="178">
        <v>276.39999999999998</v>
      </c>
      <c r="AL83" s="178">
        <v>276.39999999999998</v>
      </c>
      <c r="AM83" s="183">
        <f t="shared" si="8"/>
        <v>2814.1000000000004</v>
      </c>
      <c r="AN83" s="9"/>
    </row>
    <row r="84" spans="1:40" s="7" customFormat="1" ht="30.75" customHeight="1" x14ac:dyDescent="0.25">
      <c r="A84" s="112"/>
      <c r="B84" s="112"/>
      <c r="C84" s="112"/>
      <c r="D84" s="112"/>
      <c r="E84" s="112"/>
      <c r="F84" s="112"/>
      <c r="G84" s="112"/>
      <c r="H84" s="112"/>
      <c r="I84" s="112"/>
      <c r="J84" s="112"/>
      <c r="K84" s="112"/>
      <c r="L84" s="112"/>
      <c r="M84" s="112"/>
      <c r="N84" s="112"/>
      <c r="O84" s="112"/>
      <c r="P84" s="112"/>
      <c r="Q84" s="112"/>
      <c r="R84" s="112"/>
      <c r="S84" s="112">
        <v>5</v>
      </c>
      <c r="T84" s="112">
        <v>1</v>
      </c>
      <c r="U84" s="112">
        <v>0</v>
      </c>
      <c r="V84" s="112">
        <v>3</v>
      </c>
      <c r="W84" s="112">
        <v>3</v>
      </c>
      <c r="X84" s="112">
        <v>0</v>
      </c>
      <c r="Y84" s="112">
        <v>1</v>
      </c>
      <c r="Z84" s="112">
        <v>0</v>
      </c>
      <c r="AA84" s="112">
        <v>0</v>
      </c>
      <c r="AB84" s="107" t="s">
        <v>26</v>
      </c>
      <c r="AC84" s="100" t="s">
        <v>4</v>
      </c>
      <c r="AD84" s="104"/>
      <c r="AE84" s="104"/>
      <c r="AF84" s="104"/>
      <c r="AG84" s="178">
        <v>761.3</v>
      </c>
      <c r="AH84" s="181">
        <v>500</v>
      </c>
      <c r="AI84" s="181">
        <v>500</v>
      </c>
      <c r="AJ84" s="181">
        <v>500</v>
      </c>
      <c r="AK84" s="178">
        <v>276.39999999999998</v>
      </c>
      <c r="AL84" s="178">
        <v>276.39999999999998</v>
      </c>
      <c r="AM84" s="183">
        <f t="shared" si="8"/>
        <v>2814.1000000000004</v>
      </c>
      <c r="AN84" s="9"/>
    </row>
    <row r="85" spans="1:40" s="7" customFormat="1" ht="50.25" customHeight="1" x14ac:dyDescent="0.25">
      <c r="A85" s="112"/>
      <c r="B85" s="112"/>
      <c r="C85" s="112"/>
      <c r="D85" s="112"/>
      <c r="E85" s="112"/>
      <c r="F85" s="112"/>
      <c r="G85" s="112"/>
      <c r="H85" s="112"/>
      <c r="I85" s="112"/>
      <c r="J85" s="112"/>
      <c r="K85" s="112"/>
      <c r="L85" s="112"/>
      <c r="M85" s="112"/>
      <c r="N85" s="112"/>
      <c r="O85" s="112"/>
      <c r="P85" s="112"/>
      <c r="Q85" s="112"/>
      <c r="R85" s="112"/>
      <c r="S85" s="112">
        <v>5</v>
      </c>
      <c r="T85" s="112">
        <v>1</v>
      </c>
      <c r="U85" s="112">
        <v>0</v>
      </c>
      <c r="V85" s="112">
        <v>3</v>
      </c>
      <c r="W85" s="112">
        <v>3</v>
      </c>
      <c r="X85" s="112">
        <v>0</v>
      </c>
      <c r="Y85" s="112">
        <v>1</v>
      </c>
      <c r="Z85" s="112">
        <v>0</v>
      </c>
      <c r="AA85" s="112">
        <v>1</v>
      </c>
      <c r="AB85" s="188" t="s">
        <v>205</v>
      </c>
      <c r="AC85" s="100" t="s">
        <v>31</v>
      </c>
      <c r="AD85" s="104"/>
      <c r="AE85" s="104"/>
      <c r="AF85" s="104"/>
      <c r="AG85" s="180">
        <v>16</v>
      </c>
      <c r="AH85" s="200">
        <v>11</v>
      </c>
      <c r="AI85" s="200">
        <v>8</v>
      </c>
      <c r="AJ85" s="200">
        <v>8</v>
      </c>
      <c r="AK85" s="180">
        <v>8</v>
      </c>
      <c r="AL85" s="180">
        <v>8</v>
      </c>
      <c r="AM85" s="205">
        <f t="shared" si="8"/>
        <v>59</v>
      </c>
      <c r="AN85" s="9"/>
    </row>
    <row r="86" spans="1:40" s="7" customFormat="1" ht="81.75" customHeight="1" x14ac:dyDescent="0.25">
      <c r="A86" s="112">
        <v>8</v>
      </c>
      <c r="B86" s="112">
        <v>0</v>
      </c>
      <c r="C86" s="112">
        <v>2</v>
      </c>
      <c r="D86" s="112">
        <v>0</v>
      </c>
      <c r="E86" s="112">
        <v>5</v>
      </c>
      <c r="F86" s="112">
        <v>0</v>
      </c>
      <c r="G86" s="112">
        <v>1</v>
      </c>
      <c r="H86" s="112">
        <v>0</v>
      </c>
      <c r="I86" s="112">
        <v>5</v>
      </c>
      <c r="J86" s="112">
        <v>1</v>
      </c>
      <c r="K86" s="112">
        <v>0</v>
      </c>
      <c r="L86" s="112">
        <v>3</v>
      </c>
      <c r="M86" s="112">
        <v>2</v>
      </c>
      <c r="N86" s="112">
        <v>0</v>
      </c>
      <c r="O86" s="112">
        <v>1</v>
      </c>
      <c r="P86" s="112">
        <v>1</v>
      </c>
      <c r="Q86" s="112">
        <v>0</v>
      </c>
      <c r="R86" s="112">
        <v>0</v>
      </c>
      <c r="S86" s="112">
        <v>5</v>
      </c>
      <c r="T86" s="112">
        <v>1</v>
      </c>
      <c r="U86" s="112">
        <v>0</v>
      </c>
      <c r="V86" s="112">
        <v>3</v>
      </c>
      <c r="W86" s="112">
        <v>3</v>
      </c>
      <c r="X86" s="112">
        <v>0</v>
      </c>
      <c r="Y86" s="112">
        <v>2</v>
      </c>
      <c r="Z86" s="112">
        <v>0</v>
      </c>
      <c r="AA86" s="112">
        <v>0</v>
      </c>
      <c r="AB86" s="111" t="s">
        <v>250</v>
      </c>
      <c r="AC86" s="100" t="s">
        <v>4</v>
      </c>
      <c r="AD86" s="104"/>
      <c r="AE86" s="104"/>
      <c r="AF86" s="104"/>
      <c r="AG86" s="181">
        <v>750</v>
      </c>
      <c r="AH86" s="181">
        <v>750</v>
      </c>
      <c r="AI86" s="181">
        <v>750</v>
      </c>
      <c r="AJ86" s="181">
        <v>750</v>
      </c>
      <c r="AK86" s="178">
        <v>414.6</v>
      </c>
      <c r="AL86" s="178">
        <v>414.6</v>
      </c>
      <c r="AM86" s="101">
        <f t="shared" si="8"/>
        <v>3829.2</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0</v>
      </c>
      <c r="V87" s="112">
        <v>3</v>
      </c>
      <c r="W87" s="112">
        <v>3</v>
      </c>
      <c r="X87" s="112">
        <v>0</v>
      </c>
      <c r="Y87" s="112">
        <v>2</v>
      </c>
      <c r="Z87" s="112">
        <v>0</v>
      </c>
      <c r="AA87" s="112">
        <v>0</v>
      </c>
      <c r="AB87" s="107" t="s">
        <v>26</v>
      </c>
      <c r="AC87" s="100" t="s">
        <v>4</v>
      </c>
      <c r="AD87" s="104"/>
      <c r="AE87" s="104"/>
      <c r="AF87" s="104"/>
      <c r="AG87" s="181">
        <v>750</v>
      </c>
      <c r="AH87" s="181">
        <v>750</v>
      </c>
      <c r="AI87" s="181">
        <v>750</v>
      </c>
      <c r="AJ87" s="181">
        <v>750</v>
      </c>
      <c r="AK87" s="178">
        <v>414.6</v>
      </c>
      <c r="AL87" s="178">
        <v>414.6</v>
      </c>
      <c r="AM87" s="101">
        <f t="shared" si="8"/>
        <v>3829.2</v>
      </c>
      <c r="AN87" s="9"/>
    </row>
    <row r="88" spans="1:40" s="7" customFormat="1" ht="54"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0</v>
      </c>
      <c r="V88" s="112">
        <v>3</v>
      </c>
      <c r="W88" s="112">
        <v>3</v>
      </c>
      <c r="X88" s="112">
        <v>0</v>
      </c>
      <c r="Y88" s="112">
        <v>2</v>
      </c>
      <c r="Z88" s="112">
        <v>0</v>
      </c>
      <c r="AA88" s="112">
        <v>1</v>
      </c>
      <c r="AB88" s="111" t="s">
        <v>202</v>
      </c>
      <c r="AC88" s="100" t="s">
        <v>31</v>
      </c>
      <c r="AD88" s="104"/>
      <c r="AE88" s="104"/>
      <c r="AF88" s="104"/>
      <c r="AG88" s="178">
        <f>AG87/AG19*100</f>
        <v>0.64847927287316098</v>
      </c>
      <c r="AH88" s="181">
        <f>AH87/AH19*100</f>
        <v>0.59449153654105635</v>
      </c>
      <c r="AI88" s="178">
        <f>AI87/AI19*100</f>
        <v>0.59827553061056815</v>
      </c>
      <c r="AJ88" s="178">
        <f>AJ87/AJ19*100</f>
        <v>0.59157129222833071</v>
      </c>
      <c r="AK88" s="178">
        <f>AK87/AK19*100</f>
        <v>1.2571484017295644</v>
      </c>
      <c r="AL88" s="178">
        <f>AL87/AL19*100</f>
        <v>1.2571484017295644</v>
      </c>
      <c r="AM88" s="101"/>
      <c r="AN88" s="9"/>
    </row>
    <row r="89" spans="1:40" s="7" customFormat="1" ht="55.5" customHeight="1" x14ac:dyDescent="0.25">
      <c r="A89" s="112"/>
      <c r="B89" s="112"/>
      <c r="C89" s="112"/>
      <c r="D89" s="112"/>
      <c r="E89" s="112"/>
      <c r="F89" s="112"/>
      <c r="G89" s="112"/>
      <c r="H89" s="112"/>
      <c r="I89" s="112"/>
      <c r="J89" s="112"/>
      <c r="K89" s="112"/>
      <c r="L89" s="112"/>
      <c r="M89" s="112"/>
      <c r="N89" s="112"/>
      <c r="O89" s="112"/>
      <c r="P89" s="112"/>
      <c r="Q89" s="112"/>
      <c r="R89" s="102">
        <v>0</v>
      </c>
      <c r="S89" s="102">
        <v>5</v>
      </c>
      <c r="T89" s="102">
        <v>1</v>
      </c>
      <c r="U89" s="102">
        <v>0</v>
      </c>
      <c r="V89" s="102">
        <v>4</v>
      </c>
      <c r="W89" s="102">
        <v>0</v>
      </c>
      <c r="X89" s="102">
        <v>0</v>
      </c>
      <c r="Y89" s="102">
        <v>0</v>
      </c>
      <c r="Z89" s="102">
        <v>0</v>
      </c>
      <c r="AA89" s="102">
        <v>0</v>
      </c>
      <c r="AB89" s="197" t="s">
        <v>198</v>
      </c>
      <c r="AC89" s="100" t="s">
        <v>4</v>
      </c>
      <c r="AD89" s="104"/>
      <c r="AE89" s="104"/>
      <c r="AF89" s="104"/>
      <c r="AG89" s="201">
        <f>AG91+AG94</f>
        <v>1600</v>
      </c>
      <c r="AH89" s="201">
        <f t="shared" ref="AH89:AL89" si="9">AH91</f>
        <v>1000</v>
      </c>
      <c r="AI89" s="201">
        <f t="shared" si="9"/>
        <v>1000</v>
      </c>
      <c r="AJ89" s="201">
        <f t="shared" si="9"/>
        <v>1000</v>
      </c>
      <c r="AK89" s="201">
        <f t="shared" si="9"/>
        <v>552.9</v>
      </c>
      <c r="AL89" s="201">
        <f t="shared" si="9"/>
        <v>552.9</v>
      </c>
      <c r="AM89" s="101">
        <f>AG89+AH89+AI89+AJ89+AK89+AL89</f>
        <v>5705.7999999999993</v>
      </c>
      <c r="AN89" s="9"/>
    </row>
    <row r="90" spans="1:40" s="7" customFormat="1" ht="34.5" customHeight="1" x14ac:dyDescent="0.25">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4</v>
      </c>
      <c r="W90" s="112">
        <v>0</v>
      </c>
      <c r="X90" s="112">
        <v>0</v>
      </c>
      <c r="Y90" s="112">
        <v>0</v>
      </c>
      <c r="Z90" s="112">
        <v>0</v>
      </c>
      <c r="AA90" s="112">
        <v>1</v>
      </c>
      <c r="AB90" s="111" t="s">
        <v>272</v>
      </c>
      <c r="AC90" s="100" t="s">
        <v>31</v>
      </c>
      <c r="AD90" s="104"/>
      <c r="AE90" s="104"/>
      <c r="AF90" s="104"/>
      <c r="AG90" s="180">
        <v>14</v>
      </c>
      <c r="AH90" s="180">
        <v>14</v>
      </c>
      <c r="AI90" s="180">
        <v>14</v>
      </c>
      <c r="AJ90" s="180">
        <v>14</v>
      </c>
      <c r="AK90" s="180">
        <v>14</v>
      </c>
      <c r="AL90" s="180">
        <v>14</v>
      </c>
      <c r="AM90" s="177">
        <v>14</v>
      </c>
      <c r="AN90" s="9"/>
    </row>
    <row r="91" spans="1:40" s="7" customFormat="1" ht="47.25" customHeight="1" x14ac:dyDescent="0.25">
      <c r="A91" s="112">
        <v>8</v>
      </c>
      <c r="B91" s="112">
        <v>0</v>
      </c>
      <c r="C91" s="112">
        <v>2</v>
      </c>
      <c r="D91" s="112">
        <v>0</v>
      </c>
      <c r="E91" s="112">
        <v>5</v>
      </c>
      <c r="F91" s="112">
        <v>0</v>
      </c>
      <c r="G91" s="112">
        <v>2</v>
      </c>
      <c r="H91" s="112">
        <v>0</v>
      </c>
      <c r="I91" s="112">
        <v>5</v>
      </c>
      <c r="J91" s="112">
        <v>1</v>
      </c>
      <c r="K91" s="112">
        <v>0</v>
      </c>
      <c r="L91" s="112">
        <v>4</v>
      </c>
      <c r="M91" s="112">
        <v>2</v>
      </c>
      <c r="N91" s="112">
        <v>0</v>
      </c>
      <c r="O91" s="112">
        <v>1</v>
      </c>
      <c r="P91" s="112">
        <v>2</v>
      </c>
      <c r="Q91" s="112">
        <v>0</v>
      </c>
      <c r="R91" s="112">
        <v>0</v>
      </c>
      <c r="S91" s="112">
        <v>5</v>
      </c>
      <c r="T91" s="112">
        <v>1</v>
      </c>
      <c r="U91" s="112">
        <v>0</v>
      </c>
      <c r="V91" s="112">
        <v>4</v>
      </c>
      <c r="W91" s="112">
        <v>4</v>
      </c>
      <c r="X91" s="112">
        <v>0</v>
      </c>
      <c r="Y91" s="112">
        <v>1</v>
      </c>
      <c r="Z91" s="112">
        <v>0</v>
      </c>
      <c r="AA91" s="112">
        <v>0</v>
      </c>
      <c r="AB91" s="119" t="s">
        <v>251</v>
      </c>
      <c r="AC91" s="100" t="s">
        <v>4</v>
      </c>
      <c r="AD91" s="104"/>
      <c r="AE91" s="104"/>
      <c r="AF91" s="104"/>
      <c r="AG91" s="181">
        <v>0</v>
      </c>
      <c r="AH91" s="181">
        <v>1000</v>
      </c>
      <c r="AI91" s="181">
        <v>1000</v>
      </c>
      <c r="AJ91" s="181">
        <v>1000</v>
      </c>
      <c r="AK91" s="181">
        <v>552.9</v>
      </c>
      <c r="AL91" s="181">
        <v>552.9</v>
      </c>
      <c r="AM91" s="101">
        <f>AG91+AH91+AI91+AJ91+AK91+AL91</f>
        <v>4105.8</v>
      </c>
      <c r="AN91" s="9"/>
    </row>
    <row r="92" spans="1:40" s="7" customFormat="1" ht="33.75"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1</v>
      </c>
      <c r="U92" s="112">
        <v>0</v>
      </c>
      <c r="V92" s="112">
        <v>4</v>
      </c>
      <c r="W92" s="112">
        <v>4</v>
      </c>
      <c r="X92" s="112">
        <v>0</v>
      </c>
      <c r="Y92" s="112">
        <v>1</v>
      </c>
      <c r="Z92" s="112">
        <v>0</v>
      </c>
      <c r="AA92" s="112">
        <v>0</v>
      </c>
      <c r="AB92" s="107" t="s">
        <v>26</v>
      </c>
      <c r="AC92" s="100" t="s">
        <v>4</v>
      </c>
      <c r="AD92" s="104"/>
      <c r="AE92" s="104"/>
      <c r="AF92" s="104"/>
      <c r="AG92" s="181">
        <v>0</v>
      </c>
      <c r="AH92" s="181">
        <v>1000</v>
      </c>
      <c r="AI92" s="181">
        <v>1000</v>
      </c>
      <c r="AJ92" s="181">
        <v>1000</v>
      </c>
      <c r="AK92" s="181">
        <v>552.9</v>
      </c>
      <c r="AL92" s="181">
        <v>552.9</v>
      </c>
      <c r="AM92" s="101">
        <f>AG92+AH92+AI92+AJ92+AK92+AL92</f>
        <v>4105.8</v>
      </c>
      <c r="AN92" s="9"/>
    </row>
    <row r="93" spans="1:40" s="7" customFormat="1" ht="36"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1</v>
      </c>
      <c r="U93" s="112">
        <v>0</v>
      </c>
      <c r="V93" s="112">
        <v>4</v>
      </c>
      <c r="W93" s="112">
        <v>4</v>
      </c>
      <c r="X93" s="112">
        <v>0</v>
      </c>
      <c r="Y93" s="112">
        <v>1</v>
      </c>
      <c r="Z93" s="112">
        <v>0</v>
      </c>
      <c r="AA93" s="112">
        <v>1</v>
      </c>
      <c r="AB93" s="111" t="s">
        <v>248</v>
      </c>
      <c r="AC93" s="100" t="s">
        <v>31</v>
      </c>
      <c r="AD93" s="104"/>
      <c r="AE93" s="104"/>
      <c r="AF93" s="104"/>
      <c r="AG93" s="180">
        <v>5</v>
      </c>
      <c r="AH93" s="200">
        <v>4</v>
      </c>
      <c r="AI93" s="200">
        <v>3</v>
      </c>
      <c r="AJ93" s="200">
        <v>3</v>
      </c>
      <c r="AK93" s="200">
        <v>3</v>
      </c>
      <c r="AL93" s="200">
        <v>3</v>
      </c>
      <c r="AM93" s="177">
        <f>AG93+AH93+AI93+AJ93+AK93+AL93</f>
        <v>21</v>
      </c>
      <c r="AN93" s="9"/>
    </row>
    <row r="94" spans="1:40" s="7" customFormat="1" ht="75" customHeight="1" x14ac:dyDescent="0.25">
      <c r="A94" s="112">
        <v>8</v>
      </c>
      <c r="B94" s="112">
        <v>0</v>
      </c>
      <c r="C94" s="112">
        <v>2</v>
      </c>
      <c r="D94" s="112">
        <v>0</v>
      </c>
      <c r="E94" s="112">
        <v>5</v>
      </c>
      <c r="F94" s="112">
        <v>0</v>
      </c>
      <c r="G94" s="112">
        <v>2</v>
      </c>
      <c r="H94" s="112">
        <v>0</v>
      </c>
      <c r="I94" s="112">
        <v>5</v>
      </c>
      <c r="J94" s="112">
        <v>1</v>
      </c>
      <c r="K94" s="112">
        <v>0</v>
      </c>
      <c r="L94" s="112">
        <v>4</v>
      </c>
      <c r="M94" s="112">
        <v>2</v>
      </c>
      <c r="N94" s="112">
        <v>0</v>
      </c>
      <c r="O94" s="112">
        <v>1</v>
      </c>
      <c r="P94" s="112">
        <v>3</v>
      </c>
      <c r="Q94" s="112">
        <v>0</v>
      </c>
      <c r="R94" s="112">
        <v>0</v>
      </c>
      <c r="S94" s="112">
        <v>5</v>
      </c>
      <c r="T94" s="112">
        <v>1</v>
      </c>
      <c r="U94" s="112">
        <v>0</v>
      </c>
      <c r="V94" s="112">
        <v>4</v>
      </c>
      <c r="W94" s="112">
        <v>4</v>
      </c>
      <c r="X94" s="112">
        <v>0</v>
      </c>
      <c r="Y94" s="112">
        <v>2</v>
      </c>
      <c r="Z94" s="112">
        <v>0</v>
      </c>
      <c r="AA94" s="112">
        <v>0</v>
      </c>
      <c r="AB94" s="209" t="s">
        <v>331</v>
      </c>
      <c r="AC94" s="100" t="s">
        <v>4</v>
      </c>
      <c r="AD94" s="104"/>
      <c r="AE94" s="104"/>
      <c r="AF94" s="104"/>
      <c r="AG94" s="178">
        <v>1600</v>
      </c>
      <c r="AH94" s="200">
        <v>0</v>
      </c>
      <c r="AI94" s="200">
        <v>0</v>
      </c>
      <c r="AJ94" s="200">
        <v>0</v>
      </c>
      <c r="AK94" s="200">
        <v>0</v>
      </c>
      <c r="AL94" s="200">
        <v>0</v>
      </c>
      <c r="AM94" s="177">
        <f>AG94+AH94+AI94+AJ94+AK94+AL94</f>
        <v>1600</v>
      </c>
      <c r="AN94" s="9"/>
    </row>
    <row r="95" spans="1:40" s="7" customFormat="1" ht="57.75"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0</v>
      </c>
      <c r="V95" s="112">
        <v>4</v>
      </c>
      <c r="W95" s="112">
        <v>4</v>
      </c>
      <c r="X95" s="112">
        <v>0</v>
      </c>
      <c r="Y95" s="112">
        <v>2</v>
      </c>
      <c r="Z95" s="112">
        <v>0</v>
      </c>
      <c r="AA95" s="112">
        <v>1</v>
      </c>
      <c r="AB95" s="111" t="s">
        <v>323</v>
      </c>
      <c r="AC95" s="100" t="s">
        <v>28</v>
      </c>
      <c r="AD95" s="104"/>
      <c r="AE95" s="104"/>
      <c r="AF95" s="104"/>
      <c r="AG95" s="180">
        <f>AG94/AG19*100</f>
        <v>1.3834224487960769</v>
      </c>
      <c r="AH95" s="200">
        <v>0</v>
      </c>
      <c r="AI95" s="200">
        <v>0</v>
      </c>
      <c r="AJ95" s="200">
        <v>0</v>
      </c>
      <c r="AK95" s="200">
        <v>0</v>
      </c>
      <c r="AL95" s="200">
        <v>0</v>
      </c>
      <c r="AM95" s="177">
        <v>0</v>
      </c>
      <c r="AN95" s="9"/>
    </row>
    <row r="96" spans="1:40" s="7" customFormat="1" ht="56.25"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0</v>
      </c>
      <c r="V96" s="112">
        <v>4</v>
      </c>
      <c r="W96" s="112">
        <v>4</v>
      </c>
      <c r="X96" s="112">
        <v>0</v>
      </c>
      <c r="Y96" s="112">
        <v>3</v>
      </c>
      <c r="Z96" s="112">
        <v>0</v>
      </c>
      <c r="AA96" s="112">
        <v>0</v>
      </c>
      <c r="AB96" s="108" t="s">
        <v>321</v>
      </c>
      <c r="AC96" s="100" t="s">
        <v>32</v>
      </c>
      <c r="AD96" s="104"/>
      <c r="AE96" s="104"/>
      <c r="AF96" s="104"/>
      <c r="AG96" s="180" t="s">
        <v>33</v>
      </c>
      <c r="AH96" s="180" t="s">
        <v>33</v>
      </c>
      <c r="AI96" s="180" t="s">
        <v>33</v>
      </c>
      <c r="AJ96" s="180" t="s">
        <v>33</v>
      </c>
      <c r="AK96" s="180" t="s">
        <v>33</v>
      </c>
      <c r="AL96" s="180" t="s">
        <v>33</v>
      </c>
      <c r="AM96" s="180"/>
      <c r="AN96" s="9"/>
    </row>
    <row r="97" spans="1:45" s="7" customFormat="1" ht="41.25" customHeight="1" x14ac:dyDescent="0.25">
      <c r="A97" s="112"/>
      <c r="B97" s="112"/>
      <c r="C97" s="112"/>
      <c r="D97" s="112"/>
      <c r="E97" s="112"/>
      <c r="F97" s="112"/>
      <c r="G97" s="112"/>
      <c r="H97" s="112"/>
      <c r="I97" s="112"/>
      <c r="J97" s="112"/>
      <c r="K97" s="112"/>
      <c r="L97" s="112"/>
      <c r="M97" s="112"/>
      <c r="N97" s="112"/>
      <c r="O97" s="112"/>
      <c r="P97" s="112"/>
      <c r="Q97" s="112"/>
      <c r="R97" s="112">
        <v>0</v>
      </c>
      <c r="S97" s="112">
        <v>5</v>
      </c>
      <c r="T97" s="112">
        <v>1</v>
      </c>
      <c r="U97" s="112">
        <v>0</v>
      </c>
      <c r="V97" s="112">
        <v>4</v>
      </c>
      <c r="W97" s="112">
        <v>4</v>
      </c>
      <c r="X97" s="112">
        <v>0</v>
      </c>
      <c r="Y97" s="112">
        <v>3</v>
      </c>
      <c r="Z97" s="112">
        <v>0</v>
      </c>
      <c r="AA97" s="112">
        <v>1</v>
      </c>
      <c r="AB97" s="111" t="s">
        <v>322</v>
      </c>
      <c r="AC97" s="100" t="s">
        <v>31</v>
      </c>
      <c r="AD97" s="104"/>
      <c r="AE97" s="104"/>
      <c r="AF97" s="104"/>
      <c r="AG97" s="180">
        <v>2</v>
      </c>
      <c r="AH97" s="180">
        <v>2</v>
      </c>
      <c r="AI97" s="180">
        <v>2</v>
      </c>
      <c r="AJ97" s="180">
        <v>2</v>
      </c>
      <c r="AK97" s="180">
        <v>2</v>
      </c>
      <c r="AL97" s="180">
        <v>2</v>
      </c>
      <c r="AM97" s="177">
        <f>AG97+AH97+AI97+AJ97+AK97+AL97</f>
        <v>12</v>
      </c>
      <c r="AN97" s="9"/>
    </row>
    <row r="98" spans="1:45" s="7" customFormat="1" ht="40.5" customHeight="1" x14ac:dyDescent="0.25">
      <c r="A98" s="102"/>
      <c r="B98" s="102"/>
      <c r="C98" s="102"/>
      <c r="D98" s="102"/>
      <c r="E98" s="102"/>
      <c r="F98" s="102"/>
      <c r="G98" s="102"/>
      <c r="H98" s="102"/>
      <c r="I98" s="102"/>
      <c r="J98" s="102"/>
      <c r="K98" s="102"/>
      <c r="L98" s="102"/>
      <c r="M98" s="102"/>
      <c r="N98" s="102"/>
      <c r="O98" s="102"/>
      <c r="P98" s="102"/>
      <c r="Q98" s="102"/>
      <c r="R98" s="102">
        <v>0</v>
      </c>
      <c r="S98" s="102">
        <v>5</v>
      </c>
      <c r="T98" s="102">
        <v>2</v>
      </c>
      <c r="U98" s="102">
        <v>0</v>
      </c>
      <c r="V98" s="102">
        <v>0</v>
      </c>
      <c r="W98" s="102">
        <v>0</v>
      </c>
      <c r="X98" s="102">
        <v>0</v>
      </c>
      <c r="Y98" s="102">
        <v>0</v>
      </c>
      <c r="Z98" s="102">
        <v>0</v>
      </c>
      <c r="AA98" s="102">
        <v>0</v>
      </c>
      <c r="AB98" s="191" t="s">
        <v>203</v>
      </c>
      <c r="AC98" s="100" t="s">
        <v>4</v>
      </c>
      <c r="AD98" s="106" t="e">
        <f>AD99+AD136+#REF!</f>
        <v>#REF!</v>
      </c>
      <c r="AE98" s="106" t="e">
        <f>AE99+AE136+#REF!</f>
        <v>#REF!</v>
      </c>
      <c r="AF98" s="106" t="e">
        <f>AF99+AF136+#REF!</f>
        <v>#REF!</v>
      </c>
      <c r="AG98" s="202">
        <f t="shared" ref="AG98:AL98" si="10">AG99+AG120+AG128+AG136</f>
        <v>72159.499999999985</v>
      </c>
      <c r="AH98" s="202">
        <f t="shared" si="10"/>
        <v>74862.900000000009</v>
      </c>
      <c r="AI98" s="202">
        <f t="shared" si="10"/>
        <v>82507.899999999994</v>
      </c>
      <c r="AJ98" s="202">
        <f t="shared" si="10"/>
        <v>83928.599999999991</v>
      </c>
      <c r="AK98" s="202">
        <f t="shared" si="10"/>
        <v>12265.9</v>
      </c>
      <c r="AL98" s="202">
        <f t="shared" si="10"/>
        <v>12265.9</v>
      </c>
      <c r="AM98" s="101">
        <f>AG98+AH98+AI98+AJ98+AK98+AL98</f>
        <v>337990.7</v>
      </c>
      <c r="AN98" s="9"/>
    </row>
    <row r="99" spans="1:45" s="7" customFormat="1" ht="50.25" customHeight="1" x14ac:dyDescent="0.25">
      <c r="A99" s="102"/>
      <c r="B99" s="102"/>
      <c r="C99" s="102"/>
      <c r="D99" s="102"/>
      <c r="E99" s="102"/>
      <c r="F99" s="102"/>
      <c r="G99" s="102"/>
      <c r="H99" s="102"/>
      <c r="I99" s="102"/>
      <c r="J99" s="102"/>
      <c r="K99" s="102"/>
      <c r="L99" s="102"/>
      <c r="M99" s="102"/>
      <c r="N99" s="102"/>
      <c r="O99" s="102"/>
      <c r="P99" s="102"/>
      <c r="Q99" s="102"/>
      <c r="R99" s="102">
        <v>0</v>
      </c>
      <c r="S99" s="102">
        <v>5</v>
      </c>
      <c r="T99" s="102">
        <v>2</v>
      </c>
      <c r="U99" s="102">
        <v>0</v>
      </c>
      <c r="V99" s="102">
        <v>1</v>
      </c>
      <c r="W99" s="102">
        <v>0</v>
      </c>
      <c r="X99" s="102">
        <v>0</v>
      </c>
      <c r="Y99" s="102">
        <v>0</v>
      </c>
      <c r="Z99" s="102">
        <v>0</v>
      </c>
      <c r="AA99" s="102">
        <v>0</v>
      </c>
      <c r="AB99" s="196" t="s">
        <v>210</v>
      </c>
      <c r="AC99" s="100" t="s">
        <v>4</v>
      </c>
      <c r="AD99" s="104" t="e">
        <f>#REF!+AD101+AD107+#REF!</f>
        <v>#REF!</v>
      </c>
      <c r="AE99" s="104" t="e">
        <f>#REF!+AE101+AE107+#REF!</f>
        <v>#REF!</v>
      </c>
      <c r="AF99" s="104" t="e">
        <f>#REF!+AF101+AF107+#REF!</f>
        <v>#REF!</v>
      </c>
      <c r="AG99" s="201">
        <f t="shared" ref="AG99:AL99" si="11">AG101+AG107+AG113+AG116</f>
        <v>26922.699999999997</v>
      </c>
      <c r="AH99" s="201">
        <f t="shared" si="11"/>
        <v>22594.7</v>
      </c>
      <c r="AI99" s="201">
        <f t="shared" si="11"/>
        <v>23048.9</v>
      </c>
      <c r="AJ99" s="201">
        <f t="shared" si="11"/>
        <v>23513.1</v>
      </c>
      <c r="AK99" s="201">
        <f t="shared" si="11"/>
        <v>7215.3</v>
      </c>
      <c r="AL99" s="201">
        <f t="shared" si="11"/>
        <v>7215.3</v>
      </c>
      <c r="AM99" s="101">
        <f>AG99+AH99+AI99+AJ99+AK99+AL99</f>
        <v>110510</v>
      </c>
      <c r="AN99" s="9"/>
    </row>
    <row r="100" spans="1:45" s="7" customFormat="1" ht="62.25" customHeight="1" x14ac:dyDescent="0.25">
      <c r="A100" s="102"/>
      <c r="B100" s="102"/>
      <c r="C100" s="102"/>
      <c r="D100" s="102"/>
      <c r="E100" s="102"/>
      <c r="F100" s="102"/>
      <c r="G100" s="102"/>
      <c r="H100" s="102"/>
      <c r="I100" s="102"/>
      <c r="J100" s="102"/>
      <c r="K100" s="102"/>
      <c r="L100" s="102"/>
      <c r="M100" s="102"/>
      <c r="N100" s="102"/>
      <c r="O100" s="102"/>
      <c r="P100" s="102"/>
      <c r="Q100" s="102"/>
      <c r="R100" s="102">
        <v>0</v>
      </c>
      <c r="S100" s="102">
        <v>5</v>
      </c>
      <c r="T100" s="102">
        <v>2</v>
      </c>
      <c r="U100" s="102">
        <v>0</v>
      </c>
      <c r="V100" s="102">
        <v>1</v>
      </c>
      <c r="W100" s="102">
        <v>0</v>
      </c>
      <c r="X100" s="102">
        <v>0</v>
      </c>
      <c r="Y100" s="102">
        <v>0</v>
      </c>
      <c r="Z100" s="102">
        <v>0</v>
      </c>
      <c r="AA100" s="102">
        <v>1</v>
      </c>
      <c r="AB100" s="103" t="s">
        <v>211</v>
      </c>
      <c r="AC100" s="100" t="s">
        <v>29</v>
      </c>
      <c r="AD100" s="104"/>
      <c r="AE100" s="104"/>
      <c r="AF100" s="104"/>
      <c r="AG100" s="178">
        <v>2.1</v>
      </c>
      <c r="AH100" s="178">
        <v>1.8</v>
      </c>
      <c r="AI100" s="178">
        <v>1.8</v>
      </c>
      <c r="AJ100" s="178">
        <v>1.5</v>
      </c>
      <c r="AK100" s="178">
        <v>1.5</v>
      </c>
      <c r="AL100" s="178">
        <v>1.5</v>
      </c>
      <c r="AM100" s="101">
        <f>AG100+AH100+AI100+AJ100+AK100+AL100</f>
        <v>10.199999999999999</v>
      </c>
      <c r="AN100" s="9"/>
    </row>
    <row r="101" spans="1:45" s="7" customFormat="1" ht="54.75" customHeight="1" x14ac:dyDescent="0.25">
      <c r="A101" s="112">
        <v>8</v>
      </c>
      <c r="B101" s="112">
        <v>0</v>
      </c>
      <c r="C101" s="112">
        <v>2</v>
      </c>
      <c r="D101" s="112">
        <v>0</v>
      </c>
      <c r="E101" s="112">
        <v>4</v>
      </c>
      <c r="F101" s="112">
        <v>0</v>
      </c>
      <c r="G101" s="112">
        <v>9</v>
      </c>
      <c r="H101" s="112">
        <v>0</v>
      </c>
      <c r="I101" s="112">
        <v>5</v>
      </c>
      <c r="J101" s="112">
        <v>2</v>
      </c>
      <c r="K101" s="112">
        <v>0</v>
      </c>
      <c r="L101" s="112">
        <v>1</v>
      </c>
      <c r="M101" s="112">
        <v>2</v>
      </c>
      <c r="N101" s="112">
        <v>0</v>
      </c>
      <c r="O101" s="112">
        <v>0</v>
      </c>
      <c r="P101" s="112">
        <v>1</v>
      </c>
      <c r="Q101" s="155">
        <v>0</v>
      </c>
      <c r="R101" s="112">
        <v>0</v>
      </c>
      <c r="S101" s="112">
        <v>5</v>
      </c>
      <c r="T101" s="112">
        <v>2</v>
      </c>
      <c r="U101" s="112">
        <v>0</v>
      </c>
      <c r="V101" s="112">
        <v>1</v>
      </c>
      <c r="W101" s="112">
        <v>1</v>
      </c>
      <c r="X101" s="112">
        <v>0</v>
      </c>
      <c r="Y101" s="112">
        <v>1</v>
      </c>
      <c r="Z101" s="112">
        <v>0</v>
      </c>
      <c r="AA101" s="112">
        <v>0</v>
      </c>
      <c r="AB101" s="105" t="s">
        <v>212</v>
      </c>
      <c r="AC101" s="114" t="s">
        <v>4</v>
      </c>
      <c r="AD101" s="115">
        <f t="shared" ref="AD101:AF101" si="12">AD102+AD103+AD104+AD105</f>
        <v>0</v>
      </c>
      <c r="AE101" s="115">
        <f t="shared" si="12"/>
        <v>0</v>
      </c>
      <c r="AF101" s="115">
        <f t="shared" si="12"/>
        <v>0</v>
      </c>
      <c r="AG101" s="178">
        <v>6630</v>
      </c>
      <c r="AH101" s="181">
        <v>6500</v>
      </c>
      <c r="AI101" s="181">
        <v>6500</v>
      </c>
      <c r="AJ101" s="181">
        <v>6500</v>
      </c>
      <c r="AK101" s="181">
        <v>3345</v>
      </c>
      <c r="AL101" s="181">
        <v>3345</v>
      </c>
      <c r="AM101" s="101">
        <f t="shared" ref="AM101:AM111" si="13">AG101+AH101+AI101+AJ101+AK101+AL101</f>
        <v>32820</v>
      </c>
      <c r="AN101" s="9"/>
    </row>
    <row r="102" spans="1:45" s="7" customFormat="1" ht="18.75" hidden="1" customHeight="1" x14ac:dyDescent="0.25">
      <c r="A102" s="112"/>
      <c r="B102" s="112"/>
      <c r="C102" s="112"/>
      <c r="D102" s="112"/>
      <c r="E102" s="112"/>
      <c r="F102" s="112"/>
      <c r="G102" s="112"/>
      <c r="H102" s="112"/>
      <c r="I102" s="112"/>
      <c r="J102" s="112"/>
      <c r="K102" s="112"/>
      <c r="L102" s="112"/>
      <c r="M102" s="112"/>
      <c r="N102" s="112"/>
      <c r="O102" s="112"/>
      <c r="P102" s="112"/>
      <c r="Q102" s="112"/>
      <c r="R102" s="112">
        <v>0</v>
      </c>
      <c r="S102" s="112">
        <v>5</v>
      </c>
      <c r="T102" s="112">
        <v>2</v>
      </c>
      <c r="U102" s="112">
        <v>0</v>
      </c>
      <c r="V102" s="112">
        <v>1</v>
      </c>
      <c r="W102" s="112">
        <v>0</v>
      </c>
      <c r="X102" s="112">
        <v>0</v>
      </c>
      <c r="Y102" s="112">
        <v>3</v>
      </c>
      <c r="Z102" s="112">
        <v>0</v>
      </c>
      <c r="AA102" s="112">
        <v>0</v>
      </c>
      <c r="AB102" s="107" t="s">
        <v>24</v>
      </c>
      <c r="AC102" s="114" t="s">
        <v>4</v>
      </c>
      <c r="AD102" s="115"/>
      <c r="AE102" s="115"/>
      <c r="AF102" s="115"/>
      <c r="AG102" s="178"/>
      <c r="AH102" s="181"/>
      <c r="AI102" s="181"/>
      <c r="AJ102" s="181"/>
      <c r="AK102" s="181"/>
      <c r="AL102" s="181"/>
      <c r="AM102" s="101">
        <f t="shared" si="13"/>
        <v>0</v>
      </c>
      <c r="AN102" s="9"/>
    </row>
    <row r="103" spans="1:45" s="7" customFormat="1" ht="18.75" hidden="1"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07" t="s">
        <v>25</v>
      </c>
      <c r="AC103" s="114" t="s">
        <v>4</v>
      </c>
      <c r="AD103" s="115"/>
      <c r="AE103" s="115"/>
      <c r="AF103" s="115"/>
      <c r="AG103" s="178"/>
      <c r="AH103" s="181"/>
      <c r="AI103" s="181"/>
      <c r="AJ103" s="181"/>
      <c r="AK103" s="181"/>
      <c r="AL103" s="181"/>
      <c r="AM103" s="101">
        <f t="shared" si="13"/>
        <v>0</v>
      </c>
      <c r="AN103" s="9"/>
    </row>
    <row r="104" spans="1:45" s="7" customFormat="1" ht="37.5" customHeight="1"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1</v>
      </c>
      <c r="X104" s="112">
        <v>0</v>
      </c>
      <c r="Y104" s="112">
        <v>1</v>
      </c>
      <c r="Z104" s="112">
        <v>0</v>
      </c>
      <c r="AA104" s="112">
        <v>0</v>
      </c>
      <c r="AB104" s="107" t="s">
        <v>26</v>
      </c>
      <c r="AC104" s="114" t="s">
        <v>4</v>
      </c>
      <c r="AD104" s="115"/>
      <c r="AE104" s="115"/>
      <c r="AF104" s="115"/>
      <c r="AG104" s="178">
        <v>6630</v>
      </c>
      <c r="AH104" s="181">
        <v>6500</v>
      </c>
      <c r="AI104" s="181">
        <v>6500</v>
      </c>
      <c r="AJ104" s="181">
        <v>6500</v>
      </c>
      <c r="AK104" s="181">
        <v>3345</v>
      </c>
      <c r="AL104" s="181">
        <v>3345</v>
      </c>
      <c r="AM104" s="101">
        <f t="shared" si="13"/>
        <v>32820</v>
      </c>
      <c r="AN104" s="45"/>
      <c r="AO104" s="46"/>
      <c r="AP104" s="46"/>
      <c r="AQ104" s="46"/>
      <c r="AR104" s="46"/>
      <c r="AS104" s="46"/>
    </row>
    <row r="105" spans="1:45" s="7" customFormat="1" ht="31.5" hidden="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2</v>
      </c>
      <c r="Z105" s="112">
        <v>0</v>
      </c>
      <c r="AA105" s="112">
        <v>0</v>
      </c>
      <c r="AB105" s="107" t="s">
        <v>27</v>
      </c>
      <c r="AC105" s="114" t="s">
        <v>4</v>
      </c>
      <c r="AD105" s="115"/>
      <c r="AE105" s="115"/>
      <c r="AF105" s="115"/>
      <c r="AG105" s="178"/>
      <c r="AH105" s="178"/>
      <c r="AI105" s="178"/>
      <c r="AJ105" s="181"/>
      <c r="AK105" s="181"/>
      <c r="AL105" s="181"/>
      <c r="AM105" s="101">
        <f t="shared" si="13"/>
        <v>0</v>
      </c>
      <c r="AN105" s="45"/>
      <c r="AO105" s="46"/>
      <c r="AP105" s="46"/>
      <c r="AQ105" s="46"/>
      <c r="AR105" s="46"/>
      <c r="AS105" s="46"/>
    </row>
    <row r="106" spans="1:45"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1</v>
      </c>
      <c r="X106" s="112">
        <v>0</v>
      </c>
      <c r="Y106" s="112">
        <v>1</v>
      </c>
      <c r="Z106" s="112">
        <v>0</v>
      </c>
      <c r="AA106" s="112">
        <v>1</v>
      </c>
      <c r="AB106" s="103" t="s">
        <v>213</v>
      </c>
      <c r="AC106" s="114" t="s">
        <v>29</v>
      </c>
      <c r="AD106" s="115"/>
      <c r="AE106" s="115"/>
      <c r="AF106" s="115"/>
      <c r="AG106" s="178">
        <v>76.7</v>
      </c>
      <c r="AH106" s="178">
        <v>76.7</v>
      </c>
      <c r="AI106" s="178">
        <v>76.7</v>
      </c>
      <c r="AJ106" s="181">
        <v>76.7</v>
      </c>
      <c r="AK106" s="181">
        <v>76.7</v>
      </c>
      <c r="AL106" s="181">
        <v>76.7</v>
      </c>
      <c r="AM106" s="101">
        <v>76.7</v>
      </c>
      <c r="AN106" s="9"/>
    </row>
    <row r="107" spans="1:45" s="7" customFormat="1" ht="111.75" customHeight="1" x14ac:dyDescent="0.25">
      <c r="A107" s="112">
        <v>8</v>
      </c>
      <c r="B107" s="112">
        <v>0</v>
      </c>
      <c r="C107" s="112">
        <v>2</v>
      </c>
      <c r="D107" s="112">
        <v>0</v>
      </c>
      <c r="E107" s="112">
        <v>4</v>
      </c>
      <c r="F107" s="112">
        <v>0</v>
      </c>
      <c r="G107" s="112">
        <v>9</v>
      </c>
      <c r="H107" s="112">
        <v>0</v>
      </c>
      <c r="I107" s="112">
        <v>5</v>
      </c>
      <c r="J107" s="112">
        <v>2</v>
      </c>
      <c r="K107" s="112">
        <v>0</v>
      </c>
      <c r="L107" s="112">
        <v>1</v>
      </c>
      <c r="M107" s="112">
        <v>1</v>
      </c>
      <c r="N107" s="112">
        <v>0</v>
      </c>
      <c r="O107" s="112">
        <v>0</v>
      </c>
      <c r="P107" s="112">
        <v>5</v>
      </c>
      <c r="Q107" s="112">
        <v>2</v>
      </c>
      <c r="R107" s="112">
        <v>0</v>
      </c>
      <c r="S107" s="112">
        <v>5</v>
      </c>
      <c r="T107" s="112">
        <v>2</v>
      </c>
      <c r="U107" s="112">
        <v>0</v>
      </c>
      <c r="V107" s="112">
        <v>1</v>
      </c>
      <c r="W107" s="112">
        <v>1</v>
      </c>
      <c r="X107" s="112">
        <v>0</v>
      </c>
      <c r="Y107" s="112">
        <v>2</v>
      </c>
      <c r="Z107" s="112">
        <v>0</v>
      </c>
      <c r="AA107" s="112">
        <v>0</v>
      </c>
      <c r="AB107" s="105" t="s">
        <v>109</v>
      </c>
      <c r="AC107" s="114" t="s">
        <v>30</v>
      </c>
      <c r="AD107" s="115"/>
      <c r="AE107" s="115"/>
      <c r="AF107" s="115"/>
      <c r="AG107" s="178">
        <v>8764.2999999999993</v>
      </c>
      <c r="AH107" s="181">
        <v>10094.700000000001</v>
      </c>
      <c r="AI107" s="181">
        <v>10548.9</v>
      </c>
      <c r="AJ107" s="181">
        <v>11013.1</v>
      </c>
      <c r="AK107" s="181">
        <v>0</v>
      </c>
      <c r="AL107" s="181">
        <v>0</v>
      </c>
      <c r="AM107" s="101">
        <f>AG107+AH107+AI107+AJ107+AK107+AL107</f>
        <v>40421</v>
      </c>
      <c r="AN107" s="9"/>
    </row>
    <row r="108" spans="1:45" s="7" customFormat="1" ht="31.5" hidden="1"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3</v>
      </c>
      <c r="Z108" s="112">
        <v>0</v>
      </c>
      <c r="AA108" s="112">
        <v>0</v>
      </c>
      <c r="AB108" s="107" t="s">
        <v>24</v>
      </c>
      <c r="AC108" s="114" t="s">
        <v>4</v>
      </c>
      <c r="AD108" s="115"/>
      <c r="AE108" s="115"/>
      <c r="AF108" s="115"/>
      <c r="AG108" s="181"/>
      <c r="AH108" s="181"/>
      <c r="AI108" s="181"/>
      <c r="AJ108" s="181"/>
      <c r="AK108" s="181"/>
      <c r="AL108" s="181"/>
      <c r="AM108" s="101">
        <f t="shared" si="13"/>
        <v>0</v>
      </c>
      <c r="AN108" s="9"/>
    </row>
    <row r="109" spans="1:45"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1</v>
      </c>
      <c r="X109" s="112">
        <v>0</v>
      </c>
      <c r="Y109" s="112">
        <v>2</v>
      </c>
      <c r="Z109" s="112">
        <v>0</v>
      </c>
      <c r="AA109" s="112">
        <v>0</v>
      </c>
      <c r="AB109" s="107" t="s">
        <v>25</v>
      </c>
      <c r="AC109" s="114" t="s">
        <v>4</v>
      </c>
      <c r="AD109" s="115"/>
      <c r="AE109" s="115"/>
      <c r="AF109" s="115"/>
      <c r="AG109" s="178">
        <v>8764.2999999999993</v>
      </c>
      <c r="AH109" s="181">
        <v>10094.700000000001</v>
      </c>
      <c r="AI109" s="181">
        <v>10548.9</v>
      </c>
      <c r="AJ109" s="181">
        <v>11013.1</v>
      </c>
      <c r="AK109" s="181">
        <v>0</v>
      </c>
      <c r="AL109" s="181">
        <v>0</v>
      </c>
      <c r="AM109" s="101">
        <f t="shared" si="13"/>
        <v>40421</v>
      </c>
      <c r="AN109" s="9"/>
    </row>
    <row r="110" spans="1:45" s="7" customFormat="1" ht="31.5" hidden="1" x14ac:dyDescent="0.25">
      <c r="A110" s="112"/>
      <c r="B110" s="112"/>
      <c r="C110" s="112"/>
      <c r="D110" s="112"/>
      <c r="E110" s="112"/>
      <c r="F110" s="112"/>
      <c r="G110" s="112"/>
      <c r="H110" s="112"/>
      <c r="I110" s="112"/>
      <c r="J110" s="112"/>
      <c r="K110" s="112"/>
      <c r="L110" s="112"/>
      <c r="M110" s="112"/>
      <c r="N110" s="112"/>
      <c r="O110" s="112"/>
      <c r="P110" s="112"/>
      <c r="Q110" s="112"/>
      <c r="R110" s="112">
        <v>0</v>
      </c>
      <c r="S110" s="112">
        <v>5</v>
      </c>
      <c r="T110" s="112">
        <v>2</v>
      </c>
      <c r="U110" s="112">
        <v>0</v>
      </c>
      <c r="V110" s="112">
        <v>1</v>
      </c>
      <c r="W110" s="112">
        <v>0</v>
      </c>
      <c r="X110" s="112">
        <v>0</v>
      </c>
      <c r="Y110" s="112">
        <v>1</v>
      </c>
      <c r="Z110" s="112">
        <v>0</v>
      </c>
      <c r="AA110" s="112">
        <v>0</v>
      </c>
      <c r="AB110" s="107" t="s">
        <v>26</v>
      </c>
      <c r="AC110" s="114" t="s">
        <v>4</v>
      </c>
      <c r="AD110" s="115"/>
      <c r="AE110" s="115"/>
      <c r="AF110" s="115"/>
      <c r="AG110" s="181"/>
      <c r="AH110" s="181"/>
      <c r="AI110" s="181"/>
      <c r="AJ110" s="181"/>
      <c r="AK110" s="181"/>
      <c r="AL110" s="181"/>
      <c r="AM110" s="101">
        <f t="shared" si="13"/>
        <v>0</v>
      </c>
      <c r="AN110" s="9"/>
    </row>
    <row r="111" spans="1:45" s="7" customFormat="1" ht="31.5" hidden="1"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2</v>
      </c>
      <c r="Z111" s="112">
        <v>0</v>
      </c>
      <c r="AA111" s="112">
        <v>0</v>
      </c>
      <c r="AB111" s="107" t="s">
        <v>27</v>
      </c>
      <c r="AC111" s="114" t="s">
        <v>4</v>
      </c>
      <c r="AD111" s="115"/>
      <c r="AE111" s="115"/>
      <c r="AF111" s="115"/>
      <c r="AG111" s="181"/>
      <c r="AH111" s="181"/>
      <c r="AI111" s="181"/>
      <c r="AJ111" s="181"/>
      <c r="AK111" s="181"/>
      <c r="AL111" s="181"/>
      <c r="AM111" s="101">
        <f t="shared" si="13"/>
        <v>0</v>
      </c>
      <c r="AN111" s="9"/>
    </row>
    <row r="112" spans="1:45" s="7" customFormat="1" ht="64.5" customHeight="1"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1</v>
      </c>
      <c r="X112" s="112">
        <v>0</v>
      </c>
      <c r="Y112" s="112">
        <v>2</v>
      </c>
      <c r="Z112" s="112">
        <v>0</v>
      </c>
      <c r="AA112" s="112">
        <v>1</v>
      </c>
      <c r="AB112" s="103" t="s">
        <v>217</v>
      </c>
      <c r="AC112" s="114" t="s">
        <v>29</v>
      </c>
      <c r="AD112" s="115"/>
      <c r="AE112" s="115"/>
      <c r="AF112" s="115"/>
      <c r="AG112" s="181">
        <v>167.5</v>
      </c>
      <c r="AH112" s="181">
        <v>167.5</v>
      </c>
      <c r="AI112" s="181">
        <v>167.5</v>
      </c>
      <c r="AJ112" s="181">
        <v>0</v>
      </c>
      <c r="AK112" s="181">
        <v>0</v>
      </c>
      <c r="AL112" s="181">
        <v>0</v>
      </c>
      <c r="AM112" s="101">
        <v>167.5</v>
      </c>
      <c r="AN112" s="9"/>
    </row>
    <row r="113" spans="1:40" s="7" customFormat="1" ht="56.25" customHeight="1" x14ac:dyDescent="0.25">
      <c r="A113" s="112">
        <v>8</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v>0</v>
      </c>
      <c r="R113" s="112">
        <v>0</v>
      </c>
      <c r="S113" s="112">
        <v>5</v>
      </c>
      <c r="T113" s="112">
        <v>2</v>
      </c>
      <c r="U113" s="112">
        <v>0</v>
      </c>
      <c r="V113" s="112">
        <v>1</v>
      </c>
      <c r="W113" s="112">
        <v>1</v>
      </c>
      <c r="X113" s="112">
        <v>0</v>
      </c>
      <c r="Y113" s="112">
        <v>3</v>
      </c>
      <c r="Z113" s="112">
        <v>0</v>
      </c>
      <c r="AA113" s="112">
        <v>0</v>
      </c>
      <c r="AB113" s="119" t="s">
        <v>207</v>
      </c>
      <c r="AC113" s="114" t="s">
        <v>4</v>
      </c>
      <c r="AD113" s="115"/>
      <c r="AE113" s="115"/>
      <c r="AF113" s="115"/>
      <c r="AG113" s="181">
        <v>6528.4</v>
      </c>
      <c r="AH113" s="181">
        <v>2000</v>
      </c>
      <c r="AI113" s="181">
        <v>2000</v>
      </c>
      <c r="AJ113" s="181">
        <v>2000</v>
      </c>
      <c r="AK113" s="181">
        <v>1105.8</v>
      </c>
      <c r="AL113" s="181">
        <v>1105.8</v>
      </c>
      <c r="AM113" s="101">
        <f>AG113+AH113+AI113+AJ113+AK113+AL113</f>
        <v>14739.999999999998</v>
      </c>
      <c r="AN113" s="9"/>
    </row>
    <row r="114" spans="1:40" s="7" customFormat="1" ht="33" customHeight="1"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1</v>
      </c>
      <c r="X114" s="112">
        <v>0</v>
      </c>
      <c r="Y114" s="112">
        <v>3</v>
      </c>
      <c r="Z114" s="112">
        <v>0</v>
      </c>
      <c r="AA114" s="112">
        <v>0</v>
      </c>
      <c r="AB114" s="107" t="s">
        <v>26</v>
      </c>
      <c r="AC114" s="114" t="s">
        <v>4</v>
      </c>
      <c r="AD114" s="115"/>
      <c r="AE114" s="115"/>
      <c r="AF114" s="115"/>
      <c r="AG114" s="181">
        <v>6528.4</v>
      </c>
      <c r="AH114" s="181">
        <v>2000</v>
      </c>
      <c r="AI114" s="181">
        <v>2000</v>
      </c>
      <c r="AJ114" s="181">
        <v>2000</v>
      </c>
      <c r="AK114" s="181">
        <v>1105.8</v>
      </c>
      <c r="AL114" s="181">
        <v>1105.8</v>
      </c>
      <c r="AM114" s="101">
        <f>AG114+AH114+AI114+AJ114+AK114+AL114</f>
        <v>14739.999999999998</v>
      </c>
      <c r="AN114" s="9"/>
    </row>
    <row r="115" spans="1:40" s="7" customFormat="1" ht="35.25" customHeight="1" x14ac:dyDescent="0.2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1</v>
      </c>
      <c r="X115" s="112">
        <v>0</v>
      </c>
      <c r="Y115" s="112">
        <v>3</v>
      </c>
      <c r="Z115" s="112">
        <v>0</v>
      </c>
      <c r="AA115" s="112">
        <v>1</v>
      </c>
      <c r="AB115" s="111" t="s">
        <v>206</v>
      </c>
      <c r="AC115" s="114" t="s">
        <v>29</v>
      </c>
      <c r="AD115" s="115"/>
      <c r="AE115" s="115"/>
      <c r="AF115" s="115"/>
      <c r="AG115" s="178">
        <v>0.6</v>
      </c>
      <c r="AH115" s="181">
        <v>0.4</v>
      </c>
      <c r="AI115" s="181">
        <v>0.3</v>
      </c>
      <c r="AJ115" s="181">
        <v>0.3</v>
      </c>
      <c r="AK115" s="181">
        <v>0.3</v>
      </c>
      <c r="AL115" s="181">
        <v>0.3</v>
      </c>
      <c r="AM115" s="101">
        <f>AG115+AH115+AI115+AJ115+AK115+AL115</f>
        <v>2.2000000000000002</v>
      </c>
      <c r="AN115" s="9"/>
    </row>
    <row r="116" spans="1:40" s="7" customFormat="1" ht="78.75" x14ac:dyDescent="0.25">
      <c r="A116" s="112">
        <v>8</v>
      </c>
      <c r="B116" s="112">
        <v>0</v>
      </c>
      <c r="C116" s="112">
        <v>2</v>
      </c>
      <c r="D116" s="112">
        <v>0</v>
      </c>
      <c r="E116" s="112">
        <v>4</v>
      </c>
      <c r="F116" s="112">
        <v>0</v>
      </c>
      <c r="G116" s="112">
        <v>9</v>
      </c>
      <c r="H116" s="112">
        <v>0</v>
      </c>
      <c r="I116" s="112">
        <v>5</v>
      </c>
      <c r="J116" s="112">
        <v>2</v>
      </c>
      <c r="K116" s="112">
        <v>0</v>
      </c>
      <c r="L116" s="112">
        <v>1</v>
      </c>
      <c r="M116" s="112">
        <v>2</v>
      </c>
      <c r="N116" s="112">
        <v>0</v>
      </c>
      <c r="O116" s="112">
        <v>0</v>
      </c>
      <c r="P116" s="112">
        <v>4</v>
      </c>
      <c r="Q116" s="112">
        <v>0</v>
      </c>
      <c r="R116" s="112">
        <v>0</v>
      </c>
      <c r="S116" s="112">
        <v>5</v>
      </c>
      <c r="T116" s="112">
        <v>2</v>
      </c>
      <c r="U116" s="112">
        <v>0</v>
      </c>
      <c r="V116" s="112">
        <v>1</v>
      </c>
      <c r="W116" s="112">
        <v>1</v>
      </c>
      <c r="X116" s="112">
        <v>0</v>
      </c>
      <c r="Y116" s="112">
        <v>4</v>
      </c>
      <c r="Z116" s="112">
        <v>0</v>
      </c>
      <c r="AA116" s="112">
        <v>0</v>
      </c>
      <c r="AB116" s="111" t="s">
        <v>252</v>
      </c>
      <c r="AC116" s="114" t="s">
        <v>4</v>
      </c>
      <c r="AD116" s="115">
        <v>0</v>
      </c>
      <c r="AE116" s="115">
        <v>0</v>
      </c>
      <c r="AF116" s="115">
        <v>0</v>
      </c>
      <c r="AG116" s="178">
        <v>5000</v>
      </c>
      <c r="AH116" s="181">
        <v>4000</v>
      </c>
      <c r="AI116" s="181">
        <v>4000</v>
      </c>
      <c r="AJ116" s="181">
        <v>4000</v>
      </c>
      <c r="AK116" s="181">
        <v>2764.5</v>
      </c>
      <c r="AL116" s="181">
        <v>2764.5</v>
      </c>
      <c r="AM116" s="101">
        <f t="shared" ref="AM116:AM163" si="14">AG116+AH116+AI116+AJ116+AK116+AL116</f>
        <v>22529</v>
      </c>
      <c r="AN116" s="9"/>
    </row>
    <row r="117" spans="1:40" s="7" customFormat="1" ht="18.75" hidden="1"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1</v>
      </c>
      <c r="W117" s="112">
        <v>0</v>
      </c>
      <c r="X117" s="112">
        <v>0</v>
      </c>
      <c r="Y117" s="112">
        <v>5</v>
      </c>
      <c r="Z117" s="112">
        <v>0</v>
      </c>
      <c r="AA117" s="112">
        <v>0</v>
      </c>
      <c r="AB117" s="107" t="s">
        <v>27</v>
      </c>
      <c r="AC117" s="114" t="s">
        <v>4</v>
      </c>
      <c r="AD117" s="115"/>
      <c r="AE117" s="115"/>
      <c r="AF117" s="115"/>
      <c r="AG117" s="181"/>
      <c r="AH117" s="181"/>
      <c r="AI117" s="181"/>
      <c r="AJ117" s="181"/>
      <c r="AK117" s="181"/>
      <c r="AL117" s="181"/>
      <c r="AM117" s="101">
        <f t="shared" si="14"/>
        <v>0</v>
      </c>
      <c r="AN117" s="9"/>
    </row>
    <row r="118" spans="1:40" s="7" customFormat="1" ht="35.25"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1</v>
      </c>
      <c r="X118" s="112">
        <v>0</v>
      </c>
      <c r="Y118" s="112">
        <v>4</v>
      </c>
      <c r="Z118" s="112">
        <v>0</v>
      </c>
      <c r="AA118" s="112">
        <v>0</v>
      </c>
      <c r="AB118" s="107" t="s">
        <v>26</v>
      </c>
      <c r="AC118" s="114" t="s">
        <v>4</v>
      </c>
      <c r="AD118" s="115"/>
      <c r="AE118" s="115"/>
      <c r="AF118" s="115"/>
      <c r="AG118" s="181">
        <v>5000</v>
      </c>
      <c r="AH118" s="181">
        <v>4000</v>
      </c>
      <c r="AI118" s="181">
        <v>4000</v>
      </c>
      <c r="AJ118" s="181">
        <v>4000</v>
      </c>
      <c r="AK118" s="181">
        <v>2764.5</v>
      </c>
      <c r="AL118" s="181">
        <v>2764.5</v>
      </c>
      <c r="AM118" s="101">
        <f>AG118+AH118+AI118+AJ118+AK118+AL118</f>
        <v>22529</v>
      </c>
      <c r="AN118" s="9"/>
    </row>
    <row r="119" spans="1:40" s="7" customFormat="1" ht="57"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0</v>
      </c>
      <c r="V119" s="112">
        <v>1</v>
      </c>
      <c r="W119" s="112">
        <v>1</v>
      </c>
      <c r="X119" s="112">
        <v>0</v>
      </c>
      <c r="Y119" s="112">
        <v>4</v>
      </c>
      <c r="Z119" s="112">
        <v>0</v>
      </c>
      <c r="AA119" s="112">
        <v>1</v>
      </c>
      <c r="AB119" s="111" t="s">
        <v>208</v>
      </c>
      <c r="AC119" s="114" t="s">
        <v>35</v>
      </c>
      <c r="AD119" s="115"/>
      <c r="AE119" s="115"/>
      <c r="AF119" s="115"/>
      <c r="AG119" s="181">
        <f>AG116/AG19*100</f>
        <v>4.3231951524877399</v>
      </c>
      <c r="AH119" s="181">
        <f>AH116/AH19*100</f>
        <v>3.1706215282189678</v>
      </c>
      <c r="AI119" s="181">
        <f>AI116/AI19*100</f>
        <v>3.19080282992303</v>
      </c>
      <c r="AJ119" s="181">
        <f>AJ116/AJ19*100</f>
        <v>3.1550468918844303</v>
      </c>
      <c r="AK119" s="181">
        <f>AK116/AK19*100</f>
        <v>8.38250544279156</v>
      </c>
      <c r="AL119" s="181">
        <f>AL116/AL19*100</f>
        <v>8.38250544279156</v>
      </c>
      <c r="AM119" s="101"/>
      <c r="AN119" s="9"/>
    </row>
    <row r="120" spans="1:40" s="7" customFormat="1" ht="57"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0</v>
      </c>
      <c r="V120" s="112">
        <v>2</v>
      </c>
      <c r="W120" s="112">
        <v>0</v>
      </c>
      <c r="X120" s="112">
        <v>0</v>
      </c>
      <c r="Y120" s="112">
        <v>0</v>
      </c>
      <c r="Z120" s="112">
        <v>0</v>
      </c>
      <c r="AA120" s="112">
        <v>0</v>
      </c>
      <c r="AB120" s="198" t="s">
        <v>215</v>
      </c>
      <c r="AC120" s="114" t="s">
        <v>4</v>
      </c>
      <c r="AD120" s="115"/>
      <c r="AE120" s="115"/>
      <c r="AF120" s="115"/>
      <c r="AG120" s="201">
        <f>AG122+AG124</f>
        <v>34030.699999999997</v>
      </c>
      <c r="AH120" s="201">
        <f>AH122+AH124</f>
        <v>34266.400000000001</v>
      </c>
      <c r="AI120" s="201">
        <f>AI122+AI124</f>
        <v>41148.199999999997</v>
      </c>
      <c r="AJ120" s="201">
        <f>AJ122+AJ124</f>
        <v>41148.199999999997</v>
      </c>
      <c r="AK120" s="201">
        <v>2930.3</v>
      </c>
      <c r="AL120" s="201">
        <v>2930.3</v>
      </c>
      <c r="AM120" s="101">
        <f t="shared" ref="AM120:AM125" si="15">AG120+AH120+AI120+AJ120+AK120+AL120</f>
        <v>156454.09999999998</v>
      </c>
      <c r="AN120" s="9"/>
    </row>
    <row r="121" spans="1:40" s="7" customFormat="1" ht="33.75" customHeight="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0</v>
      </c>
      <c r="V121" s="112">
        <v>2</v>
      </c>
      <c r="W121" s="112">
        <v>0</v>
      </c>
      <c r="X121" s="112">
        <v>0</v>
      </c>
      <c r="Y121" s="112">
        <v>0</v>
      </c>
      <c r="Z121" s="112">
        <v>0</v>
      </c>
      <c r="AA121" s="112">
        <v>1</v>
      </c>
      <c r="AB121" s="111" t="s">
        <v>209</v>
      </c>
      <c r="AC121" s="114" t="s">
        <v>31</v>
      </c>
      <c r="AD121" s="115"/>
      <c r="AE121" s="115"/>
      <c r="AF121" s="115"/>
      <c r="AG121" s="200">
        <v>4</v>
      </c>
      <c r="AH121" s="200">
        <v>3</v>
      </c>
      <c r="AI121" s="200">
        <v>2</v>
      </c>
      <c r="AJ121" s="200">
        <v>2</v>
      </c>
      <c r="AK121" s="200">
        <v>2</v>
      </c>
      <c r="AL121" s="200">
        <v>2</v>
      </c>
      <c r="AM121" s="177">
        <f t="shared" si="15"/>
        <v>15</v>
      </c>
      <c r="AN121" s="9"/>
    </row>
    <row r="122" spans="1:40" s="7" customFormat="1" ht="65.25" customHeight="1" x14ac:dyDescent="0.25">
      <c r="A122" s="112">
        <v>8</v>
      </c>
      <c r="B122" s="112">
        <v>0</v>
      </c>
      <c r="C122" s="112">
        <v>2</v>
      </c>
      <c r="D122" s="112">
        <v>0</v>
      </c>
      <c r="E122" s="112">
        <v>4</v>
      </c>
      <c r="F122" s="112">
        <v>0</v>
      </c>
      <c r="G122" s="112">
        <v>9</v>
      </c>
      <c r="H122" s="112">
        <v>0</v>
      </c>
      <c r="I122" s="112">
        <v>5</v>
      </c>
      <c r="J122" s="112">
        <v>2</v>
      </c>
      <c r="K122" s="112">
        <v>0</v>
      </c>
      <c r="L122" s="112">
        <v>2</v>
      </c>
      <c r="M122" s="112" t="s">
        <v>60</v>
      </c>
      <c r="N122" s="112">
        <v>1</v>
      </c>
      <c r="O122" s="112">
        <v>0</v>
      </c>
      <c r="P122" s="112">
        <v>5</v>
      </c>
      <c r="Q122" s="112">
        <v>0</v>
      </c>
      <c r="R122" s="112">
        <v>0</v>
      </c>
      <c r="S122" s="112">
        <v>5</v>
      </c>
      <c r="T122" s="112">
        <v>2</v>
      </c>
      <c r="U122" s="112">
        <v>0</v>
      </c>
      <c r="V122" s="112">
        <v>2</v>
      </c>
      <c r="W122" s="112">
        <v>2</v>
      </c>
      <c r="X122" s="112">
        <v>0</v>
      </c>
      <c r="Y122" s="112">
        <v>1</v>
      </c>
      <c r="Z122" s="112">
        <v>0</v>
      </c>
      <c r="AA122" s="112">
        <v>0</v>
      </c>
      <c r="AB122" s="111" t="s">
        <v>334</v>
      </c>
      <c r="AC122" s="114" t="s">
        <v>4</v>
      </c>
      <c r="AD122" s="115"/>
      <c r="AE122" s="115"/>
      <c r="AF122" s="115"/>
      <c r="AG122" s="178">
        <v>7674.5</v>
      </c>
      <c r="AH122" s="181">
        <v>6709.5</v>
      </c>
      <c r="AI122" s="181">
        <v>6709.5</v>
      </c>
      <c r="AJ122" s="181">
        <v>6709.5</v>
      </c>
      <c r="AK122" s="181">
        <v>2930.3</v>
      </c>
      <c r="AL122" s="181">
        <v>2930.3</v>
      </c>
      <c r="AM122" s="101">
        <f t="shared" si="15"/>
        <v>33663.599999999999</v>
      </c>
      <c r="AN122" s="9"/>
    </row>
    <row r="123" spans="1:40" s="7" customFormat="1" ht="36" customHeight="1" x14ac:dyDescent="0.25">
      <c r="A123" s="112"/>
      <c r="B123" s="112"/>
      <c r="C123" s="112"/>
      <c r="D123" s="112"/>
      <c r="E123" s="112"/>
      <c r="F123" s="112"/>
      <c r="G123" s="112"/>
      <c r="H123" s="112"/>
      <c r="I123" s="112"/>
      <c r="J123" s="112"/>
      <c r="K123" s="112"/>
      <c r="L123" s="112"/>
      <c r="M123" s="112"/>
      <c r="N123" s="112"/>
      <c r="O123" s="112"/>
      <c r="P123" s="112"/>
      <c r="Q123" s="112"/>
      <c r="R123" s="112">
        <v>0</v>
      </c>
      <c r="S123" s="112">
        <v>5</v>
      </c>
      <c r="T123" s="112">
        <v>2</v>
      </c>
      <c r="U123" s="112">
        <v>0</v>
      </c>
      <c r="V123" s="112">
        <v>2</v>
      </c>
      <c r="W123" s="112">
        <v>2</v>
      </c>
      <c r="X123" s="112">
        <v>0</v>
      </c>
      <c r="Y123" s="112">
        <v>1</v>
      </c>
      <c r="Z123" s="112">
        <v>0</v>
      </c>
      <c r="AA123" s="112">
        <v>1</v>
      </c>
      <c r="AB123" s="111" t="s">
        <v>214</v>
      </c>
      <c r="AC123" s="114" t="s">
        <v>29</v>
      </c>
      <c r="AD123" s="115"/>
      <c r="AE123" s="115"/>
      <c r="AF123" s="115"/>
      <c r="AG123" s="178">
        <v>3</v>
      </c>
      <c r="AH123" s="178">
        <v>2.2999999999999998</v>
      </c>
      <c r="AI123" s="178">
        <v>2</v>
      </c>
      <c r="AJ123" s="181">
        <v>2</v>
      </c>
      <c r="AK123" s="181">
        <v>2</v>
      </c>
      <c r="AL123" s="181">
        <v>2</v>
      </c>
      <c r="AM123" s="101">
        <f t="shared" si="15"/>
        <v>13.3</v>
      </c>
      <c r="AN123" s="9"/>
    </row>
    <row r="124" spans="1:40" s="7" customFormat="1" ht="73.5" customHeight="1" x14ac:dyDescent="0.25">
      <c r="A124" s="112">
        <v>8</v>
      </c>
      <c r="B124" s="112">
        <v>0</v>
      </c>
      <c r="C124" s="112">
        <v>2</v>
      </c>
      <c r="D124" s="112">
        <v>0</v>
      </c>
      <c r="E124" s="112">
        <v>4</v>
      </c>
      <c r="F124" s="112">
        <v>0</v>
      </c>
      <c r="G124" s="112">
        <v>9</v>
      </c>
      <c r="H124" s="112">
        <v>0</v>
      </c>
      <c r="I124" s="112">
        <v>5</v>
      </c>
      <c r="J124" s="112">
        <v>2</v>
      </c>
      <c r="K124" s="112">
        <v>0</v>
      </c>
      <c r="L124" s="112">
        <v>2</v>
      </c>
      <c r="M124" s="112">
        <v>1</v>
      </c>
      <c r="N124" s="112">
        <v>1</v>
      </c>
      <c r="O124" s="112">
        <v>0</v>
      </c>
      <c r="P124" s="112">
        <v>5</v>
      </c>
      <c r="Q124" s="112">
        <v>0</v>
      </c>
      <c r="R124" s="112">
        <v>0</v>
      </c>
      <c r="S124" s="112">
        <v>5</v>
      </c>
      <c r="T124" s="112">
        <v>2</v>
      </c>
      <c r="U124" s="112">
        <v>0</v>
      </c>
      <c r="V124" s="112">
        <v>2</v>
      </c>
      <c r="W124" s="112">
        <v>2</v>
      </c>
      <c r="X124" s="112">
        <v>0</v>
      </c>
      <c r="Y124" s="112">
        <v>2</v>
      </c>
      <c r="Z124" s="112">
        <v>0</v>
      </c>
      <c r="AA124" s="112">
        <v>0</v>
      </c>
      <c r="AB124" s="111" t="s">
        <v>335</v>
      </c>
      <c r="AC124" s="114" t="s">
        <v>4</v>
      </c>
      <c r="AD124" s="115"/>
      <c r="AE124" s="115"/>
      <c r="AF124" s="115"/>
      <c r="AG124" s="178">
        <v>26356.2</v>
      </c>
      <c r="AH124" s="181">
        <v>27556.9</v>
      </c>
      <c r="AI124" s="181">
        <v>34438.699999999997</v>
      </c>
      <c r="AJ124" s="181">
        <v>34438.699999999997</v>
      </c>
      <c r="AK124" s="181">
        <v>0</v>
      </c>
      <c r="AL124" s="181">
        <v>0</v>
      </c>
      <c r="AM124" s="101">
        <f t="shared" si="15"/>
        <v>122790.5</v>
      </c>
      <c r="AN124" s="9"/>
    </row>
    <row r="125" spans="1:40" s="7" customFormat="1" ht="36" customHeight="1" x14ac:dyDescent="0.2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0</v>
      </c>
      <c r="V125" s="112">
        <v>2</v>
      </c>
      <c r="W125" s="112">
        <v>2</v>
      </c>
      <c r="X125" s="112">
        <v>0</v>
      </c>
      <c r="Y125" s="112">
        <v>2</v>
      </c>
      <c r="Z125" s="112">
        <v>0</v>
      </c>
      <c r="AA125" s="112">
        <v>1</v>
      </c>
      <c r="AB125" s="118" t="s">
        <v>288</v>
      </c>
      <c r="AC125" s="114" t="s">
        <v>29</v>
      </c>
      <c r="AD125" s="115"/>
      <c r="AE125" s="115"/>
      <c r="AF125" s="115"/>
      <c r="AG125" s="181">
        <v>3</v>
      </c>
      <c r="AH125" s="181">
        <v>0</v>
      </c>
      <c r="AI125" s="181">
        <v>0</v>
      </c>
      <c r="AJ125" s="181">
        <v>0</v>
      </c>
      <c r="AK125" s="181">
        <v>0</v>
      </c>
      <c r="AL125" s="181">
        <v>0</v>
      </c>
      <c r="AM125" s="101">
        <f t="shared" si="15"/>
        <v>3</v>
      </c>
      <c r="AN125" s="9"/>
    </row>
    <row r="126" spans="1:40" s="7" customFormat="1" ht="82.5" customHeight="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2</v>
      </c>
      <c r="W126" s="112">
        <v>2</v>
      </c>
      <c r="X126" s="112">
        <v>0</v>
      </c>
      <c r="Y126" s="112">
        <v>3</v>
      </c>
      <c r="Z126" s="112">
        <v>0</v>
      </c>
      <c r="AA126" s="112">
        <v>0</v>
      </c>
      <c r="AB126" s="119" t="s">
        <v>289</v>
      </c>
      <c r="AC126" s="100" t="s">
        <v>32</v>
      </c>
      <c r="AD126" s="104"/>
      <c r="AE126" s="104"/>
      <c r="AF126" s="104"/>
      <c r="AG126" s="178" t="s">
        <v>33</v>
      </c>
      <c r="AH126" s="178" t="s">
        <v>33</v>
      </c>
      <c r="AI126" s="178" t="s">
        <v>33</v>
      </c>
      <c r="AJ126" s="178" t="s">
        <v>33</v>
      </c>
      <c r="AK126" s="178" t="s">
        <v>33</v>
      </c>
      <c r="AL126" s="178" t="s">
        <v>33</v>
      </c>
      <c r="AM126" s="101"/>
      <c r="AN126" s="9"/>
    </row>
    <row r="127" spans="1:40" s="7" customFormat="1" ht="31.5"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0</v>
      </c>
      <c r="V127" s="112">
        <v>2</v>
      </c>
      <c r="W127" s="112">
        <v>2</v>
      </c>
      <c r="X127" s="112">
        <v>0</v>
      </c>
      <c r="Y127" s="112">
        <v>3</v>
      </c>
      <c r="Z127" s="112">
        <v>0</v>
      </c>
      <c r="AA127" s="112">
        <v>1</v>
      </c>
      <c r="AB127" s="103" t="s">
        <v>290</v>
      </c>
      <c r="AC127" s="100" t="s">
        <v>31</v>
      </c>
      <c r="AD127" s="104"/>
      <c r="AE127" s="104"/>
      <c r="AF127" s="104"/>
      <c r="AG127" s="200">
        <v>4</v>
      </c>
      <c r="AH127" s="180">
        <v>2</v>
      </c>
      <c r="AI127" s="180">
        <v>2</v>
      </c>
      <c r="AJ127" s="180">
        <v>2</v>
      </c>
      <c r="AK127" s="180">
        <v>2</v>
      </c>
      <c r="AL127" s="180">
        <v>2</v>
      </c>
      <c r="AM127" s="177">
        <f t="shared" ref="AM127:AM132" si="16">AG127+AH127+AI127+AJ127+AK127+AL127</f>
        <v>14</v>
      </c>
      <c r="AN127" s="9"/>
    </row>
    <row r="128" spans="1:40" s="7" customFormat="1" ht="31.5"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0</v>
      </c>
      <c r="V128" s="112">
        <v>3</v>
      </c>
      <c r="W128" s="112">
        <v>0</v>
      </c>
      <c r="X128" s="112">
        <v>0</v>
      </c>
      <c r="Y128" s="112">
        <v>0</v>
      </c>
      <c r="Z128" s="112">
        <v>0</v>
      </c>
      <c r="AA128" s="112">
        <v>0</v>
      </c>
      <c r="AB128" s="196" t="s">
        <v>256</v>
      </c>
      <c r="AC128" s="114" t="s">
        <v>4</v>
      </c>
      <c r="AD128" s="104"/>
      <c r="AE128" s="104"/>
      <c r="AF128" s="104"/>
      <c r="AG128" s="201">
        <f>AG130+AG132</f>
        <v>3175.7</v>
      </c>
      <c r="AH128" s="201">
        <f>AH130+AH132</f>
        <v>3914.5</v>
      </c>
      <c r="AI128" s="201">
        <f>AI130+AI132</f>
        <v>4052.3</v>
      </c>
      <c r="AJ128" s="201">
        <f>AJ130+AJ132</f>
        <v>4196.0999999999995</v>
      </c>
      <c r="AK128" s="201">
        <f t="shared" ref="AK128:AL128" si="17">AK130</f>
        <v>387</v>
      </c>
      <c r="AL128" s="201">
        <f t="shared" si="17"/>
        <v>387</v>
      </c>
      <c r="AM128" s="101">
        <f t="shared" si="16"/>
        <v>16112.599999999999</v>
      </c>
      <c r="AN128" s="9"/>
    </row>
    <row r="129" spans="1:69" s="7" customFormat="1" ht="31.5" x14ac:dyDescent="0.25">
      <c r="A129" s="112"/>
      <c r="B129" s="112"/>
      <c r="C129" s="112"/>
      <c r="D129" s="112"/>
      <c r="E129" s="112"/>
      <c r="F129" s="112"/>
      <c r="G129" s="112"/>
      <c r="H129" s="112"/>
      <c r="I129" s="112"/>
      <c r="J129" s="112"/>
      <c r="K129" s="112"/>
      <c r="L129" s="112"/>
      <c r="M129" s="112"/>
      <c r="N129" s="112"/>
      <c r="O129" s="112"/>
      <c r="P129" s="112"/>
      <c r="Q129" s="112"/>
      <c r="R129" s="112">
        <v>0</v>
      </c>
      <c r="S129" s="112">
        <v>5</v>
      </c>
      <c r="T129" s="112">
        <v>2</v>
      </c>
      <c r="U129" s="112">
        <v>0</v>
      </c>
      <c r="V129" s="112">
        <v>3</v>
      </c>
      <c r="W129" s="112">
        <v>0</v>
      </c>
      <c r="X129" s="112">
        <v>0</v>
      </c>
      <c r="Y129" s="112">
        <v>0</v>
      </c>
      <c r="Z129" s="112">
        <v>0</v>
      </c>
      <c r="AA129" s="112">
        <v>1</v>
      </c>
      <c r="AB129" s="103" t="s">
        <v>255</v>
      </c>
      <c r="AC129" s="100" t="s">
        <v>231</v>
      </c>
      <c r="AD129" s="104"/>
      <c r="AE129" s="104"/>
      <c r="AF129" s="104"/>
      <c r="AG129" s="204">
        <v>2300</v>
      </c>
      <c r="AH129" s="180">
        <v>2000</v>
      </c>
      <c r="AI129" s="180">
        <v>1000</v>
      </c>
      <c r="AJ129" s="180">
        <v>1000</v>
      </c>
      <c r="AK129" s="180">
        <v>1000</v>
      </c>
      <c r="AL129" s="180">
        <v>1000</v>
      </c>
      <c r="AM129" s="177">
        <f t="shared" si="16"/>
        <v>8300</v>
      </c>
      <c r="AN129" s="9"/>
    </row>
    <row r="130" spans="1:69" s="7" customFormat="1" ht="31.5" x14ac:dyDescent="0.25">
      <c r="A130" s="112">
        <v>8</v>
      </c>
      <c r="B130" s="112">
        <v>0</v>
      </c>
      <c r="C130" s="112">
        <v>2</v>
      </c>
      <c r="D130" s="112">
        <v>0</v>
      </c>
      <c r="E130" s="112">
        <v>4</v>
      </c>
      <c r="F130" s="112">
        <v>0</v>
      </c>
      <c r="G130" s="112">
        <v>9</v>
      </c>
      <c r="H130" s="112">
        <v>0</v>
      </c>
      <c r="I130" s="112">
        <v>5</v>
      </c>
      <c r="J130" s="112">
        <v>2</v>
      </c>
      <c r="K130" s="112">
        <v>0</v>
      </c>
      <c r="L130" s="112">
        <v>3</v>
      </c>
      <c r="M130" s="112" t="s">
        <v>60</v>
      </c>
      <c r="N130" s="112">
        <v>1</v>
      </c>
      <c r="O130" s="112">
        <v>0</v>
      </c>
      <c r="P130" s="112">
        <v>2</v>
      </c>
      <c r="Q130" s="112">
        <v>0</v>
      </c>
      <c r="R130" s="112">
        <v>0</v>
      </c>
      <c r="S130" s="112">
        <v>5</v>
      </c>
      <c r="T130" s="112">
        <v>2</v>
      </c>
      <c r="U130" s="112">
        <v>0</v>
      </c>
      <c r="V130" s="112">
        <v>3</v>
      </c>
      <c r="W130" s="112">
        <v>3</v>
      </c>
      <c r="X130" s="112">
        <v>0</v>
      </c>
      <c r="Y130" s="112">
        <v>1</v>
      </c>
      <c r="Z130" s="112">
        <v>0</v>
      </c>
      <c r="AA130" s="112">
        <v>0</v>
      </c>
      <c r="AB130" s="103" t="s">
        <v>283</v>
      </c>
      <c r="AC130" s="114" t="s">
        <v>4</v>
      </c>
      <c r="AD130" s="104"/>
      <c r="AE130" s="104"/>
      <c r="AF130" s="104"/>
      <c r="AG130" s="178">
        <v>635.1</v>
      </c>
      <c r="AH130" s="181">
        <v>782.9</v>
      </c>
      <c r="AI130" s="181">
        <v>782.9</v>
      </c>
      <c r="AJ130" s="181">
        <v>782.9</v>
      </c>
      <c r="AK130" s="178">
        <v>387</v>
      </c>
      <c r="AL130" s="178">
        <v>387</v>
      </c>
      <c r="AM130" s="101">
        <f t="shared" si="16"/>
        <v>3757.8</v>
      </c>
      <c r="AN130" s="9"/>
    </row>
    <row r="131" spans="1:69" s="7" customFormat="1" ht="31.5" x14ac:dyDescent="0.25">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0</v>
      </c>
      <c r="V131" s="112">
        <v>3</v>
      </c>
      <c r="W131" s="112">
        <v>3</v>
      </c>
      <c r="X131" s="112">
        <v>0</v>
      </c>
      <c r="Y131" s="112">
        <v>1</v>
      </c>
      <c r="Z131" s="112">
        <v>0</v>
      </c>
      <c r="AA131" s="112">
        <v>1</v>
      </c>
      <c r="AB131" s="111" t="s">
        <v>286</v>
      </c>
      <c r="AC131" s="100" t="s">
        <v>31</v>
      </c>
      <c r="AD131" s="104"/>
      <c r="AE131" s="104"/>
      <c r="AF131" s="104"/>
      <c r="AG131" s="180">
        <v>2</v>
      </c>
      <c r="AH131" s="180">
        <v>2</v>
      </c>
      <c r="AI131" s="180">
        <v>1</v>
      </c>
      <c r="AJ131" s="180">
        <v>1</v>
      </c>
      <c r="AK131" s="180">
        <v>1</v>
      </c>
      <c r="AL131" s="180">
        <v>1</v>
      </c>
      <c r="AM131" s="177">
        <f t="shared" si="16"/>
        <v>8</v>
      </c>
      <c r="AN131" s="9"/>
    </row>
    <row r="132" spans="1:69" s="7" customFormat="1" ht="31.5" x14ac:dyDescent="0.25">
      <c r="A132" s="112">
        <v>8</v>
      </c>
      <c r="B132" s="112">
        <v>0</v>
      </c>
      <c r="C132" s="112">
        <v>2</v>
      </c>
      <c r="D132" s="112">
        <v>0</v>
      </c>
      <c r="E132" s="112">
        <v>4</v>
      </c>
      <c r="F132" s="112">
        <v>0</v>
      </c>
      <c r="G132" s="112">
        <v>9</v>
      </c>
      <c r="H132" s="112">
        <v>0</v>
      </c>
      <c r="I132" s="112">
        <v>5</v>
      </c>
      <c r="J132" s="112">
        <v>2</v>
      </c>
      <c r="K132" s="112">
        <v>0</v>
      </c>
      <c r="L132" s="112">
        <v>3</v>
      </c>
      <c r="M132" s="112">
        <v>1</v>
      </c>
      <c r="N132" s="112">
        <v>1</v>
      </c>
      <c r="O132" s="112">
        <v>0</v>
      </c>
      <c r="P132" s="112">
        <v>2</v>
      </c>
      <c r="Q132" s="112">
        <v>0</v>
      </c>
      <c r="R132" s="112">
        <v>0</v>
      </c>
      <c r="S132" s="112">
        <v>5</v>
      </c>
      <c r="T132" s="112">
        <v>2</v>
      </c>
      <c r="U132" s="112">
        <v>0</v>
      </c>
      <c r="V132" s="112">
        <v>3</v>
      </c>
      <c r="W132" s="112">
        <v>3</v>
      </c>
      <c r="X132" s="112">
        <v>0</v>
      </c>
      <c r="Y132" s="112">
        <v>2</v>
      </c>
      <c r="Z132" s="112">
        <v>0</v>
      </c>
      <c r="AA132" s="112">
        <v>0</v>
      </c>
      <c r="AB132" s="103" t="s">
        <v>285</v>
      </c>
      <c r="AC132" s="114" t="s">
        <v>4</v>
      </c>
      <c r="AD132" s="104"/>
      <c r="AE132" s="104"/>
      <c r="AF132" s="104"/>
      <c r="AG132" s="178">
        <v>2540.6</v>
      </c>
      <c r="AH132" s="181">
        <v>3131.6</v>
      </c>
      <c r="AI132" s="181">
        <v>3269.4</v>
      </c>
      <c r="AJ132" s="181">
        <v>3413.2</v>
      </c>
      <c r="AK132" s="178">
        <v>0</v>
      </c>
      <c r="AL132" s="178">
        <v>0</v>
      </c>
      <c r="AM132" s="101">
        <f t="shared" si="16"/>
        <v>12354.8</v>
      </c>
      <c r="AN132" s="9"/>
    </row>
    <row r="133" spans="1:69" s="7" customFormat="1" ht="31.5" x14ac:dyDescent="0.25">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3</v>
      </c>
      <c r="W133" s="112">
        <v>3</v>
      </c>
      <c r="X133" s="112">
        <v>0</v>
      </c>
      <c r="Y133" s="112">
        <v>2</v>
      </c>
      <c r="Z133" s="112">
        <v>0</v>
      </c>
      <c r="AA133" s="112">
        <v>1</v>
      </c>
      <c r="AB133" s="118" t="s">
        <v>286</v>
      </c>
      <c r="AC133" s="100" t="s">
        <v>31</v>
      </c>
      <c r="AD133" s="104"/>
      <c r="AE133" s="104"/>
      <c r="AF133" s="104"/>
      <c r="AG133" s="200">
        <v>2</v>
      </c>
      <c r="AH133" s="180">
        <v>0</v>
      </c>
      <c r="AI133" s="180">
        <v>0</v>
      </c>
      <c r="AJ133" s="180">
        <v>0</v>
      </c>
      <c r="AK133" s="180">
        <v>0</v>
      </c>
      <c r="AL133" s="180">
        <v>0</v>
      </c>
      <c r="AM133" s="177">
        <f>AG133+AH133+AI133+AJ133+AK133+AL133</f>
        <v>2</v>
      </c>
      <c r="AN133" s="9"/>
    </row>
    <row r="134" spans="1:69" s="7" customFormat="1" ht="63"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0</v>
      </c>
      <c r="V134" s="112">
        <v>3</v>
      </c>
      <c r="W134" s="112">
        <v>3</v>
      </c>
      <c r="X134" s="112">
        <v>0</v>
      </c>
      <c r="Y134" s="112">
        <v>3</v>
      </c>
      <c r="Z134" s="112">
        <v>0</v>
      </c>
      <c r="AA134" s="112">
        <v>0</v>
      </c>
      <c r="AB134" s="111" t="s">
        <v>284</v>
      </c>
      <c r="AC134" s="100" t="s">
        <v>32</v>
      </c>
      <c r="AD134" s="104"/>
      <c r="AE134" s="104"/>
      <c r="AF134" s="104"/>
      <c r="AG134" s="200" t="s">
        <v>33</v>
      </c>
      <c r="AH134" s="200" t="s">
        <v>33</v>
      </c>
      <c r="AI134" s="200" t="s">
        <v>33</v>
      </c>
      <c r="AJ134" s="200" t="s">
        <v>33</v>
      </c>
      <c r="AK134" s="200" t="s">
        <v>33</v>
      </c>
      <c r="AL134" s="178" t="s">
        <v>33</v>
      </c>
      <c r="AM134" s="101"/>
      <c r="AN134" s="9"/>
    </row>
    <row r="135" spans="1:69" s="7" customFormat="1" ht="31.5"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0</v>
      </c>
      <c r="V135" s="112">
        <v>3</v>
      </c>
      <c r="W135" s="112">
        <v>3</v>
      </c>
      <c r="X135" s="112">
        <v>0</v>
      </c>
      <c r="Y135" s="112">
        <v>3</v>
      </c>
      <c r="Z135" s="112">
        <v>0</v>
      </c>
      <c r="AA135" s="112">
        <v>1</v>
      </c>
      <c r="AB135" s="111" t="s">
        <v>287</v>
      </c>
      <c r="AC135" s="100" t="s">
        <v>31</v>
      </c>
      <c r="AD135" s="104"/>
      <c r="AE135" s="104"/>
      <c r="AF135" s="104"/>
      <c r="AG135" s="200">
        <v>2</v>
      </c>
      <c r="AH135" s="180">
        <v>2</v>
      </c>
      <c r="AI135" s="180">
        <v>1</v>
      </c>
      <c r="AJ135" s="180">
        <v>1</v>
      </c>
      <c r="AK135" s="180">
        <v>1</v>
      </c>
      <c r="AL135" s="180">
        <v>1</v>
      </c>
      <c r="AM135" s="177">
        <f>AG135+AH135+AI135+AJ135+AK135+AL135</f>
        <v>8</v>
      </c>
      <c r="AN135" s="9"/>
    </row>
    <row r="136" spans="1:69" s="7" customFormat="1" ht="38.25" customHeight="1"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0</v>
      </c>
      <c r="V136" s="112">
        <v>4</v>
      </c>
      <c r="W136" s="112">
        <v>0</v>
      </c>
      <c r="X136" s="112">
        <v>0</v>
      </c>
      <c r="Y136" s="112">
        <v>0</v>
      </c>
      <c r="Z136" s="112">
        <v>0</v>
      </c>
      <c r="AA136" s="112">
        <v>0</v>
      </c>
      <c r="AB136" s="196" t="s">
        <v>253</v>
      </c>
      <c r="AC136" s="114" t="s">
        <v>4</v>
      </c>
      <c r="AD136" s="115" t="e">
        <f>AD138+#REF!</f>
        <v>#REF!</v>
      </c>
      <c r="AE136" s="115" t="e">
        <f>AE138+#REF!</f>
        <v>#REF!</v>
      </c>
      <c r="AF136" s="115" t="e">
        <f>AF138+#REF!</f>
        <v>#REF!</v>
      </c>
      <c r="AG136" s="201">
        <f>AG138+AG143+AG148</f>
        <v>8030.4000000000005</v>
      </c>
      <c r="AH136" s="201">
        <f>AH138+AH143</f>
        <v>14087.3</v>
      </c>
      <c r="AI136" s="201">
        <f>AI138+AI143</f>
        <v>14258.5</v>
      </c>
      <c r="AJ136" s="201">
        <f>AJ138+AJ143</f>
        <v>15071.2</v>
      </c>
      <c r="AK136" s="201">
        <f t="shared" ref="AK136:AL136" si="18">AK138</f>
        <v>1733.3</v>
      </c>
      <c r="AL136" s="201">
        <f t="shared" si="18"/>
        <v>1733.3</v>
      </c>
      <c r="AM136" s="101">
        <f>AG136+AH136+AI136+AJ136+AK136+AL136</f>
        <v>54914</v>
      </c>
      <c r="AN136" s="10"/>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row>
    <row r="137" spans="1:69" s="7" customFormat="1" ht="46.5"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0</v>
      </c>
      <c r="V137" s="112">
        <v>4</v>
      </c>
      <c r="W137" s="112">
        <v>0</v>
      </c>
      <c r="X137" s="112">
        <v>0</v>
      </c>
      <c r="Y137" s="112">
        <v>0</v>
      </c>
      <c r="Z137" s="112">
        <v>0</v>
      </c>
      <c r="AA137" s="112">
        <v>1</v>
      </c>
      <c r="AB137" s="103" t="s">
        <v>268</v>
      </c>
      <c r="AC137" s="114" t="s">
        <v>28</v>
      </c>
      <c r="AD137" s="120"/>
      <c r="AE137" s="120"/>
      <c r="AF137" s="120"/>
      <c r="AG137" s="182">
        <v>80</v>
      </c>
      <c r="AH137" s="179">
        <v>80</v>
      </c>
      <c r="AI137" s="182">
        <v>80</v>
      </c>
      <c r="AJ137" s="182">
        <v>80</v>
      </c>
      <c r="AK137" s="182">
        <v>80</v>
      </c>
      <c r="AL137" s="182">
        <v>80</v>
      </c>
      <c r="AM137" s="101"/>
      <c r="AN137" s="10"/>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row>
    <row r="138" spans="1:69" s="28" customFormat="1" ht="53.25" customHeight="1" x14ac:dyDescent="0.25">
      <c r="A138" s="102">
        <v>8</v>
      </c>
      <c r="B138" s="102">
        <v>0</v>
      </c>
      <c r="C138" s="102">
        <v>2</v>
      </c>
      <c r="D138" s="102">
        <v>0</v>
      </c>
      <c r="E138" s="102">
        <v>4</v>
      </c>
      <c r="F138" s="102">
        <v>0</v>
      </c>
      <c r="G138" s="102">
        <v>8</v>
      </c>
      <c r="H138" s="102">
        <v>0</v>
      </c>
      <c r="I138" s="102">
        <v>5</v>
      </c>
      <c r="J138" s="102">
        <v>2</v>
      </c>
      <c r="K138" s="102">
        <v>0</v>
      </c>
      <c r="L138" s="102">
        <v>4</v>
      </c>
      <c r="M138" s="102" t="s">
        <v>60</v>
      </c>
      <c r="N138" s="102">
        <v>0</v>
      </c>
      <c r="O138" s="102">
        <v>3</v>
      </c>
      <c r="P138" s="102">
        <v>0</v>
      </c>
      <c r="Q138" s="102">
        <v>0</v>
      </c>
      <c r="R138" s="102">
        <v>0</v>
      </c>
      <c r="S138" s="102">
        <v>5</v>
      </c>
      <c r="T138" s="102">
        <v>2</v>
      </c>
      <c r="U138" s="102">
        <v>0</v>
      </c>
      <c r="V138" s="102">
        <v>4</v>
      </c>
      <c r="W138" s="102">
        <v>4</v>
      </c>
      <c r="X138" s="102">
        <v>0</v>
      </c>
      <c r="Y138" s="102">
        <v>1</v>
      </c>
      <c r="Z138" s="102">
        <v>0</v>
      </c>
      <c r="AA138" s="102">
        <v>0</v>
      </c>
      <c r="AB138" s="105" t="s">
        <v>269</v>
      </c>
      <c r="AC138" s="100" t="s">
        <v>4</v>
      </c>
      <c r="AD138" s="104"/>
      <c r="AE138" s="104"/>
      <c r="AF138" s="104"/>
      <c r="AG138" s="181">
        <v>1965.4</v>
      </c>
      <c r="AH138" s="181">
        <v>2817.5</v>
      </c>
      <c r="AI138" s="181">
        <v>2817.5</v>
      </c>
      <c r="AJ138" s="181">
        <v>2817.5</v>
      </c>
      <c r="AK138" s="181">
        <v>1733.3</v>
      </c>
      <c r="AL138" s="181">
        <v>1733.3</v>
      </c>
      <c r="AM138" s="178">
        <f>AG138+AH138+AI138+AJ138+AK138+AL138</f>
        <v>13884.499999999998</v>
      </c>
      <c r="AN138" s="10"/>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27"/>
    </row>
    <row r="139" spans="1:69" s="28" customFormat="1" ht="15.75" hidden="1" customHeight="1" x14ac:dyDescent="0.25">
      <c r="A139" s="102">
        <v>6</v>
      </c>
      <c r="B139" s="102">
        <v>0</v>
      </c>
      <c r="C139" s="102">
        <v>2</v>
      </c>
      <c r="D139" s="102">
        <v>0</v>
      </c>
      <c r="E139" s="102">
        <v>4</v>
      </c>
      <c r="F139" s="102">
        <v>0</v>
      </c>
      <c r="G139" s="102">
        <v>8</v>
      </c>
      <c r="H139" s="102">
        <v>0</v>
      </c>
      <c r="I139" s="102">
        <v>5</v>
      </c>
      <c r="J139" s="102">
        <v>2</v>
      </c>
      <c r="K139" s="102">
        <v>4</v>
      </c>
      <c r="L139" s="102">
        <v>0</v>
      </c>
      <c r="M139" s="102">
        <v>0</v>
      </c>
      <c r="N139" s="102"/>
      <c r="O139" s="102"/>
      <c r="P139" s="102"/>
      <c r="Q139" s="102">
        <v>2</v>
      </c>
      <c r="R139" s="102">
        <v>0</v>
      </c>
      <c r="S139" s="102">
        <v>5</v>
      </c>
      <c r="T139" s="102">
        <v>2</v>
      </c>
      <c r="U139" s="102">
        <v>0</v>
      </c>
      <c r="V139" s="102">
        <v>2</v>
      </c>
      <c r="W139" s="102">
        <v>0</v>
      </c>
      <c r="X139" s="102">
        <v>0</v>
      </c>
      <c r="Y139" s="102">
        <v>1</v>
      </c>
      <c r="Z139" s="102">
        <v>0</v>
      </c>
      <c r="AA139" s="102">
        <v>0</v>
      </c>
      <c r="AB139" s="107" t="s">
        <v>24</v>
      </c>
      <c r="AC139" s="100" t="s">
        <v>4</v>
      </c>
      <c r="AD139" s="104"/>
      <c r="AE139" s="104"/>
      <c r="AF139" s="104"/>
      <c r="AG139" s="181"/>
      <c r="AH139" s="181"/>
      <c r="AI139" s="181"/>
      <c r="AJ139" s="181"/>
      <c r="AK139" s="178"/>
      <c r="AL139" s="178"/>
      <c r="AM139" s="101">
        <f t="shared" si="14"/>
        <v>0</v>
      </c>
      <c r="AN139" s="10"/>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27"/>
    </row>
    <row r="140" spans="1:69" s="28" customFormat="1" ht="15" hidden="1" customHeight="1" x14ac:dyDescent="0.25">
      <c r="A140" s="102">
        <v>6</v>
      </c>
      <c r="B140" s="102">
        <v>0</v>
      </c>
      <c r="C140" s="102">
        <v>2</v>
      </c>
      <c r="D140" s="102">
        <v>0</v>
      </c>
      <c r="E140" s="102">
        <v>4</v>
      </c>
      <c r="F140" s="102">
        <v>0</v>
      </c>
      <c r="G140" s="102">
        <v>8</v>
      </c>
      <c r="H140" s="102">
        <v>0</v>
      </c>
      <c r="I140" s="102">
        <v>5</v>
      </c>
      <c r="J140" s="102">
        <v>2</v>
      </c>
      <c r="K140" s="102">
        <v>4</v>
      </c>
      <c r="L140" s="102">
        <v>0</v>
      </c>
      <c r="M140" s="102">
        <v>0</v>
      </c>
      <c r="N140" s="102"/>
      <c r="O140" s="102"/>
      <c r="P140" s="102"/>
      <c r="Q140" s="102">
        <v>2</v>
      </c>
      <c r="R140" s="102">
        <v>0</v>
      </c>
      <c r="S140" s="102">
        <v>5</v>
      </c>
      <c r="T140" s="102">
        <v>2</v>
      </c>
      <c r="U140" s="102">
        <v>0</v>
      </c>
      <c r="V140" s="102">
        <v>2</v>
      </c>
      <c r="W140" s="102">
        <v>0</v>
      </c>
      <c r="X140" s="102">
        <v>0</v>
      </c>
      <c r="Y140" s="102">
        <v>1</v>
      </c>
      <c r="Z140" s="102">
        <v>0</v>
      </c>
      <c r="AA140" s="102">
        <v>0</v>
      </c>
      <c r="AB140" s="107" t="s">
        <v>25</v>
      </c>
      <c r="AC140" s="100" t="s">
        <v>4</v>
      </c>
      <c r="AD140" s="104"/>
      <c r="AE140" s="104"/>
      <c r="AF140" s="104"/>
      <c r="AG140" s="181"/>
      <c r="AH140" s="181"/>
      <c r="AI140" s="181"/>
      <c r="AJ140" s="181"/>
      <c r="AK140" s="178"/>
      <c r="AL140" s="178"/>
      <c r="AM140" s="101">
        <f t="shared" si="14"/>
        <v>0</v>
      </c>
      <c r="AN140" s="10"/>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27"/>
    </row>
    <row r="141" spans="1:69" s="28" customFormat="1" ht="31.5"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2</v>
      </c>
      <c r="U141" s="102">
        <v>0</v>
      </c>
      <c r="V141" s="102">
        <v>4</v>
      </c>
      <c r="W141" s="102">
        <v>4</v>
      </c>
      <c r="X141" s="102">
        <v>0</v>
      </c>
      <c r="Y141" s="102">
        <v>1</v>
      </c>
      <c r="Z141" s="102">
        <v>0</v>
      </c>
      <c r="AA141" s="102">
        <v>0</v>
      </c>
      <c r="AB141" s="107" t="s">
        <v>26</v>
      </c>
      <c r="AC141" s="100" t="s">
        <v>4</v>
      </c>
      <c r="AD141" s="104"/>
      <c r="AE141" s="104"/>
      <c r="AF141" s="104"/>
      <c r="AG141" s="181">
        <v>1965.4</v>
      </c>
      <c r="AH141" s="181">
        <v>2817.5</v>
      </c>
      <c r="AI141" s="181">
        <v>2817.5</v>
      </c>
      <c r="AJ141" s="181">
        <v>2817.5</v>
      </c>
      <c r="AK141" s="181">
        <v>1733.3</v>
      </c>
      <c r="AL141" s="181">
        <v>1733.3</v>
      </c>
      <c r="AM141" s="101">
        <f>AG141+AH141+AI141+AJ141+AK141+AL141</f>
        <v>13884.499999999998</v>
      </c>
      <c r="AN141" s="10"/>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27"/>
    </row>
    <row r="142" spans="1:69" s="26" customFormat="1" ht="31.5"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2</v>
      </c>
      <c r="U142" s="102">
        <v>0</v>
      </c>
      <c r="V142" s="102">
        <v>4</v>
      </c>
      <c r="W142" s="102">
        <v>4</v>
      </c>
      <c r="X142" s="102">
        <v>0</v>
      </c>
      <c r="Y142" s="102">
        <v>1</v>
      </c>
      <c r="Z142" s="102">
        <v>0</v>
      </c>
      <c r="AA142" s="102">
        <v>1</v>
      </c>
      <c r="AB142" s="103" t="s">
        <v>254</v>
      </c>
      <c r="AC142" s="100" t="s">
        <v>31</v>
      </c>
      <c r="AD142" s="104"/>
      <c r="AE142" s="104"/>
      <c r="AF142" s="104"/>
      <c r="AG142" s="180">
        <v>9</v>
      </c>
      <c r="AH142" s="200">
        <v>9</v>
      </c>
      <c r="AI142" s="200">
        <v>9</v>
      </c>
      <c r="AJ142" s="200">
        <v>9</v>
      </c>
      <c r="AK142" s="180">
        <v>9</v>
      </c>
      <c r="AL142" s="180">
        <v>9</v>
      </c>
      <c r="AM142" s="177">
        <v>9</v>
      </c>
    </row>
    <row r="143" spans="1:69" s="26" customFormat="1" ht="63" x14ac:dyDescent="0.25">
      <c r="A143" s="102">
        <v>8</v>
      </c>
      <c r="B143" s="102">
        <v>0</v>
      </c>
      <c r="C143" s="102">
        <v>2</v>
      </c>
      <c r="D143" s="102">
        <v>0</v>
      </c>
      <c r="E143" s="102">
        <v>4</v>
      </c>
      <c r="F143" s="102">
        <v>0</v>
      </c>
      <c r="G143" s="102">
        <v>8</v>
      </c>
      <c r="H143" s="102">
        <v>0</v>
      </c>
      <c r="I143" s="102">
        <v>5</v>
      </c>
      <c r="J143" s="102">
        <v>2</v>
      </c>
      <c r="K143" s="102">
        <v>0</v>
      </c>
      <c r="L143" s="102">
        <v>4</v>
      </c>
      <c r="M143" s="102">
        <v>1</v>
      </c>
      <c r="N143" s="102">
        <v>0</v>
      </c>
      <c r="O143" s="102">
        <v>3</v>
      </c>
      <c r="P143" s="102">
        <v>0</v>
      </c>
      <c r="Q143" s="102">
        <v>0</v>
      </c>
      <c r="R143" s="102">
        <v>0</v>
      </c>
      <c r="S143" s="102">
        <v>5</v>
      </c>
      <c r="T143" s="102">
        <v>2</v>
      </c>
      <c r="U143" s="102">
        <v>0</v>
      </c>
      <c r="V143" s="102">
        <v>4</v>
      </c>
      <c r="W143" s="102">
        <v>4</v>
      </c>
      <c r="X143" s="102">
        <v>0</v>
      </c>
      <c r="Y143" s="102">
        <v>2</v>
      </c>
      <c r="Z143" s="102">
        <v>0</v>
      </c>
      <c r="AA143" s="102">
        <v>0</v>
      </c>
      <c r="AB143" s="105" t="s">
        <v>309</v>
      </c>
      <c r="AC143" s="100" t="s">
        <v>4</v>
      </c>
      <c r="AD143" s="104"/>
      <c r="AE143" s="104"/>
      <c r="AF143" s="104"/>
      <c r="AG143" s="178">
        <v>1965.4</v>
      </c>
      <c r="AH143" s="181">
        <v>11269.8</v>
      </c>
      <c r="AI143" s="181">
        <v>11441</v>
      </c>
      <c r="AJ143" s="181">
        <v>12253.7</v>
      </c>
      <c r="AK143" s="180">
        <v>0</v>
      </c>
      <c r="AL143" s="180">
        <v>0</v>
      </c>
      <c r="AM143" s="101">
        <f>AG143+AH143+AI143+AJ143+AK143+AL143</f>
        <v>36929.899999999994</v>
      </c>
    </row>
    <row r="144" spans="1:69" s="26" customFormat="1" ht="31.5" x14ac:dyDescent="0.25">
      <c r="A144" s="102"/>
      <c r="B144" s="102"/>
      <c r="C144" s="102"/>
      <c r="D144" s="102"/>
      <c r="E144" s="102"/>
      <c r="F144" s="102"/>
      <c r="G144" s="102"/>
      <c r="H144" s="102"/>
      <c r="I144" s="102"/>
      <c r="J144" s="102"/>
      <c r="K144" s="102"/>
      <c r="L144" s="102"/>
      <c r="M144" s="102"/>
      <c r="N144" s="102"/>
      <c r="O144" s="102"/>
      <c r="P144" s="102"/>
      <c r="Q144" s="102"/>
      <c r="R144" s="102">
        <v>0</v>
      </c>
      <c r="S144" s="102">
        <v>5</v>
      </c>
      <c r="T144" s="102">
        <v>2</v>
      </c>
      <c r="U144" s="102">
        <v>4</v>
      </c>
      <c r="V144" s="102">
        <v>4</v>
      </c>
      <c r="W144" s="102">
        <v>4</v>
      </c>
      <c r="X144" s="102">
        <v>0</v>
      </c>
      <c r="Y144" s="102">
        <v>2</v>
      </c>
      <c r="Z144" s="102">
        <v>0</v>
      </c>
      <c r="AA144" s="102">
        <v>0</v>
      </c>
      <c r="AB144" s="107" t="s">
        <v>313</v>
      </c>
      <c r="AC144" s="100" t="s">
        <v>4</v>
      </c>
      <c r="AD144" s="104"/>
      <c r="AE144" s="104"/>
      <c r="AF144" s="104"/>
      <c r="AG144" s="178">
        <v>1965.4</v>
      </c>
      <c r="AH144" s="181">
        <v>11269.8</v>
      </c>
      <c r="AI144" s="181">
        <v>11441</v>
      </c>
      <c r="AJ144" s="181">
        <v>12253.7</v>
      </c>
      <c r="AK144" s="180">
        <v>0</v>
      </c>
      <c r="AL144" s="180">
        <v>0</v>
      </c>
      <c r="AM144" s="101">
        <f>AG144+AH144+AI144+AJ144+AK144+AL144</f>
        <v>36929.899999999994</v>
      </c>
    </row>
    <row r="145" spans="1:41" s="26" customFormat="1" ht="31.5" x14ac:dyDescent="0.25">
      <c r="A145" s="102"/>
      <c r="B145" s="102"/>
      <c r="C145" s="102"/>
      <c r="D145" s="102"/>
      <c r="E145" s="102"/>
      <c r="F145" s="102"/>
      <c r="G145" s="102"/>
      <c r="H145" s="102"/>
      <c r="I145" s="102"/>
      <c r="J145" s="102"/>
      <c r="K145" s="102"/>
      <c r="L145" s="102"/>
      <c r="M145" s="102"/>
      <c r="N145" s="102"/>
      <c r="O145" s="102"/>
      <c r="P145" s="102"/>
      <c r="Q145" s="102"/>
      <c r="R145" s="102">
        <v>0</v>
      </c>
      <c r="S145" s="102">
        <v>5</v>
      </c>
      <c r="T145" s="102">
        <v>2</v>
      </c>
      <c r="U145" s="102">
        <v>0</v>
      </c>
      <c r="V145" s="102">
        <v>4</v>
      </c>
      <c r="W145" s="102">
        <v>4</v>
      </c>
      <c r="X145" s="102">
        <v>0</v>
      </c>
      <c r="Y145" s="102">
        <v>2</v>
      </c>
      <c r="Z145" s="102">
        <v>0</v>
      </c>
      <c r="AA145" s="102">
        <v>1</v>
      </c>
      <c r="AB145" s="103" t="s">
        <v>312</v>
      </c>
      <c r="AC145" s="100" t="s">
        <v>31</v>
      </c>
      <c r="AD145" s="104"/>
      <c r="AE145" s="104"/>
      <c r="AF145" s="104"/>
      <c r="AG145" s="180">
        <v>9</v>
      </c>
      <c r="AH145" s="180">
        <v>9</v>
      </c>
      <c r="AI145" s="180">
        <v>9</v>
      </c>
      <c r="AJ145" s="180">
        <v>9</v>
      </c>
      <c r="AK145" s="180">
        <v>9</v>
      </c>
      <c r="AL145" s="180">
        <v>9</v>
      </c>
      <c r="AM145" s="177">
        <v>9</v>
      </c>
    </row>
    <row r="146" spans="1:41" s="26" customFormat="1" ht="63" x14ac:dyDescent="0.25">
      <c r="A146" s="102"/>
      <c r="B146" s="102"/>
      <c r="C146" s="102"/>
      <c r="D146" s="102"/>
      <c r="E146" s="102"/>
      <c r="F146" s="102"/>
      <c r="G146" s="102"/>
      <c r="H146" s="102"/>
      <c r="I146" s="102"/>
      <c r="J146" s="102"/>
      <c r="K146" s="102"/>
      <c r="L146" s="102"/>
      <c r="M146" s="102"/>
      <c r="N146" s="102"/>
      <c r="O146" s="102"/>
      <c r="P146" s="102"/>
      <c r="Q146" s="102"/>
      <c r="R146" s="102">
        <v>0</v>
      </c>
      <c r="S146" s="102">
        <v>5</v>
      </c>
      <c r="T146" s="102">
        <v>2</v>
      </c>
      <c r="U146" s="102">
        <v>0</v>
      </c>
      <c r="V146" s="102">
        <v>4</v>
      </c>
      <c r="W146" s="102">
        <v>4</v>
      </c>
      <c r="X146" s="102">
        <v>0</v>
      </c>
      <c r="Y146" s="102">
        <v>3</v>
      </c>
      <c r="Z146" s="102">
        <v>0</v>
      </c>
      <c r="AA146" s="102">
        <v>0</v>
      </c>
      <c r="AB146" s="156" t="s">
        <v>310</v>
      </c>
      <c r="AC146" s="100" t="s">
        <v>32</v>
      </c>
      <c r="AD146" s="104"/>
      <c r="AE146" s="104"/>
      <c r="AF146" s="104"/>
      <c r="AG146" s="180" t="s">
        <v>33</v>
      </c>
      <c r="AH146" s="180" t="s">
        <v>33</v>
      </c>
      <c r="AI146" s="180" t="s">
        <v>33</v>
      </c>
      <c r="AJ146" s="180" t="s">
        <v>33</v>
      </c>
      <c r="AK146" s="180" t="s">
        <v>33</v>
      </c>
      <c r="AL146" s="178" t="s">
        <v>33</v>
      </c>
      <c r="AM146" s="177"/>
    </row>
    <row r="147" spans="1:41" s="26" customFormat="1" ht="34.5" customHeight="1" x14ac:dyDescent="0.25">
      <c r="A147" s="102"/>
      <c r="B147" s="102"/>
      <c r="C147" s="102"/>
      <c r="D147" s="102"/>
      <c r="E147" s="102"/>
      <c r="F147" s="102"/>
      <c r="G147" s="102"/>
      <c r="H147" s="102"/>
      <c r="I147" s="102"/>
      <c r="J147" s="102"/>
      <c r="K147" s="102"/>
      <c r="L147" s="102"/>
      <c r="M147" s="102"/>
      <c r="N147" s="102"/>
      <c r="O147" s="102"/>
      <c r="P147" s="102"/>
      <c r="Q147" s="102"/>
      <c r="R147" s="102">
        <v>0</v>
      </c>
      <c r="S147" s="102">
        <v>5</v>
      </c>
      <c r="T147" s="102">
        <v>2</v>
      </c>
      <c r="U147" s="102">
        <v>0</v>
      </c>
      <c r="V147" s="102">
        <v>4</v>
      </c>
      <c r="W147" s="102">
        <v>4</v>
      </c>
      <c r="X147" s="102">
        <v>0</v>
      </c>
      <c r="Y147" s="102">
        <v>3</v>
      </c>
      <c r="Z147" s="102">
        <v>0</v>
      </c>
      <c r="AA147" s="102">
        <v>1</v>
      </c>
      <c r="AB147" s="103" t="s">
        <v>311</v>
      </c>
      <c r="AC147" s="100" t="s">
        <v>31</v>
      </c>
      <c r="AD147" s="104"/>
      <c r="AE147" s="104"/>
      <c r="AF147" s="104"/>
      <c r="AG147" s="180">
        <v>2</v>
      </c>
      <c r="AH147" s="180">
        <v>2</v>
      </c>
      <c r="AI147" s="180">
        <v>2</v>
      </c>
      <c r="AJ147" s="180">
        <v>2</v>
      </c>
      <c r="AK147" s="180">
        <v>2</v>
      </c>
      <c r="AL147" s="180">
        <v>2</v>
      </c>
      <c r="AM147" s="177">
        <f>AG147+AH147+AI147+AK147+AL147</f>
        <v>10</v>
      </c>
    </row>
    <row r="148" spans="1:41" s="26" customFormat="1" ht="64.5" customHeight="1" x14ac:dyDescent="0.25">
      <c r="A148" s="102">
        <v>8</v>
      </c>
      <c r="B148" s="102">
        <v>0</v>
      </c>
      <c r="C148" s="102">
        <v>2</v>
      </c>
      <c r="D148" s="102">
        <v>0</v>
      </c>
      <c r="E148" s="102">
        <v>4</v>
      </c>
      <c r="F148" s="102">
        <v>0</v>
      </c>
      <c r="G148" s="102">
        <v>8</v>
      </c>
      <c r="H148" s="102">
        <v>0</v>
      </c>
      <c r="I148" s="102">
        <v>5</v>
      </c>
      <c r="J148" s="102">
        <v>2</v>
      </c>
      <c r="K148" s="102">
        <v>0</v>
      </c>
      <c r="L148" s="102">
        <v>4</v>
      </c>
      <c r="M148" s="102">
        <v>2</v>
      </c>
      <c r="N148" s="102">
        <v>0</v>
      </c>
      <c r="O148" s="102">
        <v>6</v>
      </c>
      <c r="P148" s="102">
        <v>6</v>
      </c>
      <c r="Q148" s="102">
        <v>0</v>
      </c>
      <c r="R148" s="102">
        <v>0</v>
      </c>
      <c r="S148" s="102">
        <v>5</v>
      </c>
      <c r="T148" s="102">
        <v>2</v>
      </c>
      <c r="U148" s="102">
        <v>0</v>
      </c>
      <c r="V148" s="102">
        <v>4</v>
      </c>
      <c r="W148" s="102">
        <v>4</v>
      </c>
      <c r="X148" s="102">
        <v>0</v>
      </c>
      <c r="Y148" s="102">
        <v>4</v>
      </c>
      <c r="Z148" s="102">
        <v>0</v>
      </c>
      <c r="AA148" s="102">
        <v>0</v>
      </c>
      <c r="AB148" s="105" t="s">
        <v>333</v>
      </c>
      <c r="AC148" s="100" t="s">
        <v>4</v>
      </c>
      <c r="AD148" s="104"/>
      <c r="AE148" s="104"/>
      <c r="AF148" s="104"/>
      <c r="AG148" s="178">
        <v>4099.6000000000004</v>
      </c>
      <c r="AH148" s="180">
        <v>0</v>
      </c>
      <c r="AI148" s="180">
        <v>0</v>
      </c>
      <c r="AJ148" s="180">
        <v>0</v>
      </c>
      <c r="AK148" s="180">
        <v>0</v>
      </c>
      <c r="AL148" s="180">
        <v>0</v>
      </c>
      <c r="AM148" s="101">
        <f>AG148+AH148+AI148+AJ148+AK148+AL148</f>
        <v>4099.6000000000004</v>
      </c>
    </row>
    <row r="149" spans="1:41" s="26" customFormat="1" ht="34.5" customHeight="1"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2</v>
      </c>
      <c r="U149" s="102">
        <v>0</v>
      </c>
      <c r="V149" s="102">
        <v>4</v>
      </c>
      <c r="W149" s="102">
        <v>4</v>
      </c>
      <c r="X149" s="102">
        <v>0</v>
      </c>
      <c r="Y149" s="102">
        <v>4</v>
      </c>
      <c r="Z149" s="102">
        <v>0</v>
      </c>
      <c r="AA149" s="102">
        <v>1</v>
      </c>
      <c r="AB149" s="103" t="s">
        <v>332</v>
      </c>
      <c r="AC149" s="100" t="s">
        <v>31</v>
      </c>
      <c r="AD149" s="104"/>
      <c r="AE149" s="104"/>
      <c r="AF149" s="104"/>
      <c r="AG149" s="180">
        <v>9</v>
      </c>
      <c r="AH149" s="180">
        <v>9</v>
      </c>
      <c r="AI149" s="180">
        <v>9</v>
      </c>
      <c r="AJ149" s="180">
        <v>9</v>
      </c>
      <c r="AK149" s="180">
        <v>9</v>
      </c>
      <c r="AL149" s="180">
        <v>9</v>
      </c>
      <c r="AM149" s="177">
        <v>9</v>
      </c>
    </row>
    <row r="150" spans="1:41" s="26" customFormat="1" ht="31.5"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3</v>
      </c>
      <c r="U150" s="102">
        <v>0</v>
      </c>
      <c r="V150" s="102">
        <v>0</v>
      </c>
      <c r="W150" s="102">
        <v>0</v>
      </c>
      <c r="X150" s="102">
        <v>0</v>
      </c>
      <c r="Y150" s="102">
        <v>0</v>
      </c>
      <c r="Z150" s="102">
        <v>0</v>
      </c>
      <c r="AA150" s="102">
        <v>0</v>
      </c>
      <c r="AB150" s="191" t="s">
        <v>116</v>
      </c>
      <c r="AC150" s="100" t="s">
        <v>30</v>
      </c>
      <c r="AD150" s="106" t="e">
        <f>AD151+#REF!</f>
        <v>#REF!</v>
      </c>
      <c r="AE150" s="106" t="e">
        <f>AE151+#REF!</f>
        <v>#REF!</v>
      </c>
      <c r="AF150" s="106" t="e">
        <f>AF151+#REF!</f>
        <v>#REF!</v>
      </c>
      <c r="AG150" s="203">
        <f>AG151+AG163+AG169</f>
        <v>3255</v>
      </c>
      <c r="AH150" s="203">
        <f>AH151+AH163+AH169</f>
        <v>3319.5</v>
      </c>
      <c r="AI150" s="203">
        <f>AI151+AI163+AI169</f>
        <v>3319.5</v>
      </c>
      <c r="AJ150" s="203">
        <f>AJ151+AJ163+AJ169</f>
        <v>3319.5</v>
      </c>
      <c r="AK150" s="203">
        <f t="shared" ref="AK150:AL150" si="19">AK151+AK163</f>
        <v>10.899999999999999</v>
      </c>
      <c r="AL150" s="203">
        <f t="shared" si="19"/>
        <v>10.899999999999999</v>
      </c>
      <c r="AM150" s="101">
        <f t="shared" si="14"/>
        <v>13235.3</v>
      </c>
      <c r="AO150" s="62"/>
    </row>
    <row r="151" spans="1:41" s="26" customFormat="1" ht="56.25" customHeight="1"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2</v>
      </c>
      <c r="U151" s="102">
        <v>0</v>
      </c>
      <c r="V151" s="102">
        <v>1</v>
      </c>
      <c r="W151" s="102">
        <v>0</v>
      </c>
      <c r="X151" s="102">
        <v>0</v>
      </c>
      <c r="Y151" s="102">
        <v>0</v>
      </c>
      <c r="Z151" s="102">
        <v>0</v>
      </c>
      <c r="AA151" s="102">
        <v>0</v>
      </c>
      <c r="AB151" s="196" t="s">
        <v>238</v>
      </c>
      <c r="AC151" s="100" t="s">
        <v>30</v>
      </c>
      <c r="AD151" s="104" t="e">
        <f>#REF!+AD153+#REF!+AD158</f>
        <v>#REF!</v>
      </c>
      <c r="AE151" s="104" t="e">
        <f>#REF!+AE153+#REF!+AE158</f>
        <v>#REF!</v>
      </c>
      <c r="AF151" s="104" t="e">
        <f>#REF!+AF153+#REF!+AF158</f>
        <v>#REF!</v>
      </c>
      <c r="AG151" s="201">
        <v>0</v>
      </c>
      <c r="AH151" s="201">
        <v>0</v>
      </c>
      <c r="AI151" s="201">
        <v>0</v>
      </c>
      <c r="AJ151" s="201">
        <v>0</v>
      </c>
      <c r="AK151" s="201">
        <v>0</v>
      </c>
      <c r="AL151" s="201">
        <v>0</v>
      </c>
      <c r="AM151" s="101">
        <f t="shared" si="14"/>
        <v>0</v>
      </c>
    </row>
    <row r="152" spans="1:41" s="26" customFormat="1" ht="39" customHeight="1"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3</v>
      </c>
      <c r="U152" s="102">
        <v>0</v>
      </c>
      <c r="V152" s="102">
        <v>1</v>
      </c>
      <c r="W152" s="102">
        <v>0</v>
      </c>
      <c r="X152" s="102">
        <v>0</v>
      </c>
      <c r="Y152" s="102">
        <v>0</v>
      </c>
      <c r="Z152" s="102">
        <v>0</v>
      </c>
      <c r="AA152" s="102">
        <v>1</v>
      </c>
      <c r="AB152" s="103" t="s">
        <v>239</v>
      </c>
      <c r="AC152" s="100" t="s">
        <v>28</v>
      </c>
      <c r="AD152" s="104"/>
      <c r="AE152" s="104"/>
      <c r="AF152" s="104"/>
      <c r="AG152" s="178">
        <v>100</v>
      </c>
      <c r="AH152" s="178">
        <v>100</v>
      </c>
      <c r="AI152" s="178">
        <v>100</v>
      </c>
      <c r="AJ152" s="178">
        <v>100</v>
      </c>
      <c r="AK152" s="178">
        <v>100</v>
      </c>
      <c r="AL152" s="178">
        <v>100</v>
      </c>
      <c r="AM152" s="101"/>
    </row>
    <row r="153" spans="1:41" s="26" customFormat="1" ht="80.25"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3</v>
      </c>
      <c r="U153" s="102">
        <v>0</v>
      </c>
      <c r="V153" s="102">
        <v>1</v>
      </c>
      <c r="W153" s="102">
        <v>1</v>
      </c>
      <c r="X153" s="102">
        <v>0</v>
      </c>
      <c r="Y153" s="102">
        <v>1</v>
      </c>
      <c r="Z153" s="102">
        <v>0</v>
      </c>
      <c r="AA153" s="102">
        <v>0</v>
      </c>
      <c r="AB153" s="105" t="s">
        <v>276</v>
      </c>
      <c r="AC153" s="100" t="s">
        <v>32</v>
      </c>
      <c r="AD153" s="121" t="e">
        <f>AD154+AD155+#REF!+AD156</f>
        <v>#REF!</v>
      </c>
      <c r="AE153" s="121" t="e">
        <f>AE154+AE155+#REF!+AE156</f>
        <v>#REF!</v>
      </c>
      <c r="AF153" s="121" t="e">
        <f>AF154+AF155+#REF!+AF156</f>
        <v>#REF!</v>
      </c>
      <c r="AG153" s="180">
        <v>1</v>
      </c>
      <c r="AH153" s="180">
        <v>1</v>
      </c>
      <c r="AI153" s="180">
        <v>1</v>
      </c>
      <c r="AJ153" s="180">
        <v>1</v>
      </c>
      <c r="AK153" s="180">
        <v>1</v>
      </c>
      <c r="AL153" s="180">
        <v>1</v>
      </c>
      <c r="AM153" s="177">
        <f>AG153+AH153+AI153+AJ153+AK153+AL153</f>
        <v>6</v>
      </c>
    </row>
    <row r="154" spans="1:41" s="26" customFormat="1" ht="31.5" hidden="1" x14ac:dyDescent="0.25">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7" t="s">
        <v>24</v>
      </c>
      <c r="AC154" s="100" t="s">
        <v>4</v>
      </c>
      <c r="AD154" s="104"/>
      <c r="AE154" s="104"/>
      <c r="AF154" s="104"/>
      <c r="AG154" s="178"/>
      <c r="AH154" s="178"/>
      <c r="AI154" s="178"/>
      <c r="AJ154" s="178"/>
      <c r="AK154" s="178"/>
      <c r="AL154" s="178"/>
      <c r="AM154" s="101">
        <f t="shared" si="14"/>
        <v>0</v>
      </c>
    </row>
    <row r="155" spans="1:41" s="26" customFormat="1" ht="31.5" hidden="1" x14ac:dyDescent="0.2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7" t="s">
        <v>25</v>
      </c>
      <c r="AC155" s="100" t="s">
        <v>4</v>
      </c>
      <c r="AD155" s="104"/>
      <c r="AE155" s="104"/>
      <c r="AF155" s="104"/>
      <c r="AG155" s="178"/>
      <c r="AH155" s="178"/>
      <c r="AI155" s="178"/>
      <c r="AJ155" s="178"/>
      <c r="AK155" s="178"/>
      <c r="AL155" s="178"/>
      <c r="AM155" s="101">
        <f t="shared" si="14"/>
        <v>0</v>
      </c>
    </row>
    <row r="156" spans="1:41" s="26" customFormat="1" ht="31.5" hidden="1" x14ac:dyDescent="0.2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7" t="s">
        <v>27</v>
      </c>
      <c r="AC156" s="100" t="s">
        <v>4</v>
      </c>
      <c r="AD156" s="104"/>
      <c r="AE156" s="104"/>
      <c r="AF156" s="104"/>
      <c r="AG156" s="178"/>
      <c r="AH156" s="178"/>
      <c r="AI156" s="178"/>
      <c r="AJ156" s="178"/>
      <c r="AK156" s="178"/>
      <c r="AL156" s="178"/>
      <c r="AM156" s="101">
        <f t="shared" si="14"/>
        <v>0</v>
      </c>
    </row>
    <row r="157" spans="1:41" s="26" customFormat="1" ht="31.5"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3</v>
      </c>
      <c r="U157" s="102">
        <v>0</v>
      </c>
      <c r="V157" s="102">
        <v>1</v>
      </c>
      <c r="W157" s="102">
        <v>1</v>
      </c>
      <c r="X157" s="102">
        <v>0</v>
      </c>
      <c r="Y157" s="102">
        <v>1</v>
      </c>
      <c r="Z157" s="102">
        <v>0</v>
      </c>
      <c r="AA157" s="112">
        <v>1</v>
      </c>
      <c r="AB157" s="103" t="s">
        <v>240</v>
      </c>
      <c r="AC157" s="100" t="s">
        <v>31</v>
      </c>
      <c r="AD157" s="104"/>
      <c r="AE157" s="104"/>
      <c r="AF157" s="104"/>
      <c r="AG157" s="180">
        <v>3</v>
      </c>
      <c r="AH157" s="180">
        <v>3</v>
      </c>
      <c r="AI157" s="180">
        <v>3</v>
      </c>
      <c r="AJ157" s="180">
        <v>3</v>
      </c>
      <c r="AK157" s="180">
        <v>3</v>
      </c>
      <c r="AL157" s="180">
        <v>3</v>
      </c>
      <c r="AM157" s="177">
        <f>AG157+AH157+AI157+AJ157+AK157+AL157</f>
        <v>18</v>
      </c>
    </row>
    <row r="158" spans="1:41" s="26" customFormat="1" ht="48.75" customHeight="1" x14ac:dyDescent="0.25">
      <c r="A158" s="102"/>
      <c r="B158" s="102"/>
      <c r="C158" s="102"/>
      <c r="D158" s="102"/>
      <c r="E158" s="102"/>
      <c r="F158" s="102"/>
      <c r="G158" s="102"/>
      <c r="H158" s="102"/>
      <c r="I158" s="102"/>
      <c r="J158" s="102"/>
      <c r="K158" s="102"/>
      <c r="L158" s="102"/>
      <c r="M158" s="102"/>
      <c r="N158" s="102"/>
      <c r="O158" s="102"/>
      <c r="P158" s="102"/>
      <c r="Q158" s="102"/>
      <c r="R158" s="102">
        <v>0</v>
      </c>
      <c r="S158" s="102">
        <v>5</v>
      </c>
      <c r="T158" s="102">
        <v>3</v>
      </c>
      <c r="U158" s="102">
        <v>0</v>
      </c>
      <c r="V158" s="102">
        <v>1</v>
      </c>
      <c r="W158" s="102">
        <v>1</v>
      </c>
      <c r="X158" s="102">
        <v>0</v>
      </c>
      <c r="Y158" s="102">
        <v>2</v>
      </c>
      <c r="Z158" s="102">
        <v>0</v>
      </c>
      <c r="AA158" s="102">
        <v>0</v>
      </c>
      <c r="AB158" s="105" t="s">
        <v>241</v>
      </c>
      <c r="AC158" s="100" t="s">
        <v>32</v>
      </c>
      <c r="AD158" s="121" t="e">
        <f>AD159+AD160+#REF!+AD161</f>
        <v>#REF!</v>
      </c>
      <c r="AE158" s="121" t="e">
        <f>AE159+AE160+#REF!+AE161</f>
        <v>#REF!</v>
      </c>
      <c r="AF158" s="121" t="e">
        <f>AF159+AF160+#REF!+AF161</f>
        <v>#REF!</v>
      </c>
      <c r="AG158" s="180">
        <v>1</v>
      </c>
      <c r="AH158" s="180">
        <v>1</v>
      </c>
      <c r="AI158" s="180">
        <v>1</v>
      </c>
      <c r="AJ158" s="180">
        <v>1</v>
      </c>
      <c r="AK158" s="180">
        <v>1</v>
      </c>
      <c r="AL158" s="180">
        <v>1</v>
      </c>
      <c r="AM158" s="177">
        <f>AG158+AH158+AI158+AJ158+AK158+AL158</f>
        <v>6</v>
      </c>
    </row>
    <row r="159" spans="1:41" s="26" customFormat="1" ht="31.5" hidden="1" x14ac:dyDescent="0.25">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7" t="s">
        <v>24</v>
      </c>
      <c r="AC159" s="100" t="s">
        <v>4</v>
      </c>
      <c r="AD159" s="104"/>
      <c r="AE159" s="104"/>
      <c r="AF159" s="104"/>
      <c r="AG159" s="178"/>
      <c r="AH159" s="178"/>
      <c r="AI159" s="178"/>
      <c r="AJ159" s="178"/>
      <c r="AK159" s="178"/>
      <c r="AL159" s="178"/>
      <c r="AM159" s="101">
        <f t="shared" si="14"/>
        <v>0</v>
      </c>
    </row>
    <row r="160" spans="1:41" s="26" customFormat="1" ht="31.5" hidden="1" x14ac:dyDescent="0.2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7" t="s">
        <v>25</v>
      </c>
      <c r="AC160" s="100" t="s">
        <v>4</v>
      </c>
      <c r="AD160" s="104"/>
      <c r="AE160" s="104"/>
      <c r="AF160" s="104"/>
      <c r="AG160" s="178"/>
      <c r="AH160" s="178"/>
      <c r="AI160" s="178"/>
      <c r="AJ160" s="178"/>
      <c r="AK160" s="178"/>
      <c r="AL160" s="178"/>
      <c r="AM160" s="101">
        <f t="shared" si="14"/>
        <v>0</v>
      </c>
    </row>
    <row r="161" spans="1:39" s="26" customFormat="1" ht="31.5" hidden="1" x14ac:dyDescent="0.25">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7" t="s">
        <v>27</v>
      </c>
      <c r="AC161" s="100" t="s">
        <v>4</v>
      </c>
      <c r="AD161" s="104"/>
      <c r="AE161" s="104"/>
      <c r="AF161" s="104"/>
      <c r="AG161" s="178"/>
      <c r="AH161" s="178"/>
      <c r="AI161" s="178"/>
      <c r="AJ161" s="178"/>
      <c r="AK161" s="178"/>
      <c r="AL161" s="178"/>
      <c r="AM161" s="101">
        <f t="shared" si="14"/>
        <v>0</v>
      </c>
    </row>
    <row r="162" spans="1:39" s="26" customFormat="1" ht="33"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3</v>
      </c>
      <c r="U162" s="102">
        <v>0</v>
      </c>
      <c r="V162" s="102">
        <v>1</v>
      </c>
      <c r="W162" s="102">
        <v>1</v>
      </c>
      <c r="X162" s="102">
        <v>0</v>
      </c>
      <c r="Y162" s="102">
        <v>2</v>
      </c>
      <c r="Z162" s="102">
        <v>0</v>
      </c>
      <c r="AA162" s="112">
        <v>1</v>
      </c>
      <c r="AB162" s="103" t="s">
        <v>242</v>
      </c>
      <c r="AC162" s="100" t="s">
        <v>31</v>
      </c>
      <c r="AD162" s="104"/>
      <c r="AE162" s="104"/>
      <c r="AF162" s="104"/>
      <c r="AG162" s="180">
        <v>2</v>
      </c>
      <c r="AH162" s="180">
        <v>2</v>
      </c>
      <c r="AI162" s="180">
        <v>2</v>
      </c>
      <c r="AJ162" s="180">
        <v>2</v>
      </c>
      <c r="AK162" s="180">
        <v>2</v>
      </c>
      <c r="AL162" s="180">
        <v>2</v>
      </c>
      <c r="AM162" s="177">
        <f t="shared" si="14"/>
        <v>12</v>
      </c>
    </row>
    <row r="163" spans="1:39" s="26" customFormat="1" ht="54.7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3</v>
      </c>
      <c r="U163" s="102">
        <v>0</v>
      </c>
      <c r="V163" s="102">
        <v>2</v>
      </c>
      <c r="W163" s="102">
        <v>0</v>
      </c>
      <c r="X163" s="102">
        <v>0</v>
      </c>
      <c r="Y163" s="102">
        <v>0</v>
      </c>
      <c r="Z163" s="102">
        <v>0</v>
      </c>
      <c r="AA163" s="102">
        <v>0</v>
      </c>
      <c r="AB163" s="196" t="s">
        <v>243</v>
      </c>
      <c r="AC163" s="100" t="s">
        <v>30</v>
      </c>
      <c r="AD163" s="104"/>
      <c r="AE163" s="104"/>
      <c r="AF163" s="104"/>
      <c r="AG163" s="201">
        <f>AG165+AG167</f>
        <v>0</v>
      </c>
      <c r="AH163" s="201">
        <f t="shared" ref="AH163:AL163" si="20">AH165+AH167</f>
        <v>0</v>
      </c>
      <c r="AI163" s="201">
        <f t="shared" si="20"/>
        <v>0</v>
      </c>
      <c r="AJ163" s="201">
        <f t="shared" si="20"/>
        <v>0</v>
      </c>
      <c r="AK163" s="201">
        <f t="shared" si="20"/>
        <v>10.899999999999999</v>
      </c>
      <c r="AL163" s="201">
        <f t="shared" si="20"/>
        <v>10.899999999999999</v>
      </c>
      <c r="AM163" s="101">
        <f t="shared" si="14"/>
        <v>21.799999999999997</v>
      </c>
    </row>
    <row r="164" spans="1:39" s="26" customFormat="1" ht="49.5" customHeight="1" x14ac:dyDescent="0.25">
      <c r="A164" s="102"/>
      <c r="B164" s="102"/>
      <c r="C164" s="102"/>
      <c r="D164" s="102"/>
      <c r="E164" s="102"/>
      <c r="F164" s="102"/>
      <c r="G164" s="102"/>
      <c r="H164" s="102"/>
      <c r="I164" s="102"/>
      <c r="J164" s="102"/>
      <c r="K164" s="102"/>
      <c r="L164" s="102"/>
      <c r="M164" s="102"/>
      <c r="N164" s="102"/>
      <c r="O164" s="102"/>
      <c r="P164" s="102"/>
      <c r="Q164" s="102"/>
      <c r="R164" s="102">
        <v>0</v>
      </c>
      <c r="S164" s="102">
        <v>5</v>
      </c>
      <c r="T164" s="102">
        <v>3</v>
      </c>
      <c r="U164" s="102">
        <v>0</v>
      </c>
      <c r="V164" s="102">
        <v>2</v>
      </c>
      <c r="W164" s="102">
        <v>0</v>
      </c>
      <c r="X164" s="102">
        <v>0</v>
      </c>
      <c r="Y164" s="102">
        <v>0</v>
      </c>
      <c r="Z164" s="102">
        <v>0</v>
      </c>
      <c r="AA164" s="102">
        <v>1</v>
      </c>
      <c r="AB164" s="103" t="s">
        <v>244</v>
      </c>
      <c r="AC164" s="100" t="s">
        <v>28</v>
      </c>
      <c r="AD164" s="104"/>
      <c r="AE164" s="104"/>
      <c r="AF164" s="104"/>
      <c r="AG164" s="178">
        <v>0</v>
      </c>
      <c r="AH164" s="178">
        <v>100</v>
      </c>
      <c r="AI164" s="178">
        <v>100</v>
      </c>
      <c r="AJ164" s="178">
        <v>100</v>
      </c>
      <c r="AK164" s="178">
        <v>100</v>
      </c>
      <c r="AL164" s="178">
        <v>100</v>
      </c>
      <c r="AM164" s="101"/>
    </row>
    <row r="165" spans="1:39" s="26" customFormat="1" ht="54" customHeight="1" x14ac:dyDescent="0.25">
      <c r="A165" s="122">
        <v>8</v>
      </c>
      <c r="B165" s="122">
        <v>0</v>
      </c>
      <c r="C165" s="122">
        <v>2</v>
      </c>
      <c r="D165" s="122">
        <v>0</v>
      </c>
      <c r="E165" s="122">
        <v>4</v>
      </c>
      <c r="F165" s="122">
        <v>0</v>
      </c>
      <c r="G165" s="122">
        <v>9</v>
      </c>
      <c r="H165" s="122">
        <v>0</v>
      </c>
      <c r="I165" s="122">
        <v>5</v>
      </c>
      <c r="J165" s="122">
        <v>3</v>
      </c>
      <c r="K165" s="122">
        <v>0</v>
      </c>
      <c r="L165" s="122">
        <v>2</v>
      </c>
      <c r="M165" s="122">
        <v>2</v>
      </c>
      <c r="N165" s="122">
        <v>0</v>
      </c>
      <c r="O165" s="122">
        <v>0</v>
      </c>
      <c r="P165" s="122">
        <v>1</v>
      </c>
      <c r="Q165" s="122">
        <v>0</v>
      </c>
      <c r="R165" s="122">
        <v>0</v>
      </c>
      <c r="S165" s="122">
        <v>5</v>
      </c>
      <c r="T165" s="122">
        <v>3</v>
      </c>
      <c r="U165" s="122">
        <v>0</v>
      </c>
      <c r="V165" s="122">
        <v>2</v>
      </c>
      <c r="W165" s="122">
        <v>2</v>
      </c>
      <c r="X165" s="122">
        <v>0</v>
      </c>
      <c r="Y165" s="122">
        <v>1</v>
      </c>
      <c r="Z165" s="122">
        <v>0</v>
      </c>
      <c r="AA165" s="122">
        <v>0</v>
      </c>
      <c r="AB165" s="113" t="s">
        <v>247</v>
      </c>
      <c r="AC165" s="114" t="s">
        <v>4</v>
      </c>
      <c r="AD165" s="210" t="e">
        <f>AD166+#REF!+#REF!+#REF!</f>
        <v>#REF!</v>
      </c>
      <c r="AE165" s="210" t="e">
        <f>AE166+#REF!+#REF!+#REF!</f>
        <v>#REF!</v>
      </c>
      <c r="AF165" s="210" t="e">
        <f>AF166+#REF!+#REF!+#REF!</f>
        <v>#REF!</v>
      </c>
      <c r="AG165" s="181">
        <v>0</v>
      </c>
      <c r="AH165" s="181">
        <v>0</v>
      </c>
      <c r="AI165" s="181">
        <v>0</v>
      </c>
      <c r="AJ165" s="181">
        <v>0</v>
      </c>
      <c r="AK165" s="178">
        <v>8.1999999999999993</v>
      </c>
      <c r="AL165" s="178">
        <v>8.1999999999999993</v>
      </c>
      <c r="AM165" s="101">
        <f t="shared" ref="AM165:AM247" si="21">AG165+AH165+AI165+AJ165+AK165+AL165</f>
        <v>16.399999999999999</v>
      </c>
    </row>
    <row r="166" spans="1:39" s="26" customFormat="1" ht="31.5" x14ac:dyDescent="0.25">
      <c r="A166" s="122"/>
      <c r="B166" s="122"/>
      <c r="C166" s="122"/>
      <c r="D166" s="122"/>
      <c r="E166" s="122"/>
      <c r="F166" s="122"/>
      <c r="G166" s="122"/>
      <c r="H166" s="122"/>
      <c r="I166" s="122"/>
      <c r="J166" s="122"/>
      <c r="K166" s="122"/>
      <c r="L166" s="122"/>
      <c r="M166" s="122"/>
      <c r="N166" s="122"/>
      <c r="O166" s="122"/>
      <c r="P166" s="122"/>
      <c r="Q166" s="122"/>
      <c r="R166" s="122">
        <v>0</v>
      </c>
      <c r="S166" s="122">
        <v>5</v>
      </c>
      <c r="T166" s="122">
        <v>3</v>
      </c>
      <c r="U166" s="122">
        <v>0</v>
      </c>
      <c r="V166" s="122">
        <v>2</v>
      </c>
      <c r="W166" s="122">
        <v>2</v>
      </c>
      <c r="X166" s="122">
        <v>0</v>
      </c>
      <c r="Y166" s="122">
        <v>1</v>
      </c>
      <c r="Z166" s="122">
        <v>0</v>
      </c>
      <c r="AA166" s="122">
        <v>1</v>
      </c>
      <c r="AB166" s="103" t="s">
        <v>246</v>
      </c>
      <c r="AC166" s="100" t="s">
        <v>31</v>
      </c>
      <c r="AD166" s="104"/>
      <c r="AE166" s="104"/>
      <c r="AF166" s="104"/>
      <c r="AG166" s="200">
        <v>0</v>
      </c>
      <c r="AH166" s="180">
        <v>0</v>
      </c>
      <c r="AI166" s="180">
        <v>0</v>
      </c>
      <c r="AJ166" s="180">
        <v>0</v>
      </c>
      <c r="AK166" s="180">
        <v>1</v>
      </c>
      <c r="AL166" s="180">
        <v>1</v>
      </c>
      <c r="AM166" s="177">
        <f>AG166+AH166+AI166+AJ166+AK166+AL166</f>
        <v>2</v>
      </c>
    </row>
    <row r="167" spans="1:39" s="26" customFormat="1" ht="66.75" customHeight="1" x14ac:dyDescent="0.25">
      <c r="A167" s="122">
        <v>8</v>
      </c>
      <c r="B167" s="122">
        <v>0</v>
      </c>
      <c r="C167" s="122">
        <v>2</v>
      </c>
      <c r="D167" s="122">
        <v>0</v>
      </c>
      <c r="E167" s="122">
        <v>4</v>
      </c>
      <c r="F167" s="122">
        <v>0</v>
      </c>
      <c r="G167" s="122">
        <v>9</v>
      </c>
      <c r="H167" s="122">
        <v>0</v>
      </c>
      <c r="I167" s="122">
        <v>5</v>
      </c>
      <c r="J167" s="122">
        <v>3</v>
      </c>
      <c r="K167" s="122">
        <v>0</v>
      </c>
      <c r="L167" s="122">
        <v>2</v>
      </c>
      <c r="M167" s="122">
        <v>2</v>
      </c>
      <c r="N167" s="122">
        <v>0</v>
      </c>
      <c r="O167" s="122">
        <v>0</v>
      </c>
      <c r="P167" s="122">
        <v>2</v>
      </c>
      <c r="Q167" s="122">
        <v>0</v>
      </c>
      <c r="R167" s="122">
        <v>0</v>
      </c>
      <c r="S167" s="122">
        <v>5</v>
      </c>
      <c r="T167" s="122">
        <v>3</v>
      </c>
      <c r="U167" s="122">
        <v>0</v>
      </c>
      <c r="V167" s="122">
        <v>2</v>
      </c>
      <c r="W167" s="122">
        <v>2</v>
      </c>
      <c r="X167" s="122">
        <v>0</v>
      </c>
      <c r="Y167" s="122">
        <v>2</v>
      </c>
      <c r="Z167" s="122">
        <v>0</v>
      </c>
      <c r="AA167" s="122">
        <v>0</v>
      </c>
      <c r="AB167" s="113" t="s">
        <v>273</v>
      </c>
      <c r="AC167" s="114" t="s">
        <v>4</v>
      </c>
      <c r="AD167" s="115"/>
      <c r="AE167" s="115"/>
      <c r="AF167" s="115"/>
      <c r="AG167" s="181">
        <v>0</v>
      </c>
      <c r="AH167" s="181">
        <v>0</v>
      </c>
      <c r="AI167" s="181">
        <v>0</v>
      </c>
      <c r="AJ167" s="181">
        <v>0</v>
      </c>
      <c r="AK167" s="178">
        <v>2.7</v>
      </c>
      <c r="AL167" s="178">
        <v>2.7</v>
      </c>
      <c r="AM167" s="101">
        <f t="shared" si="21"/>
        <v>5.4</v>
      </c>
    </row>
    <row r="168" spans="1:39" s="26" customFormat="1" ht="31.5" x14ac:dyDescent="0.25">
      <c r="A168" s="122"/>
      <c r="B168" s="122"/>
      <c r="C168" s="122"/>
      <c r="D168" s="122"/>
      <c r="E168" s="122"/>
      <c r="F168" s="122"/>
      <c r="G168" s="122"/>
      <c r="H168" s="122"/>
      <c r="I168" s="122"/>
      <c r="J168" s="122"/>
      <c r="K168" s="122"/>
      <c r="L168" s="122"/>
      <c r="M168" s="122"/>
      <c r="N168" s="122"/>
      <c r="O168" s="122"/>
      <c r="P168" s="122"/>
      <c r="Q168" s="122"/>
      <c r="R168" s="122">
        <v>0</v>
      </c>
      <c r="S168" s="122">
        <v>5</v>
      </c>
      <c r="T168" s="122">
        <v>3</v>
      </c>
      <c r="U168" s="122">
        <v>0</v>
      </c>
      <c r="V168" s="122">
        <v>2</v>
      </c>
      <c r="W168" s="122">
        <v>2</v>
      </c>
      <c r="X168" s="122">
        <v>0</v>
      </c>
      <c r="Y168" s="122">
        <v>2</v>
      </c>
      <c r="Z168" s="122">
        <v>0</v>
      </c>
      <c r="AA168" s="122">
        <v>1</v>
      </c>
      <c r="AB168" s="103" t="s">
        <v>245</v>
      </c>
      <c r="AC168" s="100" t="s">
        <v>31</v>
      </c>
      <c r="AD168" s="104"/>
      <c r="AE168" s="104"/>
      <c r="AF168" s="104"/>
      <c r="AG168" s="200">
        <v>0</v>
      </c>
      <c r="AH168" s="180">
        <v>0</v>
      </c>
      <c r="AI168" s="180">
        <v>0</v>
      </c>
      <c r="AJ168" s="180">
        <v>0</v>
      </c>
      <c r="AK168" s="180">
        <v>30</v>
      </c>
      <c r="AL168" s="180">
        <v>30</v>
      </c>
      <c r="AM168" s="177">
        <f t="shared" ref="AM168:AM175" si="22">AG168+AH168+AI168+AJ168+AK168+AL168</f>
        <v>60</v>
      </c>
    </row>
    <row r="169" spans="1:39" s="26" customFormat="1" ht="47.25" x14ac:dyDescent="0.25">
      <c r="A169" s="122"/>
      <c r="B169" s="122"/>
      <c r="C169" s="122"/>
      <c r="D169" s="122"/>
      <c r="E169" s="122"/>
      <c r="F169" s="122"/>
      <c r="G169" s="122"/>
      <c r="H169" s="122"/>
      <c r="I169" s="122"/>
      <c r="J169" s="122"/>
      <c r="K169" s="122"/>
      <c r="L169" s="122"/>
      <c r="M169" s="122"/>
      <c r="N169" s="122"/>
      <c r="O169" s="122"/>
      <c r="P169" s="122"/>
      <c r="Q169" s="122"/>
      <c r="R169" s="122">
        <v>0</v>
      </c>
      <c r="S169" s="122">
        <v>5</v>
      </c>
      <c r="T169" s="122">
        <v>3</v>
      </c>
      <c r="U169" s="122">
        <v>0</v>
      </c>
      <c r="V169" s="122">
        <v>3</v>
      </c>
      <c r="W169" s="122">
        <v>0</v>
      </c>
      <c r="X169" s="122">
        <v>0</v>
      </c>
      <c r="Y169" s="122">
        <v>0</v>
      </c>
      <c r="Z169" s="122">
        <v>0</v>
      </c>
      <c r="AA169" s="122">
        <v>0</v>
      </c>
      <c r="AB169" s="192" t="s">
        <v>324</v>
      </c>
      <c r="AC169" s="100" t="s">
        <v>4</v>
      </c>
      <c r="AD169" s="104"/>
      <c r="AE169" s="104"/>
      <c r="AF169" s="104"/>
      <c r="AG169" s="201">
        <f t="shared" ref="AG169:AL169" si="23">AG171+AG173</f>
        <v>3255</v>
      </c>
      <c r="AH169" s="201">
        <f t="shared" si="23"/>
        <v>3319.5</v>
      </c>
      <c r="AI169" s="201">
        <f t="shared" si="23"/>
        <v>3319.5</v>
      </c>
      <c r="AJ169" s="201">
        <f t="shared" si="23"/>
        <v>3319.5</v>
      </c>
      <c r="AK169" s="208">
        <f t="shared" si="23"/>
        <v>0</v>
      </c>
      <c r="AL169" s="208">
        <f t="shared" si="23"/>
        <v>0</v>
      </c>
      <c r="AM169" s="101">
        <f>AG169+AH169+AI169+AJ169+AK169+AL169</f>
        <v>13213.5</v>
      </c>
    </row>
    <row r="170" spans="1:39" s="26" customFormat="1" ht="31.5" x14ac:dyDescent="0.25">
      <c r="A170" s="122"/>
      <c r="B170" s="122"/>
      <c r="C170" s="122"/>
      <c r="D170" s="122"/>
      <c r="E170" s="122"/>
      <c r="F170" s="122"/>
      <c r="G170" s="122"/>
      <c r="H170" s="122"/>
      <c r="I170" s="122"/>
      <c r="J170" s="122"/>
      <c r="K170" s="122"/>
      <c r="L170" s="122"/>
      <c r="M170" s="122"/>
      <c r="N170" s="122"/>
      <c r="O170" s="122"/>
      <c r="P170" s="122"/>
      <c r="Q170" s="122"/>
      <c r="R170" s="122">
        <v>0</v>
      </c>
      <c r="S170" s="122">
        <v>5</v>
      </c>
      <c r="T170" s="122">
        <v>3</v>
      </c>
      <c r="U170" s="122">
        <v>0</v>
      </c>
      <c r="V170" s="122">
        <v>3</v>
      </c>
      <c r="W170" s="122">
        <v>0</v>
      </c>
      <c r="X170" s="122">
        <v>0</v>
      </c>
      <c r="Y170" s="122">
        <v>0</v>
      </c>
      <c r="Z170" s="122">
        <v>0</v>
      </c>
      <c r="AA170" s="122">
        <v>0</v>
      </c>
      <c r="AB170" s="117" t="s">
        <v>330</v>
      </c>
      <c r="AC170" s="100" t="s">
        <v>28</v>
      </c>
      <c r="AD170" s="104"/>
      <c r="AE170" s="104"/>
      <c r="AF170" s="104"/>
      <c r="AG170" s="200">
        <v>100</v>
      </c>
      <c r="AH170" s="180">
        <v>100</v>
      </c>
      <c r="AI170" s="180">
        <v>100</v>
      </c>
      <c r="AJ170" s="180">
        <v>100</v>
      </c>
      <c r="AK170" s="180">
        <v>100</v>
      </c>
      <c r="AL170" s="180">
        <v>100</v>
      </c>
      <c r="AM170" s="177">
        <v>100</v>
      </c>
    </row>
    <row r="171" spans="1:39" s="26" customFormat="1" ht="63" x14ac:dyDescent="0.25">
      <c r="A171" s="122">
        <v>8</v>
      </c>
      <c r="B171" s="122">
        <v>0</v>
      </c>
      <c r="C171" s="122">
        <v>2</v>
      </c>
      <c r="D171" s="122">
        <v>0</v>
      </c>
      <c r="E171" s="122">
        <v>4</v>
      </c>
      <c r="F171" s="122">
        <v>0</v>
      </c>
      <c r="G171" s="122">
        <v>9</v>
      </c>
      <c r="H171" s="122">
        <v>0</v>
      </c>
      <c r="I171" s="122">
        <v>5</v>
      </c>
      <c r="J171" s="122">
        <v>3</v>
      </c>
      <c r="K171" s="122" t="s">
        <v>329</v>
      </c>
      <c r="L171" s="122">
        <v>3</v>
      </c>
      <c r="M171" s="122" t="s">
        <v>60</v>
      </c>
      <c r="N171" s="122">
        <v>1</v>
      </c>
      <c r="O171" s="122">
        <v>0</v>
      </c>
      <c r="P171" s="122">
        <v>9</v>
      </c>
      <c r="Q171" s="122">
        <v>0</v>
      </c>
      <c r="R171" s="122">
        <v>0</v>
      </c>
      <c r="S171" s="122">
        <v>5</v>
      </c>
      <c r="T171" s="122">
        <v>3</v>
      </c>
      <c r="U171" s="122">
        <v>0</v>
      </c>
      <c r="V171" s="122">
        <v>3</v>
      </c>
      <c r="W171" s="122">
        <v>3</v>
      </c>
      <c r="X171" s="122">
        <v>0</v>
      </c>
      <c r="Y171" s="122">
        <v>1</v>
      </c>
      <c r="Z171" s="122">
        <v>0</v>
      </c>
      <c r="AA171" s="122">
        <v>0</v>
      </c>
      <c r="AB171" s="113" t="s">
        <v>325</v>
      </c>
      <c r="AC171" s="100" t="s">
        <v>4</v>
      </c>
      <c r="AD171" s="104"/>
      <c r="AE171" s="104"/>
      <c r="AF171" s="104"/>
      <c r="AG171" s="181">
        <v>651</v>
      </c>
      <c r="AH171" s="181">
        <v>656.8</v>
      </c>
      <c r="AI171" s="181">
        <v>656.8</v>
      </c>
      <c r="AJ171" s="181">
        <v>656.8</v>
      </c>
      <c r="AK171" s="178">
        <v>0</v>
      </c>
      <c r="AL171" s="178">
        <v>0</v>
      </c>
      <c r="AM171" s="101">
        <f t="shared" si="22"/>
        <v>2621.3999999999996</v>
      </c>
    </row>
    <row r="172" spans="1:39" s="26" customFormat="1" ht="31.5" x14ac:dyDescent="0.25">
      <c r="A172" s="122"/>
      <c r="B172" s="122"/>
      <c r="C172" s="122"/>
      <c r="D172" s="122"/>
      <c r="E172" s="122"/>
      <c r="F172" s="122"/>
      <c r="G172" s="122"/>
      <c r="H172" s="122"/>
      <c r="I172" s="122"/>
      <c r="J172" s="122"/>
      <c r="K172" s="122"/>
      <c r="L172" s="122"/>
      <c r="M172" s="122"/>
      <c r="N172" s="122"/>
      <c r="O172" s="122"/>
      <c r="P172" s="122"/>
      <c r="Q172" s="122"/>
      <c r="R172" s="122">
        <v>0</v>
      </c>
      <c r="S172" s="122">
        <v>5</v>
      </c>
      <c r="T172" s="122">
        <v>3</v>
      </c>
      <c r="U172" s="122">
        <v>0</v>
      </c>
      <c r="V172" s="122">
        <v>3</v>
      </c>
      <c r="W172" s="122">
        <v>3</v>
      </c>
      <c r="X172" s="122">
        <v>0</v>
      </c>
      <c r="Y172" s="122">
        <v>1</v>
      </c>
      <c r="Z172" s="122">
        <v>0</v>
      </c>
      <c r="AA172" s="122">
        <v>1</v>
      </c>
      <c r="AB172" s="117" t="s">
        <v>326</v>
      </c>
      <c r="AC172" s="100" t="s">
        <v>31</v>
      </c>
      <c r="AD172" s="104"/>
      <c r="AE172" s="104"/>
      <c r="AF172" s="104"/>
      <c r="AG172" s="180">
        <v>3</v>
      </c>
      <c r="AH172" s="200">
        <v>2</v>
      </c>
      <c r="AI172" s="200">
        <v>2</v>
      </c>
      <c r="AJ172" s="200">
        <v>2</v>
      </c>
      <c r="AK172" s="180">
        <v>0</v>
      </c>
      <c r="AL172" s="180">
        <v>0</v>
      </c>
      <c r="AM172" s="177">
        <f t="shared" si="22"/>
        <v>9</v>
      </c>
    </row>
    <row r="173" spans="1:39" s="26" customFormat="1" ht="63" x14ac:dyDescent="0.25">
      <c r="A173" s="122">
        <v>8</v>
      </c>
      <c r="B173" s="122">
        <v>0</v>
      </c>
      <c r="C173" s="122">
        <v>2</v>
      </c>
      <c r="D173" s="122">
        <v>0</v>
      </c>
      <c r="E173" s="122">
        <v>4</v>
      </c>
      <c r="F173" s="122">
        <v>0</v>
      </c>
      <c r="G173" s="122">
        <v>9</v>
      </c>
      <c r="H173" s="122">
        <v>0</v>
      </c>
      <c r="I173" s="122">
        <v>5</v>
      </c>
      <c r="J173" s="122">
        <v>3</v>
      </c>
      <c r="K173" s="122" t="s">
        <v>329</v>
      </c>
      <c r="L173" s="122">
        <v>3</v>
      </c>
      <c r="M173" s="122">
        <v>1</v>
      </c>
      <c r="N173" s="122">
        <v>1</v>
      </c>
      <c r="O173" s="122">
        <v>0</v>
      </c>
      <c r="P173" s="122">
        <v>9</v>
      </c>
      <c r="Q173" s="122">
        <v>0</v>
      </c>
      <c r="R173" s="122">
        <v>0</v>
      </c>
      <c r="S173" s="122">
        <v>5</v>
      </c>
      <c r="T173" s="122">
        <v>3</v>
      </c>
      <c r="U173" s="122">
        <v>0</v>
      </c>
      <c r="V173" s="122">
        <v>3</v>
      </c>
      <c r="W173" s="122">
        <v>3</v>
      </c>
      <c r="X173" s="122">
        <v>0</v>
      </c>
      <c r="Y173" s="122">
        <v>2</v>
      </c>
      <c r="Z173" s="122">
        <v>0</v>
      </c>
      <c r="AA173" s="122">
        <v>0</v>
      </c>
      <c r="AB173" s="113" t="s">
        <v>327</v>
      </c>
      <c r="AC173" s="100" t="s">
        <v>4</v>
      </c>
      <c r="AD173" s="104"/>
      <c r="AE173" s="104"/>
      <c r="AF173" s="104"/>
      <c r="AG173" s="181">
        <v>2604</v>
      </c>
      <c r="AH173" s="181">
        <v>2662.7</v>
      </c>
      <c r="AI173" s="181">
        <v>2662.7</v>
      </c>
      <c r="AJ173" s="181">
        <v>2662.7</v>
      </c>
      <c r="AK173" s="178">
        <v>0</v>
      </c>
      <c r="AL173" s="178">
        <v>0</v>
      </c>
      <c r="AM173" s="101">
        <f t="shared" si="22"/>
        <v>10592.099999999999</v>
      </c>
    </row>
    <row r="174" spans="1:39" s="26" customFormat="1" ht="31.5" x14ac:dyDescent="0.25">
      <c r="A174" s="122"/>
      <c r="B174" s="122"/>
      <c r="C174" s="122"/>
      <c r="D174" s="122"/>
      <c r="E174" s="122"/>
      <c r="F174" s="122"/>
      <c r="G174" s="122"/>
      <c r="H174" s="122"/>
      <c r="I174" s="122"/>
      <c r="J174" s="122"/>
      <c r="K174" s="122"/>
      <c r="L174" s="122"/>
      <c r="M174" s="122"/>
      <c r="N174" s="122"/>
      <c r="O174" s="122"/>
      <c r="P174" s="122"/>
      <c r="Q174" s="122"/>
      <c r="R174" s="122">
        <v>0</v>
      </c>
      <c r="S174" s="122">
        <v>5</v>
      </c>
      <c r="T174" s="122">
        <v>3</v>
      </c>
      <c r="U174" s="122">
        <v>0</v>
      </c>
      <c r="V174" s="122">
        <v>3</v>
      </c>
      <c r="W174" s="122">
        <v>3</v>
      </c>
      <c r="X174" s="122">
        <v>0</v>
      </c>
      <c r="Y174" s="122">
        <v>2</v>
      </c>
      <c r="Z174" s="122">
        <v>0</v>
      </c>
      <c r="AA174" s="122">
        <v>1</v>
      </c>
      <c r="AB174" s="117" t="s">
        <v>328</v>
      </c>
      <c r="AC174" s="100" t="s">
        <v>31</v>
      </c>
      <c r="AD174" s="104"/>
      <c r="AE174" s="104"/>
      <c r="AF174" s="104"/>
      <c r="AG174" s="180">
        <v>3</v>
      </c>
      <c r="AH174" s="180">
        <v>2</v>
      </c>
      <c r="AI174" s="180">
        <v>2</v>
      </c>
      <c r="AJ174" s="180">
        <v>2</v>
      </c>
      <c r="AK174" s="180">
        <v>0</v>
      </c>
      <c r="AL174" s="180">
        <v>0</v>
      </c>
      <c r="AM174" s="177">
        <f t="shared" si="22"/>
        <v>9</v>
      </c>
    </row>
    <row r="175" spans="1:39"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0</v>
      </c>
      <c r="W175" s="102">
        <v>0</v>
      </c>
      <c r="X175" s="102">
        <v>0</v>
      </c>
      <c r="Y175" s="102">
        <v>0</v>
      </c>
      <c r="Z175" s="102">
        <v>0</v>
      </c>
      <c r="AA175" s="102">
        <v>0</v>
      </c>
      <c r="AB175" s="199" t="s">
        <v>219</v>
      </c>
      <c r="AC175" s="100" t="s">
        <v>4</v>
      </c>
      <c r="AD175" s="106">
        <f t="shared" ref="AD175:AF175" si="24">AD190</f>
        <v>1420</v>
      </c>
      <c r="AE175" s="106">
        <f t="shared" si="24"/>
        <v>1420</v>
      </c>
      <c r="AF175" s="106">
        <f t="shared" si="24"/>
        <v>1420</v>
      </c>
      <c r="AG175" s="202">
        <f t="shared" ref="AG175:AL175" si="25">AG176+AG190+AG301</f>
        <v>19186.7</v>
      </c>
      <c r="AH175" s="202">
        <f t="shared" si="25"/>
        <v>19076.23</v>
      </c>
      <c r="AI175" s="202">
        <f t="shared" si="25"/>
        <v>17750</v>
      </c>
      <c r="AJ175" s="202">
        <f t="shared" si="25"/>
        <v>17750</v>
      </c>
      <c r="AK175" s="202">
        <f t="shared" si="25"/>
        <v>8843.4</v>
      </c>
      <c r="AL175" s="202">
        <f t="shared" si="25"/>
        <v>8843.4</v>
      </c>
      <c r="AM175" s="101">
        <f t="shared" si="22"/>
        <v>91449.729999999981</v>
      </c>
    </row>
    <row r="176" spans="1:39" s="26" customFormat="1" ht="35.25" customHeight="1" x14ac:dyDescent="0.25">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1</v>
      </c>
      <c r="W176" s="102">
        <v>0</v>
      </c>
      <c r="X176" s="102">
        <v>0</v>
      </c>
      <c r="Y176" s="102">
        <v>0</v>
      </c>
      <c r="Z176" s="102">
        <v>0</v>
      </c>
      <c r="AA176" s="102">
        <v>0</v>
      </c>
      <c r="AB176" s="196" t="s">
        <v>258</v>
      </c>
      <c r="AC176" s="100" t="s">
        <v>4</v>
      </c>
      <c r="AD176" s="104">
        <v>0</v>
      </c>
      <c r="AE176" s="104">
        <v>0</v>
      </c>
      <c r="AF176" s="104">
        <v>0</v>
      </c>
      <c r="AG176" s="201">
        <f>AG178+AG181+AG184+AG187</f>
        <v>10065</v>
      </c>
      <c r="AH176" s="201">
        <f>AH178+AH181+AH184+AH187</f>
        <v>10700</v>
      </c>
      <c r="AI176" s="201">
        <f>AI178+AI181+AI184+AI187</f>
        <v>10000</v>
      </c>
      <c r="AJ176" s="201">
        <f>AJ178+AJ181+AJ184+AJ187</f>
        <v>10000</v>
      </c>
      <c r="AK176" s="201">
        <f>AK178+AK181++AK184+AK187</f>
        <v>5528.7999999999993</v>
      </c>
      <c r="AL176" s="201">
        <f>AL178+AL181+AL184+AL187</f>
        <v>5528.7999999999993</v>
      </c>
      <c r="AM176" s="101">
        <f t="shared" si="21"/>
        <v>51822.600000000006</v>
      </c>
    </row>
    <row r="177" spans="1:39" s="26" customFormat="1" ht="38.25" customHeight="1" x14ac:dyDescent="0.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1</v>
      </c>
      <c r="W177" s="102">
        <v>1</v>
      </c>
      <c r="X177" s="102">
        <v>0</v>
      </c>
      <c r="Y177" s="102">
        <v>0</v>
      </c>
      <c r="Z177" s="102">
        <v>0</v>
      </c>
      <c r="AA177" s="102">
        <v>1</v>
      </c>
      <c r="AB177" s="103" t="s">
        <v>271</v>
      </c>
      <c r="AC177" s="100" t="s">
        <v>31</v>
      </c>
      <c r="AD177" s="104"/>
      <c r="AE177" s="104"/>
      <c r="AF177" s="104"/>
      <c r="AG177" s="180">
        <v>3000</v>
      </c>
      <c r="AH177" s="180">
        <v>3000</v>
      </c>
      <c r="AI177" s="180">
        <v>3000</v>
      </c>
      <c r="AJ177" s="180">
        <v>3000</v>
      </c>
      <c r="AK177" s="180">
        <v>3000</v>
      </c>
      <c r="AL177" s="180">
        <v>3000</v>
      </c>
      <c r="AM177" s="180">
        <v>3000</v>
      </c>
    </row>
    <row r="178" spans="1:39" s="26" customFormat="1" ht="47.25" x14ac:dyDescent="0.25">
      <c r="A178" s="102">
        <v>8</v>
      </c>
      <c r="B178" s="102">
        <v>0</v>
      </c>
      <c r="C178" s="102">
        <v>2</v>
      </c>
      <c r="D178" s="102">
        <v>0</v>
      </c>
      <c r="E178" s="102">
        <v>5</v>
      </c>
      <c r="F178" s="102">
        <v>0</v>
      </c>
      <c r="G178" s="102">
        <v>3</v>
      </c>
      <c r="H178" s="102">
        <v>0</v>
      </c>
      <c r="I178" s="102">
        <v>5</v>
      </c>
      <c r="J178" s="102">
        <v>4</v>
      </c>
      <c r="K178" s="102">
        <v>0</v>
      </c>
      <c r="L178" s="102">
        <v>1</v>
      </c>
      <c r="M178" s="102">
        <v>2</v>
      </c>
      <c r="N178" s="102">
        <v>0</v>
      </c>
      <c r="O178" s="102">
        <v>0</v>
      </c>
      <c r="P178" s="102">
        <v>1</v>
      </c>
      <c r="Q178" s="102">
        <v>0</v>
      </c>
      <c r="R178" s="102">
        <v>0</v>
      </c>
      <c r="S178" s="102">
        <v>5</v>
      </c>
      <c r="T178" s="102">
        <v>4</v>
      </c>
      <c r="U178" s="102">
        <v>0</v>
      </c>
      <c r="V178" s="102">
        <v>1</v>
      </c>
      <c r="W178" s="102">
        <v>1</v>
      </c>
      <c r="X178" s="102">
        <v>0</v>
      </c>
      <c r="Y178" s="102">
        <v>1</v>
      </c>
      <c r="Z178" s="102">
        <v>0</v>
      </c>
      <c r="AA178" s="102">
        <v>0</v>
      </c>
      <c r="AB178" s="105" t="s">
        <v>336</v>
      </c>
      <c r="AC178" s="100" t="s">
        <v>4</v>
      </c>
      <c r="AD178" s="121" t="s">
        <v>33</v>
      </c>
      <c r="AE178" s="121" t="s">
        <v>33</v>
      </c>
      <c r="AF178" s="121" t="s">
        <v>33</v>
      </c>
      <c r="AG178" s="181">
        <v>8400</v>
      </c>
      <c r="AH178" s="181">
        <v>8400</v>
      </c>
      <c r="AI178" s="181">
        <v>8400</v>
      </c>
      <c r="AJ178" s="181">
        <v>8400</v>
      </c>
      <c r="AK178" s="178">
        <v>3317.4</v>
      </c>
      <c r="AL178" s="178">
        <v>3317.4</v>
      </c>
      <c r="AM178" s="101">
        <f t="shared" si="21"/>
        <v>40234.800000000003</v>
      </c>
    </row>
    <row r="179" spans="1:39" s="26" customFormat="1" ht="31.5" x14ac:dyDescent="0.25">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1</v>
      </c>
      <c r="W179" s="102">
        <v>1</v>
      </c>
      <c r="X179" s="102">
        <v>0</v>
      </c>
      <c r="Y179" s="102">
        <v>1</v>
      </c>
      <c r="Z179" s="102">
        <v>0</v>
      </c>
      <c r="AA179" s="102">
        <v>0</v>
      </c>
      <c r="AB179" s="107" t="s">
        <v>26</v>
      </c>
      <c r="AC179" s="100" t="s">
        <v>4</v>
      </c>
      <c r="AD179" s="121"/>
      <c r="AE179" s="121"/>
      <c r="AF179" s="121"/>
      <c r="AG179" s="181">
        <v>8400</v>
      </c>
      <c r="AH179" s="181">
        <v>8400</v>
      </c>
      <c r="AI179" s="181">
        <v>8400</v>
      </c>
      <c r="AJ179" s="181">
        <v>8400</v>
      </c>
      <c r="AK179" s="178">
        <v>3317.4</v>
      </c>
      <c r="AL179" s="178">
        <v>3317.4</v>
      </c>
      <c r="AM179" s="101">
        <f>AG179+AH179+AI179+AJ179+AK179+AL179</f>
        <v>40234.800000000003</v>
      </c>
    </row>
    <row r="180" spans="1:39" s="26" customFormat="1" ht="47.25" x14ac:dyDescent="0.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1</v>
      </c>
      <c r="W180" s="102">
        <v>1</v>
      </c>
      <c r="X180" s="102">
        <v>0</v>
      </c>
      <c r="Y180" s="102">
        <v>1</v>
      </c>
      <c r="Z180" s="102">
        <v>0</v>
      </c>
      <c r="AA180" s="102">
        <v>1</v>
      </c>
      <c r="AB180" s="103" t="s">
        <v>220</v>
      </c>
      <c r="AC180" s="100" t="s">
        <v>28</v>
      </c>
      <c r="AD180" s="104"/>
      <c r="AE180" s="104"/>
      <c r="AF180" s="104"/>
      <c r="AG180" s="200">
        <f>AG179/AG19*100</f>
        <v>7.2629678561794027</v>
      </c>
      <c r="AH180" s="180">
        <f>AH179/AH19*100</f>
        <v>6.658305209259832</v>
      </c>
      <c r="AI180" s="180">
        <f>AI179/AI19*100</f>
        <v>6.7006859428383638</v>
      </c>
      <c r="AJ180" s="180">
        <f>AJ179/AJ19*100</f>
        <v>6.6255984729573045</v>
      </c>
      <c r="AK180" s="180">
        <f>AK179/AK19*100</f>
        <v>10.059006531349873</v>
      </c>
      <c r="AL180" s="180">
        <f>AL179/AL19*100</f>
        <v>10.059006531349873</v>
      </c>
      <c r="AM180" s="101"/>
    </row>
    <row r="181" spans="1:39" s="26" customFormat="1" ht="42" customHeight="1" x14ac:dyDescent="0.25">
      <c r="A181" s="102">
        <v>8</v>
      </c>
      <c r="B181" s="102">
        <v>0</v>
      </c>
      <c r="C181" s="102">
        <v>2</v>
      </c>
      <c r="D181" s="102">
        <v>0</v>
      </c>
      <c r="E181" s="102">
        <v>5</v>
      </c>
      <c r="F181" s="102">
        <v>0</v>
      </c>
      <c r="G181" s="102">
        <v>3</v>
      </c>
      <c r="H181" s="102">
        <v>0</v>
      </c>
      <c r="I181" s="102">
        <v>5</v>
      </c>
      <c r="J181" s="102">
        <v>4</v>
      </c>
      <c r="K181" s="102">
        <v>0</v>
      </c>
      <c r="L181" s="102">
        <v>1</v>
      </c>
      <c r="M181" s="102">
        <v>2</v>
      </c>
      <c r="N181" s="102">
        <v>0</v>
      </c>
      <c r="O181" s="102">
        <v>0</v>
      </c>
      <c r="P181" s="102">
        <v>2</v>
      </c>
      <c r="Q181" s="102">
        <v>0</v>
      </c>
      <c r="R181" s="102">
        <v>0</v>
      </c>
      <c r="S181" s="102">
        <v>5</v>
      </c>
      <c r="T181" s="102">
        <v>4</v>
      </c>
      <c r="U181" s="102">
        <v>0</v>
      </c>
      <c r="V181" s="102">
        <v>1</v>
      </c>
      <c r="W181" s="102">
        <v>1</v>
      </c>
      <c r="X181" s="102">
        <v>0</v>
      </c>
      <c r="Y181" s="102">
        <v>2</v>
      </c>
      <c r="Z181" s="102">
        <v>0</v>
      </c>
      <c r="AA181" s="102">
        <v>0</v>
      </c>
      <c r="AB181" s="103" t="s">
        <v>257</v>
      </c>
      <c r="AC181" s="100" t="s">
        <v>4</v>
      </c>
      <c r="AD181" s="121" t="s">
        <v>33</v>
      </c>
      <c r="AE181" s="121" t="s">
        <v>33</v>
      </c>
      <c r="AF181" s="121" t="s">
        <v>33</v>
      </c>
      <c r="AG181" s="181">
        <v>1165</v>
      </c>
      <c r="AH181" s="181">
        <v>1100</v>
      </c>
      <c r="AI181" s="181">
        <v>1100</v>
      </c>
      <c r="AJ181" s="181">
        <v>1100</v>
      </c>
      <c r="AK181" s="178">
        <v>608.1</v>
      </c>
      <c r="AL181" s="178">
        <v>608.1</v>
      </c>
      <c r="AM181" s="101">
        <f t="shared" si="21"/>
        <v>5681.2000000000007</v>
      </c>
    </row>
    <row r="182" spans="1:39" s="26" customFormat="1" ht="39" customHeight="1" x14ac:dyDescent="0.25">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1</v>
      </c>
      <c r="W182" s="102">
        <v>1</v>
      </c>
      <c r="X182" s="102">
        <v>0</v>
      </c>
      <c r="Y182" s="102">
        <v>2</v>
      </c>
      <c r="Z182" s="102">
        <v>0</v>
      </c>
      <c r="AA182" s="102">
        <v>0</v>
      </c>
      <c r="AB182" s="107" t="s">
        <v>26</v>
      </c>
      <c r="AC182" s="100" t="s">
        <v>4</v>
      </c>
      <c r="AD182" s="121"/>
      <c r="AE182" s="121"/>
      <c r="AF182" s="121"/>
      <c r="AG182" s="181">
        <v>1165</v>
      </c>
      <c r="AH182" s="181">
        <v>1100</v>
      </c>
      <c r="AI182" s="181">
        <v>1100</v>
      </c>
      <c r="AJ182" s="181">
        <v>1100</v>
      </c>
      <c r="AK182" s="178">
        <v>608.1</v>
      </c>
      <c r="AL182" s="178">
        <v>608.1</v>
      </c>
      <c r="AM182" s="101">
        <f>AG182+AH182+AI182+AJ182+AK182+AL182</f>
        <v>5681.2000000000007</v>
      </c>
    </row>
    <row r="183" spans="1:39" s="26" customFormat="1" ht="47.25" x14ac:dyDescent="0.25">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1</v>
      </c>
      <c r="W183" s="102">
        <v>1</v>
      </c>
      <c r="X183" s="102">
        <v>0</v>
      </c>
      <c r="Y183" s="102">
        <v>2</v>
      </c>
      <c r="Z183" s="102">
        <v>0</v>
      </c>
      <c r="AA183" s="102">
        <v>1</v>
      </c>
      <c r="AB183" s="103" t="s">
        <v>221</v>
      </c>
      <c r="AC183" s="100" t="s">
        <v>28</v>
      </c>
      <c r="AD183" s="104"/>
      <c r="AE183" s="104"/>
      <c r="AF183" s="104"/>
      <c r="AG183" s="200">
        <f>AG182/AG19*100</f>
        <v>1.0073044705296434</v>
      </c>
      <c r="AH183" s="180">
        <f>AH182/AH19*100</f>
        <v>0.87192092026021606</v>
      </c>
      <c r="AI183" s="180">
        <f>AI182/AI19*100</f>
        <v>0.87747077822883324</v>
      </c>
      <c r="AJ183" s="180">
        <f>AJ182/AJ19*100</f>
        <v>0.86763789526821855</v>
      </c>
      <c r="AK183" s="180">
        <f>AK182/AK19*100</f>
        <v>1.8438782997871397</v>
      </c>
      <c r="AL183" s="180">
        <f>AL182/AL19*100</f>
        <v>1.8438782997871397</v>
      </c>
      <c r="AM183" s="101"/>
    </row>
    <row r="184" spans="1:39" s="26" customFormat="1" ht="63" x14ac:dyDescent="0.25">
      <c r="A184" s="102">
        <v>8</v>
      </c>
      <c r="B184" s="102">
        <v>0</v>
      </c>
      <c r="C184" s="102">
        <v>2</v>
      </c>
      <c r="D184" s="102">
        <v>0</v>
      </c>
      <c r="E184" s="102">
        <v>5</v>
      </c>
      <c r="F184" s="102">
        <v>0</v>
      </c>
      <c r="G184" s="102">
        <v>3</v>
      </c>
      <c r="H184" s="102">
        <v>0</v>
      </c>
      <c r="I184" s="102">
        <v>5</v>
      </c>
      <c r="J184" s="102">
        <v>4</v>
      </c>
      <c r="K184" s="102">
        <v>0</v>
      </c>
      <c r="L184" s="102">
        <v>1</v>
      </c>
      <c r="M184" s="102">
        <v>2</v>
      </c>
      <c r="N184" s="102">
        <v>0</v>
      </c>
      <c r="O184" s="102">
        <v>0</v>
      </c>
      <c r="P184" s="102">
        <v>3</v>
      </c>
      <c r="Q184" s="102">
        <v>0</v>
      </c>
      <c r="R184" s="102">
        <v>0</v>
      </c>
      <c r="S184" s="102">
        <v>5</v>
      </c>
      <c r="T184" s="102">
        <v>4</v>
      </c>
      <c r="U184" s="102">
        <v>0</v>
      </c>
      <c r="V184" s="102">
        <v>1</v>
      </c>
      <c r="W184" s="102">
        <v>1</v>
      </c>
      <c r="X184" s="102">
        <v>0</v>
      </c>
      <c r="Y184" s="102">
        <v>3</v>
      </c>
      <c r="Z184" s="102">
        <v>0</v>
      </c>
      <c r="AA184" s="102">
        <v>0</v>
      </c>
      <c r="AB184" s="105" t="s">
        <v>222</v>
      </c>
      <c r="AC184" s="100" t="s">
        <v>4</v>
      </c>
      <c r="AD184" s="104"/>
      <c r="AE184" s="104"/>
      <c r="AF184" s="104"/>
      <c r="AG184" s="181">
        <v>500</v>
      </c>
      <c r="AH184" s="181">
        <v>1200</v>
      </c>
      <c r="AI184" s="181">
        <v>500</v>
      </c>
      <c r="AJ184" s="181">
        <v>500</v>
      </c>
      <c r="AK184" s="178">
        <v>276.39999999999998</v>
      </c>
      <c r="AL184" s="178">
        <v>276.39999999999998</v>
      </c>
      <c r="AM184" s="101">
        <f>AG184+AH184+AI184+AJ184+AK184+AL184</f>
        <v>3252.8</v>
      </c>
    </row>
    <row r="185" spans="1:39" s="26" customFormat="1" ht="31.5" x14ac:dyDescent="0.25">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1</v>
      </c>
      <c r="W185" s="102">
        <v>1</v>
      </c>
      <c r="X185" s="102">
        <v>0</v>
      </c>
      <c r="Y185" s="102">
        <v>3</v>
      </c>
      <c r="Z185" s="102">
        <v>0</v>
      </c>
      <c r="AA185" s="102">
        <v>0</v>
      </c>
      <c r="AB185" s="107" t="s">
        <v>26</v>
      </c>
      <c r="AC185" s="100" t="s">
        <v>4</v>
      </c>
      <c r="AD185" s="104"/>
      <c r="AE185" s="104"/>
      <c r="AF185" s="104"/>
      <c r="AG185" s="181">
        <v>500</v>
      </c>
      <c r="AH185" s="181">
        <v>1200</v>
      </c>
      <c r="AI185" s="181">
        <v>500</v>
      </c>
      <c r="AJ185" s="181">
        <v>500</v>
      </c>
      <c r="AK185" s="178">
        <v>276.39999999999998</v>
      </c>
      <c r="AL185" s="178">
        <v>276.39999999999998</v>
      </c>
      <c r="AM185" s="101">
        <f>AG185+AH185+AI185+AJ185+AK185+AL185</f>
        <v>3252.8</v>
      </c>
    </row>
    <row r="186" spans="1:39" s="26" customFormat="1" ht="47.25" x14ac:dyDescent="0.25">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1</v>
      </c>
      <c r="W186" s="102">
        <v>1</v>
      </c>
      <c r="X186" s="102">
        <v>0</v>
      </c>
      <c r="Y186" s="102">
        <v>3</v>
      </c>
      <c r="Z186" s="102">
        <v>0</v>
      </c>
      <c r="AA186" s="102">
        <v>1</v>
      </c>
      <c r="AB186" s="103" t="s">
        <v>223</v>
      </c>
      <c r="AC186" s="100" t="s">
        <v>28</v>
      </c>
      <c r="AD186" s="104"/>
      <c r="AE186" s="104"/>
      <c r="AF186" s="104"/>
      <c r="AG186" s="180">
        <f>AG185/AG19*100</f>
        <v>0.43231951524877404</v>
      </c>
      <c r="AH186" s="180">
        <f>AH185/AH19*100</f>
        <v>0.95118645846569028</v>
      </c>
      <c r="AI186" s="180">
        <f>AI185/AI19*100</f>
        <v>0.39885035374037875</v>
      </c>
      <c r="AJ186" s="180">
        <f>AJ185/AJ19*100</f>
        <v>0.39438086148555379</v>
      </c>
      <c r="AK186" s="180">
        <f>AK185/AK19*100</f>
        <v>0.83809893448637629</v>
      </c>
      <c r="AL186" s="180">
        <f>AL185/AL19*100</f>
        <v>0.83809893448637629</v>
      </c>
      <c r="AM186" s="101"/>
    </row>
    <row r="187" spans="1:39" s="26" customFormat="1" ht="63" x14ac:dyDescent="0.25">
      <c r="A187" s="102">
        <v>8</v>
      </c>
      <c r="B187" s="102">
        <v>0</v>
      </c>
      <c r="C187" s="102">
        <v>2</v>
      </c>
      <c r="D187" s="102">
        <v>0</v>
      </c>
      <c r="E187" s="102">
        <v>5</v>
      </c>
      <c r="F187" s="102">
        <v>0</v>
      </c>
      <c r="G187" s="102">
        <v>3</v>
      </c>
      <c r="H187" s="102">
        <v>0</v>
      </c>
      <c r="I187" s="102">
        <v>5</v>
      </c>
      <c r="J187" s="102">
        <v>4</v>
      </c>
      <c r="K187" s="102">
        <v>0</v>
      </c>
      <c r="L187" s="102">
        <v>1</v>
      </c>
      <c r="M187" s="102">
        <v>2</v>
      </c>
      <c r="N187" s="102">
        <v>0</v>
      </c>
      <c r="O187" s="102">
        <v>0</v>
      </c>
      <c r="P187" s="102">
        <v>4</v>
      </c>
      <c r="Q187" s="102">
        <v>0</v>
      </c>
      <c r="R187" s="102">
        <v>0</v>
      </c>
      <c r="S187" s="102">
        <v>5</v>
      </c>
      <c r="T187" s="102">
        <v>4</v>
      </c>
      <c r="U187" s="102">
        <v>0</v>
      </c>
      <c r="V187" s="102">
        <v>1</v>
      </c>
      <c r="W187" s="102">
        <v>1</v>
      </c>
      <c r="X187" s="102">
        <v>0</v>
      </c>
      <c r="Y187" s="102">
        <v>4</v>
      </c>
      <c r="Z187" s="102">
        <v>0</v>
      </c>
      <c r="AA187" s="102">
        <v>0</v>
      </c>
      <c r="AB187" s="105" t="s">
        <v>274</v>
      </c>
      <c r="AC187" s="100" t="s">
        <v>4</v>
      </c>
      <c r="AD187" s="104"/>
      <c r="AE187" s="104"/>
      <c r="AF187" s="104"/>
      <c r="AG187" s="178">
        <v>0</v>
      </c>
      <c r="AH187" s="181">
        <v>0</v>
      </c>
      <c r="AI187" s="181">
        <v>0</v>
      </c>
      <c r="AJ187" s="181">
        <v>0</v>
      </c>
      <c r="AK187" s="178">
        <v>1326.9</v>
      </c>
      <c r="AL187" s="178">
        <v>1326.9</v>
      </c>
      <c r="AM187" s="101">
        <f>AG187+AH187+AI187+AJ187+AK187+AL187</f>
        <v>2653.8</v>
      </c>
    </row>
    <row r="188" spans="1:39" s="26" customFormat="1" ht="31.5" x14ac:dyDescent="0.25">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1</v>
      </c>
      <c r="W188" s="102">
        <v>1</v>
      </c>
      <c r="X188" s="102">
        <v>0</v>
      </c>
      <c r="Y188" s="102">
        <v>4</v>
      </c>
      <c r="Z188" s="102">
        <v>0</v>
      </c>
      <c r="AA188" s="102">
        <v>0</v>
      </c>
      <c r="AB188" s="107" t="s">
        <v>26</v>
      </c>
      <c r="AC188" s="100" t="s">
        <v>4</v>
      </c>
      <c r="AD188" s="104"/>
      <c r="AE188" s="104"/>
      <c r="AF188" s="104"/>
      <c r="AG188" s="178">
        <v>0</v>
      </c>
      <c r="AH188" s="181">
        <v>0</v>
      </c>
      <c r="AI188" s="181">
        <v>0</v>
      </c>
      <c r="AJ188" s="181">
        <v>0</v>
      </c>
      <c r="AK188" s="178">
        <v>1326.9</v>
      </c>
      <c r="AL188" s="178">
        <v>1326.9</v>
      </c>
      <c r="AM188" s="101">
        <f>AG188+AH188+AI188+AJ188+AK188+AL188</f>
        <v>2653.8</v>
      </c>
    </row>
    <row r="189" spans="1:39" s="26" customFormat="1" ht="48" customHeight="1" x14ac:dyDescent="0.25">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1</v>
      </c>
      <c r="W189" s="102">
        <v>1</v>
      </c>
      <c r="X189" s="102">
        <v>0</v>
      </c>
      <c r="Y189" s="102">
        <v>4</v>
      </c>
      <c r="Z189" s="102">
        <v>0</v>
      </c>
      <c r="AA189" s="102">
        <v>1</v>
      </c>
      <c r="AB189" s="111" t="s">
        <v>224</v>
      </c>
      <c r="AC189" s="100" t="s">
        <v>28</v>
      </c>
      <c r="AD189" s="104"/>
      <c r="AE189" s="104"/>
      <c r="AF189" s="104"/>
      <c r="AG189" s="180">
        <f>AG188/AG19*100</f>
        <v>0</v>
      </c>
      <c r="AH189" s="180">
        <f>AH188/AH19*100</f>
        <v>0</v>
      </c>
      <c r="AI189" s="180">
        <f>AI188/AI19*100</f>
        <v>0</v>
      </c>
      <c r="AJ189" s="180">
        <f>AJ188/AJ19*100</f>
        <v>0</v>
      </c>
      <c r="AK189" s="180">
        <f>AK188/AK19*100</f>
        <v>4.0234206807886137</v>
      </c>
      <c r="AL189" s="180">
        <f>AL188/AL19*100</f>
        <v>4.0234206807886137</v>
      </c>
      <c r="AM189" s="101"/>
    </row>
    <row r="190" spans="1:39" s="26" customFormat="1" ht="31.5" x14ac:dyDescent="0.25">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0</v>
      </c>
      <c r="Z190" s="102">
        <v>0</v>
      </c>
      <c r="AA190" s="112">
        <v>0</v>
      </c>
      <c r="AB190" s="192" t="s">
        <v>229</v>
      </c>
      <c r="AC190" s="100" t="s">
        <v>4</v>
      </c>
      <c r="AD190" s="104">
        <f>AD192+AD207+AD198+AD213</f>
        <v>1420</v>
      </c>
      <c r="AE190" s="104">
        <f>AE192+AE207+AE198+AE213</f>
        <v>1420</v>
      </c>
      <c r="AF190" s="104">
        <f>AF192+AF207+AF198+AF213</f>
        <v>1420</v>
      </c>
      <c r="AG190" s="201">
        <f>AG192+AG198+AG204+AG207+AG213+AG290+AG293+AG296</f>
        <v>6528.4</v>
      </c>
      <c r="AH190" s="201">
        <f>AH192+AH198+AH204+AH207+AH213+AH290+AH293+AH296+AH298</f>
        <v>7150</v>
      </c>
      <c r="AI190" s="201">
        <f t="shared" ref="AI190:AL190" si="26">AI192+AI198+AI204+AI207+AI213+AI290+AI293</f>
        <v>6550</v>
      </c>
      <c r="AJ190" s="201">
        <f t="shared" si="26"/>
        <v>6550</v>
      </c>
      <c r="AK190" s="201">
        <f t="shared" si="26"/>
        <v>3314.6000000000004</v>
      </c>
      <c r="AL190" s="201">
        <f t="shared" si="26"/>
        <v>3314.6000000000004</v>
      </c>
      <c r="AM190" s="101">
        <f t="shared" si="21"/>
        <v>33407.599999999999</v>
      </c>
    </row>
    <row r="191" spans="1:39" s="26" customFormat="1" ht="33.75" customHeight="1" x14ac:dyDescent="0.25">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0</v>
      </c>
      <c r="Z191" s="102">
        <v>0</v>
      </c>
      <c r="AA191" s="102">
        <v>1</v>
      </c>
      <c r="AB191" s="103" t="s">
        <v>225</v>
      </c>
      <c r="AC191" s="100" t="s">
        <v>28</v>
      </c>
      <c r="AD191" s="104"/>
      <c r="AE191" s="104"/>
      <c r="AF191" s="104"/>
      <c r="AG191" s="180">
        <v>100</v>
      </c>
      <c r="AH191" s="180">
        <v>100</v>
      </c>
      <c r="AI191" s="180">
        <v>100</v>
      </c>
      <c r="AJ191" s="180">
        <v>100</v>
      </c>
      <c r="AK191" s="180">
        <v>100</v>
      </c>
      <c r="AL191" s="180">
        <v>100</v>
      </c>
      <c r="AM191" s="177"/>
    </row>
    <row r="192" spans="1:39" s="26" customFormat="1" ht="118.5" customHeight="1" x14ac:dyDescent="0.25">
      <c r="A192" s="102">
        <v>8</v>
      </c>
      <c r="B192" s="102">
        <v>0</v>
      </c>
      <c r="C192" s="102">
        <v>2</v>
      </c>
      <c r="D192" s="102">
        <v>0</v>
      </c>
      <c r="E192" s="102">
        <v>4</v>
      </c>
      <c r="F192" s="102">
        <v>0</v>
      </c>
      <c r="G192" s="102">
        <v>5</v>
      </c>
      <c r="H192" s="102">
        <v>0</v>
      </c>
      <c r="I192" s="102">
        <v>5</v>
      </c>
      <c r="J192" s="102">
        <v>4</v>
      </c>
      <c r="K192" s="102">
        <v>0</v>
      </c>
      <c r="L192" s="102">
        <v>2</v>
      </c>
      <c r="M192" s="102">
        <v>1</v>
      </c>
      <c r="N192" s="102">
        <v>0</v>
      </c>
      <c r="O192" s="102">
        <v>5</v>
      </c>
      <c r="P192" s="102">
        <v>5</v>
      </c>
      <c r="Q192" s="102">
        <v>0</v>
      </c>
      <c r="R192" s="102">
        <v>0</v>
      </c>
      <c r="S192" s="102">
        <v>5</v>
      </c>
      <c r="T192" s="102">
        <v>4</v>
      </c>
      <c r="U192" s="102">
        <v>0</v>
      </c>
      <c r="V192" s="102">
        <v>2</v>
      </c>
      <c r="W192" s="102">
        <v>2</v>
      </c>
      <c r="X192" s="102">
        <v>0</v>
      </c>
      <c r="Y192" s="102">
        <v>1</v>
      </c>
      <c r="Z192" s="102">
        <v>0</v>
      </c>
      <c r="AA192" s="102">
        <v>0</v>
      </c>
      <c r="AB192" s="103" t="s">
        <v>270</v>
      </c>
      <c r="AC192" s="100" t="s">
        <v>34</v>
      </c>
      <c r="AD192" s="104">
        <f t="shared" ref="AD192:AF192" si="27">AD193+AD194+AD195+AD196</f>
        <v>100</v>
      </c>
      <c r="AE192" s="104">
        <f t="shared" si="27"/>
        <v>100</v>
      </c>
      <c r="AF192" s="104">
        <f t="shared" si="27"/>
        <v>100</v>
      </c>
      <c r="AG192" s="178">
        <v>159.69999999999999</v>
      </c>
      <c r="AH192" s="181">
        <v>0</v>
      </c>
      <c r="AI192" s="181">
        <v>0</v>
      </c>
      <c r="AJ192" s="181">
        <v>0</v>
      </c>
      <c r="AK192" s="181">
        <v>0</v>
      </c>
      <c r="AL192" s="181">
        <v>0</v>
      </c>
      <c r="AM192" s="101">
        <f>AG192+AH192+AI192+AJ192+AK192+AL192</f>
        <v>159.69999999999999</v>
      </c>
    </row>
    <row r="193" spans="1:46" s="26" customFormat="1" ht="18" hidden="1" customHeight="1" x14ac:dyDescent="0.25">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1</v>
      </c>
      <c r="Z193" s="102">
        <v>0</v>
      </c>
      <c r="AA193" s="102">
        <v>0</v>
      </c>
      <c r="AB193" s="107" t="s">
        <v>24</v>
      </c>
      <c r="AC193" s="100" t="s">
        <v>4</v>
      </c>
      <c r="AD193" s="104"/>
      <c r="AE193" s="104"/>
      <c r="AF193" s="104"/>
      <c r="AG193" s="178"/>
      <c r="AH193" s="181"/>
      <c r="AI193" s="181"/>
      <c r="AJ193" s="181"/>
      <c r="AK193" s="178"/>
      <c r="AL193" s="178"/>
      <c r="AM193" s="101">
        <f t="shared" si="21"/>
        <v>0</v>
      </c>
    </row>
    <row r="194" spans="1:46" s="26" customFormat="1" ht="24.75" hidden="1" customHeight="1" x14ac:dyDescent="0.25">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1</v>
      </c>
      <c r="Z194" s="102">
        <v>0</v>
      </c>
      <c r="AA194" s="102">
        <v>0</v>
      </c>
      <c r="AB194" s="107" t="s">
        <v>25</v>
      </c>
      <c r="AC194" s="100" t="s">
        <v>4</v>
      </c>
      <c r="AD194" s="104"/>
      <c r="AE194" s="104"/>
      <c r="AF194" s="104"/>
      <c r="AG194" s="178"/>
      <c r="AH194" s="181"/>
      <c r="AI194" s="181"/>
      <c r="AJ194" s="181"/>
      <c r="AK194" s="178"/>
      <c r="AL194" s="178"/>
      <c r="AM194" s="101">
        <f t="shared" si="21"/>
        <v>0</v>
      </c>
    </row>
    <row r="195" spans="1:46" s="26" customFormat="1" ht="30" customHeight="1" x14ac:dyDescent="0.25">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2</v>
      </c>
      <c r="X195" s="102">
        <v>0</v>
      </c>
      <c r="Y195" s="102">
        <v>1</v>
      </c>
      <c r="Z195" s="102">
        <v>0</v>
      </c>
      <c r="AA195" s="102">
        <v>0</v>
      </c>
      <c r="AB195" s="107" t="s">
        <v>226</v>
      </c>
      <c r="AC195" s="100" t="s">
        <v>4</v>
      </c>
      <c r="AD195" s="104">
        <v>100</v>
      </c>
      <c r="AE195" s="104">
        <v>100</v>
      </c>
      <c r="AF195" s="104">
        <v>100</v>
      </c>
      <c r="AG195" s="178">
        <v>159.69999999999999</v>
      </c>
      <c r="AH195" s="181">
        <v>0</v>
      </c>
      <c r="AI195" s="181">
        <v>0</v>
      </c>
      <c r="AJ195" s="181">
        <v>0</v>
      </c>
      <c r="AK195" s="181">
        <v>0</v>
      </c>
      <c r="AL195" s="181">
        <v>0</v>
      </c>
      <c r="AM195" s="101">
        <f>AG195+AH195+AI195+AJ195+AK195+AL195</f>
        <v>159.69999999999999</v>
      </c>
    </row>
    <row r="196" spans="1:46" s="26" customFormat="1" ht="19.5" hidden="1" customHeight="1" x14ac:dyDescent="0.25">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7" t="s">
        <v>27</v>
      </c>
      <c r="AC196" s="100" t="s">
        <v>4</v>
      </c>
      <c r="AD196" s="104"/>
      <c r="AE196" s="104"/>
      <c r="AF196" s="104"/>
      <c r="AG196" s="178"/>
      <c r="AH196" s="178"/>
      <c r="AI196" s="178"/>
      <c r="AJ196" s="178"/>
      <c r="AK196" s="178"/>
      <c r="AL196" s="178"/>
      <c r="AM196" s="101">
        <f t="shared" si="21"/>
        <v>0</v>
      </c>
    </row>
    <row r="197" spans="1:46" s="26" customFormat="1" ht="32.25" customHeight="1" x14ac:dyDescent="0.25">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2</v>
      </c>
      <c r="X197" s="102">
        <v>0</v>
      </c>
      <c r="Y197" s="102">
        <v>1</v>
      </c>
      <c r="Z197" s="102">
        <v>0</v>
      </c>
      <c r="AA197" s="102">
        <v>1</v>
      </c>
      <c r="AB197" s="103" t="s">
        <v>227</v>
      </c>
      <c r="AC197" s="100" t="s">
        <v>31</v>
      </c>
      <c r="AD197" s="104"/>
      <c r="AE197" s="104"/>
      <c r="AF197" s="104"/>
      <c r="AG197" s="180">
        <v>1</v>
      </c>
      <c r="AH197" s="180">
        <v>1</v>
      </c>
      <c r="AI197" s="180">
        <v>1</v>
      </c>
      <c r="AJ197" s="180">
        <v>1</v>
      </c>
      <c r="AK197" s="180">
        <v>0</v>
      </c>
      <c r="AL197" s="180">
        <v>0</v>
      </c>
      <c r="AM197" s="177">
        <v>4</v>
      </c>
    </row>
    <row r="198" spans="1:46" s="26" customFormat="1" ht="38.25" customHeight="1" x14ac:dyDescent="0.25">
      <c r="A198" s="123">
        <v>8</v>
      </c>
      <c r="B198" s="123">
        <v>0</v>
      </c>
      <c r="C198" s="123">
        <v>2</v>
      </c>
      <c r="D198" s="123">
        <v>0</v>
      </c>
      <c r="E198" s="123">
        <v>5</v>
      </c>
      <c r="F198" s="123">
        <v>0</v>
      </c>
      <c r="G198" s="123">
        <v>3</v>
      </c>
      <c r="H198" s="123">
        <v>0</v>
      </c>
      <c r="I198" s="123">
        <v>5</v>
      </c>
      <c r="J198" s="123">
        <v>4</v>
      </c>
      <c r="K198" s="123">
        <v>0</v>
      </c>
      <c r="L198" s="123">
        <v>2</v>
      </c>
      <c r="M198" s="123">
        <v>2</v>
      </c>
      <c r="N198" s="123">
        <v>0</v>
      </c>
      <c r="O198" s="123">
        <v>0</v>
      </c>
      <c r="P198" s="123">
        <v>6</v>
      </c>
      <c r="Q198" s="123">
        <v>0</v>
      </c>
      <c r="R198" s="102">
        <v>0</v>
      </c>
      <c r="S198" s="102">
        <v>5</v>
      </c>
      <c r="T198" s="102">
        <v>4</v>
      </c>
      <c r="U198" s="102">
        <v>0</v>
      </c>
      <c r="V198" s="102">
        <v>2</v>
      </c>
      <c r="W198" s="102">
        <v>2</v>
      </c>
      <c r="X198" s="102">
        <v>0</v>
      </c>
      <c r="Y198" s="102">
        <v>2</v>
      </c>
      <c r="Z198" s="102">
        <v>0</v>
      </c>
      <c r="AA198" s="102">
        <v>0</v>
      </c>
      <c r="AB198" s="103" t="s">
        <v>275</v>
      </c>
      <c r="AC198" s="100" t="s">
        <v>34</v>
      </c>
      <c r="AD198" s="104">
        <f t="shared" ref="AD198:AF198" si="28">AD199+AD200+AD201+AD202</f>
        <v>200</v>
      </c>
      <c r="AE198" s="104">
        <f t="shared" si="28"/>
        <v>200</v>
      </c>
      <c r="AF198" s="104">
        <f t="shared" si="28"/>
        <v>200</v>
      </c>
      <c r="AG198" s="178">
        <v>4535</v>
      </c>
      <c r="AH198" s="181">
        <v>4900</v>
      </c>
      <c r="AI198" s="181">
        <v>4600</v>
      </c>
      <c r="AJ198" s="181">
        <v>4600</v>
      </c>
      <c r="AK198" s="178">
        <v>2543.3000000000002</v>
      </c>
      <c r="AL198" s="178">
        <v>2543.3000000000002</v>
      </c>
      <c r="AM198" s="101">
        <f>AG198+AH198+AI198+AJ198+AK198+AL198</f>
        <v>23721.599999999999</v>
      </c>
    </row>
    <row r="199" spans="1:46" s="26" customFormat="1" ht="19.5" hidden="1" customHeight="1" x14ac:dyDescent="0.25">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2</v>
      </c>
      <c r="Z199" s="102">
        <v>0</v>
      </c>
      <c r="AA199" s="102">
        <v>0</v>
      </c>
      <c r="AB199" s="107" t="s">
        <v>24</v>
      </c>
      <c r="AC199" s="100" t="s">
        <v>4</v>
      </c>
      <c r="AD199" s="104"/>
      <c r="AE199" s="104"/>
      <c r="AF199" s="104"/>
      <c r="AG199" s="178"/>
      <c r="AH199" s="181"/>
      <c r="AI199" s="181"/>
      <c r="AJ199" s="181"/>
      <c r="AK199" s="178"/>
      <c r="AL199" s="178"/>
      <c r="AM199" s="101">
        <f t="shared" si="21"/>
        <v>0</v>
      </c>
    </row>
    <row r="200" spans="1:46" s="26" customFormat="1" ht="19.5" hidden="1" customHeight="1"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2</v>
      </c>
      <c r="Z200" s="102">
        <v>0</v>
      </c>
      <c r="AA200" s="102">
        <v>0</v>
      </c>
      <c r="AB200" s="107" t="s">
        <v>25</v>
      </c>
      <c r="AC200" s="100" t="s">
        <v>4</v>
      </c>
      <c r="AD200" s="104"/>
      <c r="AE200" s="104"/>
      <c r="AF200" s="104"/>
      <c r="AG200" s="178"/>
      <c r="AH200" s="181"/>
      <c r="AI200" s="181"/>
      <c r="AJ200" s="181"/>
      <c r="AK200" s="178"/>
      <c r="AL200" s="178"/>
      <c r="AM200" s="101">
        <f t="shared" si="21"/>
        <v>0</v>
      </c>
    </row>
    <row r="201" spans="1:46" s="26" customFormat="1" ht="33" customHeight="1"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2</v>
      </c>
      <c r="X201" s="102">
        <v>0</v>
      </c>
      <c r="Y201" s="102">
        <v>2</v>
      </c>
      <c r="Z201" s="102">
        <v>0</v>
      </c>
      <c r="AA201" s="102">
        <v>0</v>
      </c>
      <c r="AB201" s="107" t="s">
        <v>26</v>
      </c>
      <c r="AC201" s="100" t="s">
        <v>4</v>
      </c>
      <c r="AD201" s="104">
        <v>200</v>
      </c>
      <c r="AE201" s="104">
        <v>200</v>
      </c>
      <c r="AF201" s="104">
        <v>200</v>
      </c>
      <c r="AG201" s="178">
        <v>4535</v>
      </c>
      <c r="AH201" s="181">
        <v>4900</v>
      </c>
      <c r="AI201" s="181">
        <v>4600</v>
      </c>
      <c r="AJ201" s="181">
        <v>4600</v>
      </c>
      <c r="AK201" s="178">
        <v>2543.3000000000002</v>
      </c>
      <c r="AL201" s="178">
        <v>2543.3000000000002</v>
      </c>
      <c r="AM201" s="101">
        <f>AG201+AH201+AI201+AJ201+AK201+AL201</f>
        <v>23721.599999999999</v>
      </c>
    </row>
    <row r="202" spans="1:46" s="26" customFormat="1" ht="19.5" hidden="1" customHeight="1" x14ac:dyDescent="0.25">
      <c r="A202" s="102"/>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7" t="s">
        <v>27</v>
      </c>
      <c r="AC202" s="100" t="s">
        <v>4</v>
      </c>
      <c r="AD202" s="104"/>
      <c r="AE202" s="104"/>
      <c r="AF202" s="104"/>
      <c r="AG202" s="178"/>
      <c r="AH202" s="178"/>
      <c r="AI202" s="178"/>
      <c r="AJ202" s="178"/>
      <c r="AK202" s="178"/>
      <c r="AL202" s="178"/>
      <c r="AM202" s="101">
        <f t="shared" si="21"/>
        <v>0</v>
      </c>
    </row>
    <row r="203" spans="1:46" s="26" customFormat="1" ht="48.75" customHeight="1" x14ac:dyDescent="0.25">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2</v>
      </c>
      <c r="X203" s="102">
        <v>0</v>
      </c>
      <c r="Y203" s="102">
        <v>2</v>
      </c>
      <c r="Z203" s="102">
        <v>0</v>
      </c>
      <c r="AA203" s="102">
        <v>1</v>
      </c>
      <c r="AB203" s="103" t="s">
        <v>228</v>
      </c>
      <c r="AC203" s="100" t="s">
        <v>28</v>
      </c>
      <c r="AD203" s="104"/>
      <c r="AE203" s="104"/>
      <c r="AF203" s="104"/>
      <c r="AG203" s="180">
        <f>AG201/AG19*100</f>
        <v>3.9211380033063805</v>
      </c>
      <c r="AH203" s="180">
        <f>AH201/AH19*100</f>
        <v>3.8840113720682359</v>
      </c>
      <c r="AI203" s="180">
        <f>AI201/AI19*100</f>
        <v>3.6694232544114844</v>
      </c>
      <c r="AJ203" s="180">
        <f>AJ201/AJ19*100</f>
        <v>3.6283039256670953</v>
      </c>
      <c r="AK203" s="180">
        <f>AK201/AK19*100</f>
        <v>7.7117837195340124</v>
      </c>
      <c r="AL203" s="180">
        <f>AL201/AL19*100</f>
        <v>7.7117837195340124</v>
      </c>
      <c r="AM203" s="101"/>
    </row>
    <row r="204" spans="1:46" s="26" customFormat="1" ht="56.25" customHeight="1" x14ac:dyDescent="0.25">
      <c r="A204" s="123">
        <v>8</v>
      </c>
      <c r="B204" s="123">
        <v>0</v>
      </c>
      <c r="C204" s="123">
        <v>2</v>
      </c>
      <c r="D204" s="123">
        <v>0</v>
      </c>
      <c r="E204" s="123">
        <v>5</v>
      </c>
      <c r="F204" s="123">
        <v>0</v>
      </c>
      <c r="G204" s="123">
        <v>3</v>
      </c>
      <c r="H204" s="123">
        <v>0</v>
      </c>
      <c r="I204" s="123">
        <v>5</v>
      </c>
      <c r="J204" s="123">
        <v>4</v>
      </c>
      <c r="K204" s="123">
        <v>0</v>
      </c>
      <c r="L204" s="123">
        <v>2</v>
      </c>
      <c r="M204" s="123">
        <v>2</v>
      </c>
      <c r="N204" s="123">
        <v>0</v>
      </c>
      <c r="O204" s="123">
        <v>0</v>
      </c>
      <c r="P204" s="123">
        <v>7</v>
      </c>
      <c r="Q204" s="123">
        <v>0</v>
      </c>
      <c r="R204" s="102">
        <v>0</v>
      </c>
      <c r="S204" s="102">
        <v>5</v>
      </c>
      <c r="T204" s="102">
        <v>4</v>
      </c>
      <c r="U204" s="102">
        <v>0</v>
      </c>
      <c r="V204" s="102">
        <v>2</v>
      </c>
      <c r="W204" s="102">
        <v>2</v>
      </c>
      <c r="X204" s="102">
        <v>0</v>
      </c>
      <c r="Y204" s="112">
        <v>3</v>
      </c>
      <c r="Z204" s="102">
        <v>0</v>
      </c>
      <c r="AA204" s="102">
        <v>0</v>
      </c>
      <c r="AB204" s="103" t="s">
        <v>259</v>
      </c>
      <c r="AC204" s="100" t="s">
        <v>34</v>
      </c>
      <c r="AD204" s="104">
        <f>AD205+AD206+AD207+AD208</f>
        <v>1220</v>
      </c>
      <c r="AE204" s="104">
        <f>AE205+AE206+AE207+AE208</f>
        <v>1220</v>
      </c>
      <c r="AF204" s="104">
        <f>AF205+AF206+AF207+AF208</f>
        <v>1220</v>
      </c>
      <c r="AG204" s="178">
        <v>200</v>
      </c>
      <c r="AH204" s="181">
        <v>300</v>
      </c>
      <c r="AI204" s="181">
        <v>300</v>
      </c>
      <c r="AJ204" s="181">
        <v>300</v>
      </c>
      <c r="AK204" s="181">
        <v>110.5</v>
      </c>
      <c r="AL204" s="181">
        <v>110.5</v>
      </c>
      <c r="AM204" s="101">
        <f>AG204+AH204+AI204+AJ204+AK204+AL204</f>
        <v>1321</v>
      </c>
    </row>
    <row r="205" spans="1:46" s="26" customFormat="1" ht="38.25" customHeight="1" x14ac:dyDescent="0.25">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2</v>
      </c>
      <c r="X205" s="102">
        <v>0</v>
      </c>
      <c r="Y205" s="112">
        <v>3</v>
      </c>
      <c r="Z205" s="102">
        <v>0</v>
      </c>
      <c r="AA205" s="102">
        <v>0</v>
      </c>
      <c r="AB205" s="107" t="s">
        <v>26</v>
      </c>
      <c r="AC205" s="100" t="s">
        <v>4</v>
      </c>
      <c r="AD205" s="104">
        <v>200</v>
      </c>
      <c r="AE205" s="104">
        <v>200</v>
      </c>
      <c r="AF205" s="104">
        <v>200</v>
      </c>
      <c r="AG205" s="178">
        <v>200</v>
      </c>
      <c r="AH205" s="181">
        <v>300</v>
      </c>
      <c r="AI205" s="181">
        <v>300</v>
      </c>
      <c r="AJ205" s="181">
        <v>300</v>
      </c>
      <c r="AK205" s="181">
        <v>110.5</v>
      </c>
      <c r="AL205" s="181">
        <v>110.5</v>
      </c>
      <c r="AM205" s="101">
        <f>AG205+AH205+AI205+AJ205+AK205+AL205</f>
        <v>1321</v>
      </c>
    </row>
    <row r="206" spans="1:46" s="26" customFormat="1" ht="38.25" customHeight="1"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2</v>
      </c>
      <c r="X206" s="102">
        <v>0</v>
      </c>
      <c r="Y206" s="112">
        <v>3</v>
      </c>
      <c r="Z206" s="102">
        <v>0</v>
      </c>
      <c r="AA206" s="102">
        <v>1</v>
      </c>
      <c r="AB206" s="103" t="s">
        <v>260</v>
      </c>
      <c r="AC206" s="100" t="s">
        <v>31</v>
      </c>
      <c r="AD206" s="104"/>
      <c r="AE206" s="104"/>
      <c r="AF206" s="104"/>
      <c r="AG206" s="180">
        <v>2</v>
      </c>
      <c r="AH206" s="180">
        <v>1</v>
      </c>
      <c r="AI206" s="180">
        <v>1</v>
      </c>
      <c r="AJ206" s="180">
        <v>1</v>
      </c>
      <c r="AK206" s="180">
        <v>1</v>
      </c>
      <c r="AL206" s="180">
        <v>1</v>
      </c>
      <c r="AM206" s="177">
        <f>AG206+AH206+AI206+AJ206+AK206+AL206</f>
        <v>7</v>
      </c>
    </row>
    <row r="207" spans="1:46" s="44" customFormat="1" ht="75" customHeight="1" x14ac:dyDescent="0.25">
      <c r="A207" s="123">
        <v>8</v>
      </c>
      <c r="B207" s="123">
        <v>0</v>
      </c>
      <c r="C207" s="123">
        <v>2</v>
      </c>
      <c r="D207" s="123">
        <v>0</v>
      </c>
      <c r="E207" s="123">
        <v>5</v>
      </c>
      <c r="F207" s="123">
        <v>0</v>
      </c>
      <c r="G207" s="123">
        <v>3</v>
      </c>
      <c r="H207" s="123">
        <v>0</v>
      </c>
      <c r="I207" s="123">
        <v>5</v>
      </c>
      <c r="J207" s="123">
        <v>4</v>
      </c>
      <c r="K207" s="123">
        <v>0</v>
      </c>
      <c r="L207" s="123">
        <v>2</v>
      </c>
      <c r="M207" s="123">
        <v>2</v>
      </c>
      <c r="N207" s="123">
        <v>0</v>
      </c>
      <c r="O207" s="123">
        <v>0</v>
      </c>
      <c r="P207" s="123">
        <v>8</v>
      </c>
      <c r="Q207" s="123">
        <v>0</v>
      </c>
      <c r="R207" s="102">
        <v>0</v>
      </c>
      <c r="S207" s="102">
        <v>5</v>
      </c>
      <c r="T207" s="102">
        <v>4</v>
      </c>
      <c r="U207" s="102">
        <v>0</v>
      </c>
      <c r="V207" s="102">
        <v>2</v>
      </c>
      <c r="W207" s="102">
        <v>2</v>
      </c>
      <c r="X207" s="102">
        <v>0</v>
      </c>
      <c r="Y207" s="112">
        <v>4</v>
      </c>
      <c r="Z207" s="102">
        <v>0</v>
      </c>
      <c r="AA207" s="102">
        <v>0</v>
      </c>
      <c r="AB207" s="103" t="s">
        <v>261</v>
      </c>
      <c r="AC207" s="100" t="s">
        <v>4</v>
      </c>
      <c r="AD207" s="104">
        <f t="shared" ref="AD207:AF207" si="29">AD208+AD209+AD210+AD211</f>
        <v>1020</v>
      </c>
      <c r="AE207" s="104">
        <f t="shared" si="29"/>
        <v>1020</v>
      </c>
      <c r="AF207" s="104">
        <f t="shared" si="29"/>
        <v>1020</v>
      </c>
      <c r="AG207" s="178">
        <v>200</v>
      </c>
      <c r="AH207" s="181">
        <v>250</v>
      </c>
      <c r="AI207" s="181">
        <v>250</v>
      </c>
      <c r="AJ207" s="181">
        <v>250</v>
      </c>
      <c r="AK207" s="181">
        <v>110.5</v>
      </c>
      <c r="AL207" s="181">
        <v>110.5</v>
      </c>
      <c r="AM207" s="101">
        <f>AG207+AH207+AI207+AJ207+AK207+AL207</f>
        <v>1171</v>
      </c>
      <c r="AN207" s="47"/>
      <c r="AO207" s="47"/>
      <c r="AP207" s="47"/>
      <c r="AQ207" s="47"/>
      <c r="AR207" s="47"/>
      <c r="AS207" s="47"/>
      <c r="AT207" s="47"/>
    </row>
    <row r="208" spans="1:46" s="26" customFormat="1" ht="25.5" hidden="1" customHeight="1" x14ac:dyDescent="0.25">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12">
        <v>3</v>
      </c>
      <c r="Z208" s="102">
        <v>0</v>
      </c>
      <c r="AA208" s="102">
        <v>0</v>
      </c>
      <c r="AB208" s="107" t="s">
        <v>24</v>
      </c>
      <c r="AC208" s="100" t="s">
        <v>4</v>
      </c>
      <c r="AD208" s="104"/>
      <c r="AE208" s="104"/>
      <c r="AF208" s="104"/>
      <c r="AG208" s="178"/>
      <c r="AH208" s="181"/>
      <c r="AI208" s="181"/>
      <c r="AJ208" s="181"/>
      <c r="AK208" s="178"/>
      <c r="AL208" s="178"/>
      <c r="AM208" s="101">
        <f t="shared" si="21"/>
        <v>0</v>
      </c>
    </row>
    <row r="209" spans="1:39" s="26" customFormat="1" ht="31.5" hidden="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12">
        <v>3</v>
      </c>
      <c r="Z209" s="102">
        <v>0</v>
      </c>
      <c r="AA209" s="102">
        <v>0</v>
      </c>
      <c r="AB209" s="107" t="s">
        <v>25</v>
      </c>
      <c r="AC209" s="100" t="s">
        <v>4</v>
      </c>
      <c r="AD209" s="104"/>
      <c r="AE209" s="104"/>
      <c r="AF209" s="104"/>
      <c r="AG209" s="178"/>
      <c r="AH209" s="181"/>
      <c r="AI209" s="181"/>
      <c r="AJ209" s="181"/>
      <c r="AK209" s="178"/>
      <c r="AL209" s="178"/>
      <c r="AM209" s="101">
        <f t="shared" si="21"/>
        <v>0</v>
      </c>
    </row>
    <row r="210" spans="1:39" s="26" customFormat="1" ht="31.5" x14ac:dyDescent="0.25">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2</v>
      </c>
      <c r="X210" s="102">
        <v>0</v>
      </c>
      <c r="Y210" s="112">
        <v>4</v>
      </c>
      <c r="Z210" s="102">
        <v>0</v>
      </c>
      <c r="AA210" s="102">
        <v>0</v>
      </c>
      <c r="AB210" s="107" t="s">
        <v>26</v>
      </c>
      <c r="AC210" s="100" t="s">
        <v>4</v>
      </c>
      <c r="AD210" s="104">
        <v>1020</v>
      </c>
      <c r="AE210" s="104">
        <v>1020</v>
      </c>
      <c r="AF210" s="104">
        <v>1020</v>
      </c>
      <c r="AG210" s="178">
        <v>200</v>
      </c>
      <c r="AH210" s="181">
        <v>250</v>
      </c>
      <c r="AI210" s="181">
        <v>250</v>
      </c>
      <c r="AJ210" s="181">
        <v>250</v>
      </c>
      <c r="AK210" s="181">
        <v>110.5</v>
      </c>
      <c r="AL210" s="181">
        <v>110.5</v>
      </c>
      <c r="AM210" s="101">
        <f>AG210+AH210+AI210+AJ210+AK210+AL210</f>
        <v>1171</v>
      </c>
    </row>
    <row r="211" spans="1:39" s="26" customFormat="1" ht="31.5" hidden="1" x14ac:dyDescent="0.25">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12"/>
      <c r="Z211" s="102"/>
      <c r="AA211" s="102"/>
      <c r="AB211" s="107" t="s">
        <v>27</v>
      </c>
      <c r="AC211" s="100" t="s">
        <v>4</v>
      </c>
      <c r="AD211" s="104"/>
      <c r="AE211" s="104"/>
      <c r="AF211" s="104"/>
      <c r="AG211" s="178"/>
      <c r="AH211" s="178"/>
      <c r="AI211" s="178"/>
      <c r="AJ211" s="178"/>
      <c r="AK211" s="178"/>
      <c r="AL211" s="178"/>
      <c r="AM211" s="101">
        <f t="shared" si="21"/>
        <v>0</v>
      </c>
    </row>
    <row r="212" spans="1:39" s="26" customFormat="1" ht="37.5" customHeight="1" x14ac:dyDescent="0.25">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2</v>
      </c>
      <c r="X212" s="102">
        <v>0</v>
      </c>
      <c r="Y212" s="112">
        <v>4</v>
      </c>
      <c r="Z212" s="102">
        <v>0</v>
      </c>
      <c r="AA212" s="102">
        <v>1</v>
      </c>
      <c r="AB212" s="103" t="s">
        <v>232</v>
      </c>
      <c r="AC212" s="100" t="s">
        <v>31</v>
      </c>
      <c r="AD212" s="104"/>
      <c r="AE212" s="104"/>
      <c r="AF212" s="104"/>
      <c r="AG212" s="180">
        <v>18</v>
      </c>
      <c r="AH212" s="180">
        <v>18</v>
      </c>
      <c r="AI212" s="180">
        <v>18</v>
      </c>
      <c r="AJ212" s="180">
        <v>18</v>
      </c>
      <c r="AK212" s="180">
        <v>18</v>
      </c>
      <c r="AL212" s="180">
        <v>18</v>
      </c>
      <c r="AM212" s="177">
        <v>18</v>
      </c>
    </row>
    <row r="213" spans="1:39" s="26" customFormat="1" ht="31.5" x14ac:dyDescent="0.25">
      <c r="A213" s="102">
        <v>8</v>
      </c>
      <c r="B213" s="102">
        <v>0</v>
      </c>
      <c r="C213" s="102">
        <v>2</v>
      </c>
      <c r="D213" s="102">
        <v>0</v>
      </c>
      <c r="E213" s="102">
        <v>5</v>
      </c>
      <c r="F213" s="102">
        <v>0</v>
      </c>
      <c r="G213" s="102">
        <v>3</v>
      </c>
      <c r="H213" s="102">
        <v>0</v>
      </c>
      <c r="I213" s="102">
        <v>5</v>
      </c>
      <c r="J213" s="102">
        <v>4</v>
      </c>
      <c r="K213" s="102">
        <v>0</v>
      </c>
      <c r="L213" s="102">
        <v>2</v>
      </c>
      <c r="M213" s="102">
        <v>2</v>
      </c>
      <c r="N213" s="102">
        <v>0</v>
      </c>
      <c r="O213" s="102">
        <v>0</v>
      </c>
      <c r="P213" s="102">
        <v>9</v>
      </c>
      <c r="Q213" s="102">
        <v>0</v>
      </c>
      <c r="R213" s="102">
        <v>0</v>
      </c>
      <c r="S213" s="102">
        <v>5</v>
      </c>
      <c r="T213" s="102">
        <v>4</v>
      </c>
      <c r="U213" s="102">
        <v>0</v>
      </c>
      <c r="V213" s="102">
        <v>2</v>
      </c>
      <c r="W213" s="102">
        <v>2</v>
      </c>
      <c r="X213" s="102">
        <v>0</v>
      </c>
      <c r="Y213" s="112">
        <v>5</v>
      </c>
      <c r="Z213" s="102">
        <v>0</v>
      </c>
      <c r="AA213" s="102">
        <v>0</v>
      </c>
      <c r="AB213" s="103" t="s">
        <v>230</v>
      </c>
      <c r="AC213" s="100" t="s">
        <v>4</v>
      </c>
      <c r="AD213" s="104">
        <f t="shared" ref="AD213:AF213" si="30">AD214+AD215+AD216</f>
        <v>100</v>
      </c>
      <c r="AE213" s="104">
        <f t="shared" si="30"/>
        <v>100</v>
      </c>
      <c r="AF213" s="104">
        <f t="shared" si="30"/>
        <v>100</v>
      </c>
      <c r="AG213" s="178">
        <v>200</v>
      </c>
      <c r="AH213" s="181">
        <v>200</v>
      </c>
      <c r="AI213" s="181">
        <v>200</v>
      </c>
      <c r="AJ213" s="181">
        <v>200</v>
      </c>
      <c r="AK213" s="181">
        <v>110.5</v>
      </c>
      <c r="AL213" s="181">
        <v>110.5</v>
      </c>
      <c r="AM213" s="101">
        <f>AG213+AH213+AI213+AJ213+AK213+AL213</f>
        <v>1021</v>
      </c>
    </row>
    <row r="214" spans="1:39" s="26" customFormat="1" ht="31.5" hidden="1" x14ac:dyDescent="0.25">
      <c r="A214" s="102"/>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12"/>
      <c r="Z214" s="102"/>
      <c r="AA214" s="102"/>
      <c r="AB214" s="107" t="s">
        <v>24</v>
      </c>
      <c r="AC214" s="100" t="s">
        <v>4</v>
      </c>
      <c r="AD214" s="104"/>
      <c r="AE214" s="104"/>
      <c r="AF214" s="104"/>
      <c r="AG214" s="178"/>
      <c r="AH214" s="181"/>
      <c r="AI214" s="181"/>
      <c r="AJ214" s="181"/>
      <c r="AK214" s="178"/>
      <c r="AL214" s="178"/>
      <c r="AM214" s="101">
        <f t="shared" si="21"/>
        <v>0</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12"/>
      <c r="Z215" s="102"/>
      <c r="AA215" s="102"/>
      <c r="AB215" s="107" t="s">
        <v>25</v>
      </c>
      <c r="AC215" s="100" t="s">
        <v>4</v>
      </c>
      <c r="AD215" s="104"/>
      <c r="AE215" s="104"/>
      <c r="AF215" s="104"/>
      <c r="AG215" s="178"/>
      <c r="AH215" s="181"/>
      <c r="AI215" s="181"/>
      <c r="AJ215" s="181"/>
      <c r="AK215" s="178"/>
      <c r="AL215" s="178"/>
      <c r="AM215" s="101">
        <f t="shared" si="21"/>
        <v>0</v>
      </c>
    </row>
    <row r="216" spans="1:39" s="26" customFormat="1" ht="31.5" x14ac:dyDescent="0.25">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2</v>
      </c>
      <c r="X216" s="102">
        <v>0</v>
      </c>
      <c r="Y216" s="112">
        <v>5</v>
      </c>
      <c r="Z216" s="102">
        <v>0</v>
      </c>
      <c r="AA216" s="102">
        <v>0</v>
      </c>
      <c r="AB216" s="107" t="s">
        <v>26</v>
      </c>
      <c r="AC216" s="100" t="s">
        <v>4</v>
      </c>
      <c r="AD216" s="104">
        <v>100</v>
      </c>
      <c r="AE216" s="104">
        <v>100</v>
      </c>
      <c r="AF216" s="104">
        <v>100</v>
      </c>
      <c r="AG216" s="178">
        <v>200</v>
      </c>
      <c r="AH216" s="181">
        <v>200</v>
      </c>
      <c r="AI216" s="181">
        <v>200</v>
      </c>
      <c r="AJ216" s="181">
        <v>200</v>
      </c>
      <c r="AK216" s="181">
        <v>110.5</v>
      </c>
      <c r="AL216" s="181">
        <v>110.5</v>
      </c>
      <c r="AM216" s="101">
        <f>AG216+AH216+AI216+AJ216+AK216+AL216</f>
        <v>1021</v>
      </c>
    </row>
    <row r="217" spans="1:39" s="26" customFormat="1" ht="36.75" customHeight="1" x14ac:dyDescent="0.25">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2</v>
      </c>
      <c r="X217" s="102">
        <v>0</v>
      </c>
      <c r="Y217" s="112">
        <v>5</v>
      </c>
      <c r="Z217" s="102">
        <v>0</v>
      </c>
      <c r="AA217" s="102">
        <v>1</v>
      </c>
      <c r="AB217" s="103" t="s">
        <v>234</v>
      </c>
      <c r="AC217" s="100" t="s">
        <v>231</v>
      </c>
      <c r="AD217" s="104"/>
      <c r="AE217" s="104"/>
      <c r="AF217" s="104"/>
      <c r="AG217" s="180">
        <v>5000</v>
      </c>
      <c r="AH217" s="180">
        <v>4000</v>
      </c>
      <c r="AI217" s="180">
        <v>3000</v>
      </c>
      <c r="AJ217" s="180">
        <v>3000</v>
      </c>
      <c r="AK217" s="180">
        <v>3000</v>
      </c>
      <c r="AL217" s="180">
        <v>3000</v>
      </c>
      <c r="AM217" s="177">
        <f>AG217+AH217+AI217+AJ217+AK217+AL217</f>
        <v>21000</v>
      </c>
    </row>
    <row r="218" spans="1:39" s="26" customFormat="1" ht="15.75" hidden="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78"/>
      <c r="AH218" s="178"/>
      <c r="AI218" s="178"/>
      <c r="AJ218" s="178"/>
      <c r="AK218" s="178"/>
      <c r="AL218" s="178"/>
      <c r="AM218" s="101">
        <f t="shared" si="21"/>
        <v>0</v>
      </c>
    </row>
    <row r="219" spans="1:39" s="26" customFormat="1" ht="15.75" hidden="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21"/>
        <v>0</v>
      </c>
    </row>
    <row r="220" spans="1:39" s="26" customFormat="1" ht="15.75" hidden="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21"/>
        <v>0</v>
      </c>
    </row>
    <row r="221" spans="1:39" s="26" customFormat="1" ht="15.75" hidden="1" x14ac:dyDescent="0.25">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21"/>
        <v>0</v>
      </c>
    </row>
    <row r="222" spans="1:39" s="26" customFormat="1" ht="15.75" hidden="1" x14ac:dyDescent="0.25">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21"/>
        <v>0</v>
      </c>
    </row>
    <row r="223" spans="1:39" s="26" customFormat="1" ht="15.75" hidden="1" x14ac:dyDescent="0.25">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21"/>
        <v>0</v>
      </c>
    </row>
    <row r="224" spans="1:39" s="26" customFormat="1" ht="15.75" hidden="1" x14ac:dyDescent="0.25">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21"/>
        <v>0</v>
      </c>
    </row>
    <row r="225" spans="1:39" s="26" customFormat="1" ht="15.75" hidden="1" x14ac:dyDescent="0.25">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21"/>
        <v>0</v>
      </c>
    </row>
    <row r="226" spans="1:39" s="26" customFormat="1" ht="15.75" hidden="1" x14ac:dyDescent="0.25">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21"/>
        <v>0</v>
      </c>
    </row>
    <row r="227" spans="1:39" s="26" customFormat="1" ht="15.75" hidden="1" x14ac:dyDescent="0.25">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21"/>
        <v>0</v>
      </c>
    </row>
    <row r="228" spans="1:39" s="26" customFormat="1" ht="15.75" hidden="1" x14ac:dyDescent="0.25">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21"/>
        <v>0</v>
      </c>
    </row>
    <row r="229" spans="1:39" s="26" customFormat="1" ht="15.75" hidden="1" x14ac:dyDescent="0.25">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21"/>
        <v>0</v>
      </c>
    </row>
    <row r="230" spans="1:39" s="26" customFormat="1" ht="15.75" hidden="1" x14ac:dyDescent="0.25">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21"/>
        <v>0</v>
      </c>
    </row>
    <row r="231" spans="1:39" s="26" customFormat="1" ht="15.75" hidden="1" x14ac:dyDescent="0.25">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21"/>
        <v>0</v>
      </c>
    </row>
    <row r="232" spans="1:39" s="26" customFormat="1" ht="15.75" hidden="1" x14ac:dyDescent="0.25">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21"/>
        <v>0</v>
      </c>
    </row>
    <row r="233" spans="1:39" s="26" customFormat="1" ht="15.75" hidden="1" x14ac:dyDescent="0.25">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21"/>
        <v>0</v>
      </c>
    </row>
    <row r="234" spans="1:39" s="26" customFormat="1" ht="15.75" hidden="1" x14ac:dyDescent="0.25">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21"/>
        <v>0</v>
      </c>
    </row>
    <row r="235" spans="1:39" s="26" customFormat="1" ht="15.75" hidden="1" x14ac:dyDescent="0.25">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21"/>
        <v>0</v>
      </c>
    </row>
    <row r="236" spans="1:39" s="26" customFormat="1" ht="15.75" hidden="1" x14ac:dyDescent="0.25">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21"/>
        <v>0</v>
      </c>
    </row>
    <row r="237" spans="1:39" s="26" customFormat="1" ht="15.75" hidden="1"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21"/>
        <v>0</v>
      </c>
    </row>
    <row r="238" spans="1:39" s="26" customFormat="1" ht="15.75" hidden="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21"/>
        <v>0</v>
      </c>
    </row>
    <row r="239" spans="1:39" s="26" customFormat="1" ht="15.75" hidden="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21"/>
        <v>0</v>
      </c>
    </row>
    <row r="240" spans="1:39" s="26" customFormat="1" ht="15.75" hidden="1" x14ac:dyDescent="0.25">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21"/>
        <v>0</v>
      </c>
    </row>
    <row r="241" spans="1:39" s="26" customFormat="1" ht="15.75" hidden="1"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21"/>
        <v>0</v>
      </c>
    </row>
    <row r="242" spans="1:39" s="26" customFormat="1" ht="15.75" hidden="1"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si="21"/>
        <v>0</v>
      </c>
    </row>
    <row r="243" spans="1:39" s="26" customFormat="1" ht="15.75" hidden="1" x14ac:dyDescent="0.25">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21"/>
        <v>0</v>
      </c>
    </row>
    <row r="244" spans="1:39" s="26" customFormat="1" ht="15.75" hidden="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21"/>
        <v>0</v>
      </c>
    </row>
    <row r="245" spans="1:39" s="26" customFormat="1" ht="15.75" hidden="1"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si="21"/>
        <v>0</v>
      </c>
    </row>
    <row r="246" spans="1:39" s="26" customFormat="1" ht="15.75" hidden="1" x14ac:dyDescent="0.25">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21"/>
        <v>0</v>
      </c>
    </row>
    <row r="247" spans="1:39" s="26" customFormat="1" ht="15.75" hidden="1"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21"/>
        <v>0</v>
      </c>
    </row>
    <row r="248" spans="1:39" s="26" customFormat="1" ht="15.75" hidden="1"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ref="AM248:AM289" si="31">AG248+AH248+AI248+AJ248+AK248+AL248</f>
        <v>0</v>
      </c>
    </row>
    <row r="249" spans="1:39" s="26" customFormat="1" ht="15.75" hidden="1" x14ac:dyDescent="0.25">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si="31"/>
        <v>0</v>
      </c>
    </row>
    <row r="250" spans="1:39" s="26" customFormat="1" ht="15.75" hidden="1"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31"/>
        <v>0</v>
      </c>
    </row>
    <row r="251" spans="1:39" s="26" customFormat="1" ht="15.75" hidden="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31"/>
        <v>0</v>
      </c>
    </row>
    <row r="252" spans="1:39" s="26" customFormat="1" ht="15.75" hidden="1"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31"/>
        <v>0</v>
      </c>
    </row>
    <row r="253" spans="1:39" s="26" customFormat="1" ht="15.75" hidden="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31"/>
        <v>0</v>
      </c>
    </row>
    <row r="254" spans="1:39" s="26" customFormat="1" ht="15.75" hidden="1" x14ac:dyDescent="0.25">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31"/>
        <v>0</v>
      </c>
    </row>
    <row r="255" spans="1:39" s="26" customFormat="1" ht="15.75" hidden="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31"/>
        <v>0</v>
      </c>
    </row>
    <row r="256" spans="1:39" s="26" customFormat="1" ht="15.75" hidden="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31"/>
        <v>0</v>
      </c>
    </row>
    <row r="257" spans="1:39" s="26" customFormat="1" ht="15.75" hidden="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31"/>
        <v>0</v>
      </c>
    </row>
    <row r="258" spans="1:39" s="26" customFormat="1" ht="15.75" hidden="1" x14ac:dyDescent="0.25">
      <c r="A258" s="102"/>
      <c r="B258" s="102"/>
      <c r="C258" s="102"/>
      <c r="D258" s="102"/>
      <c r="E258" s="102"/>
      <c r="F258" s="102"/>
      <c r="G258" s="102"/>
      <c r="H258" s="102"/>
      <c r="I258" s="102"/>
      <c r="J258" s="102"/>
      <c r="K258" s="102"/>
      <c r="L258" s="102"/>
      <c r="M258" s="102"/>
      <c r="N258" s="102"/>
      <c r="O258" s="102"/>
      <c r="P258" s="102"/>
      <c r="Q258" s="102"/>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31"/>
        <v>0</v>
      </c>
    </row>
    <row r="259" spans="1:39" s="26" customFormat="1" ht="15.75" hidden="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31"/>
        <v>0</v>
      </c>
    </row>
    <row r="260" spans="1:39" s="26" customFormat="1" ht="15.75" hidden="1" x14ac:dyDescent="0.25">
      <c r="A260" s="102"/>
      <c r="B260" s="102"/>
      <c r="C260" s="102"/>
      <c r="D260" s="102"/>
      <c r="E260" s="102"/>
      <c r="F260" s="102"/>
      <c r="G260" s="102"/>
      <c r="H260" s="102"/>
      <c r="I260" s="102"/>
      <c r="J260" s="102"/>
      <c r="K260" s="102"/>
      <c r="L260" s="102"/>
      <c r="M260" s="102"/>
      <c r="N260" s="102"/>
      <c r="O260" s="102"/>
      <c r="P260" s="102"/>
      <c r="Q260" s="102"/>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31"/>
        <v>0</v>
      </c>
    </row>
    <row r="261" spans="1:39" s="26" customFormat="1" ht="15.75" hidden="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31"/>
        <v>0</v>
      </c>
    </row>
    <row r="262" spans="1:39" s="26" customFormat="1" ht="15.75" hidden="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31"/>
        <v>0</v>
      </c>
    </row>
    <row r="263" spans="1:39" s="26" customFormat="1" ht="15.75" hidden="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31"/>
        <v>0</v>
      </c>
    </row>
    <row r="264" spans="1:39" ht="15.75" hidden="1" x14ac:dyDescent="0.25">
      <c r="A264" s="123"/>
      <c r="B264" s="123"/>
      <c r="C264" s="123"/>
      <c r="D264" s="123"/>
      <c r="E264" s="123"/>
      <c r="F264" s="123"/>
      <c r="G264" s="123"/>
      <c r="H264" s="123"/>
      <c r="I264" s="123"/>
      <c r="J264" s="123"/>
      <c r="K264" s="123"/>
      <c r="L264" s="123"/>
      <c r="M264" s="123"/>
      <c r="N264" s="123"/>
      <c r="O264" s="123"/>
      <c r="P264" s="123"/>
      <c r="Q264" s="123"/>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31"/>
        <v>0</v>
      </c>
    </row>
    <row r="265" spans="1:39" ht="15.75" hidden="1" x14ac:dyDescent="0.25">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31"/>
        <v>0</v>
      </c>
    </row>
    <row r="266" spans="1:39" ht="15.75" hidden="1" x14ac:dyDescent="0.25">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31"/>
        <v>0</v>
      </c>
    </row>
    <row r="267" spans="1:39" ht="15.75" hidden="1" x14ac:dyDescent="0.25">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31"/>
        <v>0</v>
      </c>
    </row>
    <row r="268" spans="1:39" ht="15.75" hidden="1" x14ac:dyDescent="0.25">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31"/>
        <v>0</v>
      </c>
    </row>
    <row r="269" spans="1:39" ht="15.75" hidden="1" x14ac:dyDescent="0.25">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31"/>
        <v>0</v>
      </c>
    </row>
    <row r="270" spans="1:39" ht="15.75" hidden="1" x14ac:dyDescent="0.25">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31"/>
        <v>0</v>
      </c>
    </row>
    <row r="271" spans="1:39" ht="15.75" hidden="1" x14ac:dyDescent="0.25">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31"/>
        <v>0</v>
      </c>
    </row>
    <row r="272" spans="1:39" ht="15.75" hidden="1" x14ac:dyDescent="0.25">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31"/>
        <v>0</v>
      </c>
    </row>
    <row r="273" spans="1:39" ht="15.75" hidden="1" x14ac:dyDescent="0.25">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31"/>
        <v>0</v>
      </c>
    </row>
    <row r="274" spans="1:39" ht="15.75" hidden="1" x14ac:dyDescent="0.25">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31"/>
        <v>0</v>
      </c>
    </row>
    <row r="275" spans="1:39" ht="15.75" hidden="1" x14ac:dyDescent="0.25">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31"/>
        <v>0</v>
      </c>
    </row>
    <row r="276" spans="1:39" ht="15.75" hidden="1" x14ac:dyDescent="0.25">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31"/>
        <v>0</v>
      </c>
    </row>
    <row r="277" spans="1:39" ht="15.75" hidden="1" x14ac:dyDescent="0.25">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31"/>
        <v>0</v>
      </c>
    </row>
    <row r="278" spans="1:39" ht="15.75" hidden="1" x14ac:dyDescent="0.25">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31"/>
        <v>0</v>
      </c>
    </row>
    <row r="279" spans="1:39" ht="15.75" hidden="1" x14ac:dyDescent="0.25">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31"/>
        <v>0</v>
      </c>
    </row>
    <row r="280" spans="1:39" ht="15.75" hidden="1" x14ac:dyDescent="0.25">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31"/>
        <v>0</v>
      </c>
    </row>
    <row r="281" spans="1:39" ht="15.75" hidden="1" x14ac:dyDescent="0.25">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31"/>
        <v>0</v>
      </c>
    </row>
    <row r="282" spans="1:39" ht="15.75" hidden="1" x14ac:dyDescent="0.25">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31"/>
        <v>0</v>
      </c>
    </row>
    <row r="283" spans="1:39" ht="15.75" hidden="1" x14ac:dyDescent="0.25">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31"/>
        <v>0</v>
      </c>
    </row>
    <row r="284" spans="1:39" ht="15.75" hidden="1" x14ac:dyDescent="0.25">
      <c r="A284" s="123"/>
      <c r="B284" s="123"/>
      <c r="C284" s="123"/>
      <c r="D284" s="123"/>
      <c r="E284" s="123"/>
      <c r="F284" s="123"/>
      <c r="G284" s="123"/>
      <c r="H284" s="123"/>
      <c r="I284" s="123"/>
      <c r="J284" s="123"/>
      <c r="K284" s="123"/>
      <c r="L284" s="123"/>
      <c r="M284" s="123"/>
      <c r="N284" s="123"/>
      <c r="O284" s="123"/>
      <c r="P284" s="123"/>
      <c r="Q284" s="123"/>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31"/>
        <v>0</v>
      </c>
    </row>
    <row r="285" spans="1:39" ht="15.75" hidden="1" x14ac:dyDescent="0.25">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31"/>
        <v>0</v>
      </c>
    </row>
    <row r="286" spans="1:39" ht="15.75" hidden="1" x14ac:dyDescent="0.25">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31"/>
        <v>0</v>
      </c>
    </row>
    <row r="287" spans="1:39" ht="15.75" hidden="1" x14ac:dyDescent="0.25">
      <c r="A287" s="123"/>
      <c r="B287" s="123"/>
      <c r="C287" s="123"/>
      <c r="D287" s="123"/>
      <c r="E287" s="123"/>
      <c r="F287" s="123"/>
      <c r="G287" s="123"/>
      <c r="H287" s="123"/>
      <c r="I287" s="123"/>
      <c r="J287" s="123"/>
      <c r="K287" s="123"/>
      <c r="L287" s="123"/>
      <c r="M287" s="123"/>
      <c r="N287" s="123"/>
      <c r="O287" s="123"/>
      <c r="P287" s="123"/>
      <c r="Q287" s="123"/>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78"/>
      <c r="AK287" s="178"/>
      <c r="AL287" s="178"/>
      <c r="AM287" s="101">
        <f t="shared" si="31"/>
        <v>0</v>
      </c>
    </row>
    <row r="288" spans="1:39" ht="15.75" hidden="1" x14ac:dyDescent="0.2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78"/>
      <c r="AK288" s="178"/>
      <c r="AL288" s="178"/>
      <c r="AM288" s="101">
        <f t="shared" si="31"/>
        <v>0</v>
      </c>
    </row>
    <row r="289" spans="1:39" ht="15.75" hidden="1" x14ac:dyDescent="0.25">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78"/>
      <c r="AK289" s="178"/>
      <c r="AL289" s="178"/>
      <c r="AM289" s="101">
        <f t="shared" si="31"/>
        <v>0</v>
      </c>
    </row>
    <row r="290" spans="1:39" ht="63" x14ac:dyDescent="0.25">
      <c r="A290" s="123">
        <v>8</v>
      </c>
      <c r="B290" s="123">
        <v>0</v>
      </c>
      <c r="C290" s="123">
        <v>2</v>
      </c>
      <c r="D290" s="123">
        <v>0</v>
      </c>
      <c r="E290" s="123">
        <v>5</v>
      </c>
      <c r="F290" s="123">
        <v>0</v>
      </c>
      <c r="G290" s="123">
        <v>3</v>
      </c>
      <c r="H290" s="123">
        <v>0</v>
      </c>
      <c r="I290" s="123">
        <v>5</v>
      </c>
      <c r="J290" s="123">
        <v>4</v>
      </c>
      <c r="K290" s="123">
        <v>0</v>
      </c>
      <c r="L290" s="123">
        <v>2</v>
      </c>
      <c r="M290" s="123">
        <v>2</v>
      </c>
      <c r="N290" s="123">
        <v>0</v>
      </c>
      <c r="O290" s="123">
        <v>1</v>
      </c>
      <c r="P290" s="123">
        <v>0</v>
      </c>
      <c r="Q290" s="123">
        <v>0</v>
      </c>
      <c r="R290" s="102">
        <v>0</v>
      </c>
      <c r="S290" s="102">
        <v>5</v>
      </c>
      <c r="T290" s="102">
        <v>4</v>
      </c>
      <c r="U290" s="102">
        <v>0</v>
      </c>
      <c r="V290" s="102">
        <v>2</v>
      </c>
      <c r="W290" s="102">
        <v>2</v>
      </c>
      <c r="X290" s="102">
        <v>0</v>
      </c>
      <c r="Y290" s="102">
        <v>6</v>
      </c>
      <c r="Z290" s="102">
        <v>0</v>
      </c>
      <c r="AA290" s="102">
        <v>0</v>
      </c>
      <c r="AB290" s="103" t="s">
        <v>262</v>
      </c>
      <c r="AC290" s="100" t="s">
        <v>4</v>
      </c>
      <c r="AD290" s="104"/>
      <c r="AE290" s="104"/>
      <c r="AF290" s="104"/>
      <c r="AG290" s="178">
        <v>1000</v>
      </c>
      <c r="AH290" s="181">
        <v>1000</v>
      </c>
      <c r="AI290" s="181">
        <v>1000</v>
      </c>
      <c r="AJ290" s="181">
        <v>1000</v>
      </c>
      <c r="AK290" s="181">
        <v>329.3</v>
      </c>
      <c r="AL290" s="181">
        <v>329.3</v>
      </c>
      <c r="AM290" s="101">
        <f t="shared" ref="AM290:AM301" si="32">AG290+AH290+AI290+AJ290+AK290+AL290</f>
        <v>4658.6000000000004</v>
      </c>
    </row>
    <row r="291" spans="1:39" ht="31.5" x14ac:dyDescent="0.25">
      <c r="A291" s="123"/>
      <c r="B291" s="123"/>
      <c r="C291" s="123"/>
      <c r="D291" s="123"/>
      <c r="E291" s="123"/>
      <c r="F291" s="123"/>
      <c r="G291" s="123"/>
      <c r="H291" s="123"/>
      <c r="I291" s="123"/>
      <c r="J291" s="123"/>
      <c r="K291" s="123"/>
      <c r="L291" s="123"/>
      <c r="M291" s="123"/>
      <c r="N291" s="123"/>
      <c r="O291" s="123"/>
      <c r="P291" s="123"/>
      <c r="Q291" s="123"/>
      <c r="R291" s="102">
        <v>0</v>
      </c>
      <c r="S291" s="102">
        <v>5</v>
      </c>
      <c r="T291" s="102">
        <v>4</v>
      </c>
      <c r="U291" s="102">
        <v>0</v>
      </c>
      <c r="V291" s="102">
        <v>2</v>
      </c>
      <c r="W291" s="102">
        <v>2</v>
      </c>
      <c r="X291" s="102">
        <v>0</v>
      </c>
      <c r="Y291" s="102">
        <v>6</v>
      </c>
      <c r="Z291" s="102">
        <v>0</v>
      </c>
      <c r="AA291" s="102">
        <v>0</v>
      </c>
      <c r="AB291" s="107" t="s">
        <v>26</v>
      </c>
      <c r="AC291" s="100" t="s">
        <v>4</v>
      </c>
      <c r="AD291" s="104"/>
      <c r="AE291" s="104"/>
      <c r="AF291" s="104"/>
      <c r="AG291" s="178">
        <v>1000</v>
      </c>
      <c r="AH291" s="181">
        <v>1000</v>
      </c>
      <c r="AI291" s="181">
        <v>1000</v>
      </c>
      <c r="AJ291" s="181">
        <v>1000</v>
      </c>
      <c r="AK291" s="181">
        <v>329.3</v>
      </c>
      <c r="AL291" s="181">
        <v>329.3</v>
      </c>
      <c r="AM291" s="101">
        <f t="shared" si="32"/>
        <v>4658.6000000000004</v>
      </c>
    </row>
    <row r="292" spans="1:39" ht="38.25" customHeight="1" x14ac:dyDescent="0.25">
      <c r="A292" s="123"/>
      <c r="B292" s="123"/>
      <c r="C292" s="123"/>
      <c r="D292" s="123"/>
      <c r="E292" s="123"/>
      <c r="F292" s="123"/>
      <c r="G292" s="123"/>
      <c r="H292" s="123"/>
      <c r="I292" s="123"/>
      <c r="J292" s="123"/>
      <c r="K292" s="123"/>
      <c r="L292" s="123"/>
      <c r="M292" s="123"/>
      <c r="N292" s="123"/>
      <c r="O292" s="123"/>
      <c r="P292" s="123"/>
      <c r="Q292" s="123"/>
      <c r="R292" s="102">
        <v>0</v>
      </c>
      <c r="S292" s="102">
        <v>5</v>
      </c>
      <c r="T292" s="102">
        <v>4</v>
      </c>
      <c r="U292" s="102">
        <v>0</v>
      </c>
      <c r="V292" s="102">
        <v>2</v>
      </c>
      <c r="W292" s="102">
        <v>2</v>
      </c>
      <c r="X292" s="102">
        <v>0</v>
      </c>
      <c r="Y292" s="102">
        <v>6</v>
      </c>
      <c r="Z292" s="102">
        <v>0</v>
      </c>
      <c r="AA292" s="102">
        <v>1</v>
      </c>
      <c r="AB292" s="103" t="s">
        <v>263</v>
      </c>
      <c r="AC292" s="100" t="s">
        <v>31</v>
      </c>
      <c r="AD292" s="104"/>
      <c r="AE292" s="104"/>
      <c r="AF292" s="104"/>
      <c r="AG292" s="180">
        <v>5</v>
      </c>
      <c r="AH292" s="180">
        <v>3</v>
      </c>
      <c r="AI292" s="180">
        <v>2</v>
      </c>
      <c r="AJ292" s="180">
        <v>2</v>
      </c>
      <c r="AK292" s="180">
        <v>2</v>
      </c>
      <c r="AL292" s="180">
        <v>2</v>
      </c>
      <c r="AM292" s="177">
        <f t="shared" si="32"/>
        <v>16</v>
      </c>
    </row>
    <row r="293" spans="1:39" ht="31.5" x14ac:dyDescent="0.25">
      <c r="A293" s="123">
        <v>8</v>
      </c>
      <c r="B293" s="123">
        <v>0</v>
      </c>
      <c r="C293" s="123">
        <v>2</v>
      </c>
      <c r="D293" s="123">
        <v>0</v>
      </c>
      <c r="E293" s="123">
        <v>5</v>
      </c>
      <c r="F293" s="123">
        <v>0</v>
      </c>
      <c r="G293" s="123">
        <v>3</v>
      </c>
      <c r="H293" s="123">
        <v>0</v>
      </c>
      <c r="I293" s="123">
        <v>5</v>
      </c>
      <c r="J293" s="123">
        <v>4</v>
      </c>
      <c r="K293" s="123">
        <v>0</v>
      </c>
      <c r="L293" s="123">
        <v>2</v>
      </c>
      <c r="M293" s="123">
        <v>2</v>
      </c>
      <c r="N293" s="123">
        <v>0</v>
      </c>
      <c r="O293" s="123">
        <v>1</v>
      </c>
      <c r="P293" s="123">
        <v>1</v>
      </c>
      <c r="Q293" s="123">
        <v>0</v>
      </c>
      <c r="R293" s="102">
        <v>0</v>
      </c>
      <c r="S293" s="102">
        <v>5</v>
      </c>
      <c r="T293" s="102">
        <v>4</v>
      </c>
      <c r="U293" s="102">
        <v>0</v>
      </c>
      <c r="V293" s="102">
        <v>2</v>
      </c>
      <c r="W293" s="102">
        <v>2</v>
      </c>
      <c r="X293" s="102">
        <v>0</v>
      </c>
      <c r="Y293" s="102">
        <v>7</v>
      </c>
      <c r="Z293" s="102">
        <v>0</v>
      </c>
      <c r="AA293" s="102">
        <v>0</v>
      </c>
      <c r="AB293" s="105" t="s">
        <v>342</v>
      </c>
      <c r="AC293" s="100" t="s">
        <v>4</v>
      </c>
      <c r="AD293" s="104"/>
      <c r="AE293" s="104"/>
      <c r="AF293" s="104"/>
      <c r="AG293" s="178">
        <v>158.69999999999999</v>
      </c>
      <c r="AH293" s="181">
        <v>200</v>
      </c>
      <c r="AI293" s="181">
        <v>200</v>
      </c>
      <c r="AJ293" s="181">
        <v>200</v>
      </c>
      <c r="AK293" s="178">
        <v>110.5</v>
      </c>
      <c r="AL293" s="178">
        <v>110.5</v>
      </c>
      <c r="AM293" s="101">
        <f t="shared" si="32"/>
        <v>979.7</v>
      </c>
    </row>
    <row r="294" spans="1:39" ht="31.5" x14ac:dyDescent="0.25">
      <c r="A294" s="123"/>
      <c r="B294" s="123"/>
      <c r="C294" s="123"/>
      <c r="D294" s="123"/>
      <c r="E294" s="123"/>
      <c r="F294" s="123"/>
      <c r="G294" s="123"/>
      <c r="H294" s="123"/>
      <c r="I294" s="123"/>
      <c r="J294" s="123"/>
      <c r="K294" s="123"/>
      <c r="L294" s="123"/>
      <c r="M294" s="123"/>
      <c r="N294" s="123"/>
      <c r="O294" s="123"/>
      <c r="P294" s="123"/>
      <c r="Q294" s="123"/>
      <c r="R294" s="102">
        <v>0</v>
      </c>
      <c r="S294" s="102">
        <v>5</v>
      </c>
      <c r="T294" s="102">
        <v>4</v>
      </c>
      <c r="U294" s="102">
        <v>0</v>
      </c>
      <c r="V294" s="102">
        <v>2</v>
      </c>
      <c r="W294" s="102">
        <v>2</v>
      </c>
      <c r="X294" s="102">
        <v>0</v>
      </c>
      <c r="Y294" s="102">
        <v>7</v>
      </c>
      <c r="Z294" s="102">
        <v>0</v>
      </c>
      <c r="AA294" s="102">
        <v>0</v>
      </c>
      <c r="AB294" s="107" t="s">
        <v>26</v>
      </c>
      <c r="AC294" s="100" t="s">
        <v>4</v>
      </c>
      <c r="AD294" s="104"/>
      <c r="AE294" s="104"/>
      <c r="AF294" s="104"/>
      <c r="AG294" s="178">
        <v>158.69999999999999</v>
      </c>
      <c r="AH294" s="181">
        <v>200</v>
      </c>
      <c r="AI294" s="181">
        <v>200</v>
      </c>
      <c r="AJ294" s="181">
        <v>200</v>
      </c>
      <c r="AK294" s="178">
        <v>110.5</v>
      </c>
      <c r="AL294" s="178">
        <v>110.5</v>
      </c>
      <c r="AM294" s="101">
        <f t="shared" si="32"/>
        <v>979.7</v>
      </c>
    </row>
    <row r="295" spans="1:39" ht="31.5" x14ac:dyDescent="0.25">
      <c r="A295" s="123"/>
      <c r="B295" s="123"/>
      <c r="C295" s="123"/>
      <c r="D295" s="123"/>
      <c r="E295" s="123"/>
      <c r="F295" s="123"/>
      <c r="G295" s="123"/>
      <c r="H295" s="123"/>
      <c r="I295" s="123"/>
      <c r="J295" s="123"/>
      <c r="K295" s="123"/>
      <c r="L295" s="123"/>
      <c r="M295" s="123"/>
      <c r="N295" s="123"/>
      <c r="O295" s="123"/>
      <c r="P295" s="123"/>
      <c r="Q295" s="123"/>
      <c r="R295" s="102">
        <v>0</v>
      </c>
      <c r="S295" s="102">
        <v>5</v>
      </c>
      <c r="T295" s="102">
        <v>4</v>
      </c>
      <c r="U295" s="102">
        <v>0</v>
      </c>
      <c r="V295" s="102">
        <v>2</v>
      </c>
      <c r="W295" s="102">
        <v>2</v>
      </c>
      <c r="X295" s="102">
        <v>0</v>
      </c>
      <c r="Y295" s="102">
        <v>7</v>
      </c>
      <c r="Z295" s="102">
        <v>0</v>
      </c>
      <c r="AA295" s="102">
        <v>1</v>
      </c>
      <c r="AB295" s="103" t="s">
        <v>235</v>
      </c>
      <c r="AC295" s="100" t="s">
        <v>31</v>
      </c>
      <c r="AD295" s="104"/>
      <c r="AE295" s="104"/>
      <c r="AF295" s="104"/>
      <c r="AG295" s="180">
        <v>7</v>
      </c>
      <c r="AH295" s="180">
        <v>5</v>
      </c>
      <c r="AI295" s="180">
        <v>4</v>
      </c>
      <c r="AJ295" s="180">
        <v>4</v>
      </c>
      <c r="AK295" s="180">
        <v>4</v>
      </c>
      <c r="AL295" s="180">
        <v>4</v>
      </c>
      <c r="AM295" s="177">
        <f t="shared" si="32"/>
        <v>28</v>
      </c>
    </row>
    <row r="296" spans="1:39" ht="47.25" x14ac:dyDescent="0.25">
      <c r="A296" s="123">
        <v>8</v>
      </c>
      <c r="B296" s="123">
        <v>0</v>
      </c>
      <c r="C296" s="123">
        <v>2</v>
      </c>
      <c r="D296" s="134">
        <v>0</v>
      </c>
      <c r="E296" s="134">
        <v>5</v>
      </c>
      <c r="F296" s="134">
        <v>0</v>
      </c>
      <c r="G296" s="134">
        <v>3</v>
      </c>
      <c r="H296" s="123">
        <v>0</v>
      </c>
      <c r="I296" s="123">
        <v>5</v>
      </c>
      <c r="J296" s="123">
        <v>4</v>
      </c>
      <c r="K296" s="123">
        <v>0</v>
      </c>
      <c r="L296" s="123">
        <v>2</v>
      </c>
      <c r="M296" s="123">
        <v>2</v>
      </c>
      <c r="N296" s="123">
        <v>0</v>
      </c>
      <c r="O296" s="123">
        <v>1</v>
      </c>
      <c r="P296" s="123">
        <v>2</v>
      </c>
      <c r="Q296" s="123">
        <v>0</v>
      </c>
      <c r="R296" s="102">
        <v>0</v>
      </c>
      <c r="S296" s="102">
        <v>5</v>
      </c>
      <c r="T296" s="102">
        <v>4</v>
      </c>
      <c r="U296" s="102">
        <v>0</v>
      </c>
      <c r="V296" s="102">
        <v>2</v>
      </c>
      <c r="W296" s="102">
        <v>2</v>
      </c>
      <c r="X296" s="102">
        <v>0</v>
      </c>
      <c r="Y296" s="102">
        <v>8</v>
      </c>
      <c r="Z296" s="102">
        <v>0</v>
      </c>
      <c r="AA296" s="102">
        <v>0</v>
      </c>
      <c r="AB296" s="113" t="s">
        <v>281</v>
      </c>
      <c r="AC296" s="100" t="s">
        <v>4</v>
      </c>
      <c r="AD296" s="104"/>
      <c r="AE296" s="104"/>
      <c r="AF296" s="104"/>
      <c r="AG296" s="178">
        <v>75</v>
      </c>
      <c r="AH296" s="178">
        <v>0</v>
      </c>
      <c r="AI296" s="178">
        <v>0</v>
      </c>
      <c r="AJ296" s="178">
        <v>0</v>
      </c>
      <c r="AK296" s="178">
        <v>0</v>
      </c>
      <c r="AL296" s="178">
        <v>0</v>
      </c>
      <c r="AM296" s="101">
        <f>AG296+AH296+AI296+AJ296+AK296+AL296</f>
        <v>75</v>
      </c>
    </row>
    <row r="297" spans="1:39" ht="47.25" x14ac:dyDescent="0.25">
      <c r="A297" s="123"/>
      <c r="B297" s="123"/>
      <c r="C297" s="123"/>
      <c r="D297" s="123"/>
      <c r="E297" s="123"/>
      <c r="F297" s="123"/>
      <c r="G297" s="123"/>
      <c r="H297" s="123"/>
      <c r="I297" s="123"/>
      <c r="J297" s="123"/>
      <c r="K297" s="123"/>
      <c r="L297" s="123"/>
      <c r="M297" s="123"/>
      <c r="N297" s="123"/>
      <c r="O297" s="123"/>
      <c r="P297" s="123"/>
      <c r="Q297" s="123"/>
      <c r="R297" s="102">
        <v>0</v>
      </c>
      <c r="S297" s="102">
        <v>5</v>
      </c>
      <c r="T297" s="102">
        <v>4</v>
      </c>
      <c r="U297" s="102">
        <v>0</v>
      </c>
      <c r="V297" s="102">
        <v>2</v>
      </c>
      <c r="W297" s="102">
        <v>2</v>
      </c>
      <c r="X297" s="102">
        <v>0</v>
      </c>
      <c r="Y297" s="102">
        <v>8</v>
      </c>
      <c r="Z297" s="102">
        <v>0</v>
      </c>
      <c r="AA297" s="102">
        <v>1</v>
      </c>
      <c r="AB297" s="117" t="s">
        <v>282</v>
      </c>
      <c r="AC297" s="100" t="s">
        <v>28</v>
      </c>
      <c r="AD297" s="104"/>
      <c r="AE297" s="104"/>
      <c r="AF297" s="104"/>
      <c r="AG297" s="180">
        <f>AG296/AG19*100</f>
        <v>6.4847927287316101E-2</v>
      </c>
      <c r="AH297" s="180">
        <v>0</v>
      </c>
      <c r="AI297" s="180">
        <v>0</v>
      </c>
      <c r="AJ297" s="180">
        <v>0</v>
      </c>
      <c r="AK297" s="180">
        <v>0</v>
      </c>
      <c r="AL297" s="180">
        <v>0</v>
      </c>
      <c r="AM297" s="177">
        <v>0</v>
      </c>
    </row>
    <row r="298" spans="1:39" ht="47.25" x14ac:dyDescent="0.25">
      <c r="A298" s="123">
        <v>8</v>
      </c>
      <c r="B298" s="123">
        <v>0</v>
      </c>
      <c r="C298" s="123">
        <v>2</v>
      </c>
      <c r="D298" s="123">
        <v>0</v>
      </c>
      <c r="E298" s="123">
        <v>5</v>
      </c>
      <c r="F298" s="123">
        <v>0</v>
      </c>
      <c r="G298" s="123">
        <v>3</v>
      </c>
      <c r="H298" s="123">
        <v>0</v>
      </c>
      <c r="I298" s="123">
        <v>5</v>
      </c>
      <c r="J298" s="123">
        <v>4</v>
      </c>
      <c r="K298" s="123">
        <v>0</v>
      </c>
      <c r="L298" s="123">
        <v>2</v>
      </c>
      <c r="M298" s="123">
        <v>2</v>
      </c>
      <c r="N298" s="123">
        <v>0</v>
      </c>
      <c r="O298" s="123">
        <v>1</v>
      </c>
      <c r="P298" s="123">
        <v>3</v>
      </c>
      <c r="Q298" s="123">
        <v>0</v>
      </c>
      <c r="R298" s="102">
        <v>0</v>
      </c>
      <c r="S298" s="102">
        <v>5</v>
      </c>
      <c r="T298" s="102">
        <v>4</v>
      </c>
      <c r="U298" s="102">
        <v>0</v>
      </c>
      <c r="V298" s="102">
        <v>2</v>
      </c>
      <c r="W298" s="102">
        <v>2</v>
      </c>
      <c r="X298" s="102">
        <v>0</v>
      </c>
      <c r="Y298" s="102">
        <v>9</v>
      </c>
      <c r="Z298" s="102">
        <v>0</v>
      </c>
      <c r="AA298" s="102">
        <v>0</v>
      </c>
      <c r="AB298" s="113" t="s">
        <v>338</v>
      </c>
      <c r="AC298" s="100" t="s">
        <v>4</v>
      </c>
      <c r="AD298" s="104"/>
      <c r="AE298" s="104"/>
      <c r="AF298" s="104"/>
      <c r="AG298" s="178">
        <v>0</v>
      </c>
      <c r="AH298" s="181">
        <v>300</v>
      </c>
      <c r="AI298" s="181">
        <v>0</v>
      </c>
      <c r="AJ298" s="181">
        <v>0</v>
      </c>
      <c r="AK298" s="178">
        <v>0</v>
      </c>
      <c r="AL298" s="178">
        <v>0</v>
      </c>
      <c r="AM298" s="177">
        <f>AG298+AH298+AI298+AK298+AL298</f>
        <v>300</v>
      </c>
    </row>
    <row r="299" spans="1:39" ht="31.5" x14ac:dyDescent="0.25">
      <c r="A299" s="123"/>
      <c r="B299" s="123"/>
      <c r="C299" s="123"/>
      <c r="D299" s="123"/>
      <c r="E299" s="123"/>
      <c r="F299" s="123"/>
      <c r="G299" s="123"/>
      <c r="H299" s="123"/>
      <c r="I299" s="123"/>
      <c r="J299" s="123"/>
      <c r="K299" s="123"/>
      <c r="L299" s="123"/>
      <c r="M299" s="123"/>
      <c r="N299" s="123"/>
      <c r="O299" s="123"/>
      <c r="P299" s="123"/>
      <c r="Q299" s="123"/>
      <c r="R299" s="102">
        <v>0</v>
      </c>
      <c r="S299" s="102">
        <v>5</v>
      </c>
      <c r="T299" s="102">
        <v>4</v>
      </c>
      <c r="U299" s="102">
        <v>0</v>
      </c>
      <c r="V299" s="102">
        <v>2</v>
      </c>
      <c r="W299" s="102">
        <v>2</v>
      </c>
      <c r="X299" s="102">
        <v>0</v>
      </c>
      <c r="Y299" s="102">
        <v>9</v>
      </c>
      <c r="Z299" s="102">
        <v>0</v>
      </c>
      <c r="AA299" s="102">
        <v>0</v>
      </c>
      <c r="AB299" s="107" t="s">
        <v>26</v>
      </c>
      <c r="AC299" s="100" t="s">
        <v>4</v>
      </c>
      <c r="AD299" s="104"/>
      <c r="AE299" s="104"/>
      <c r="AF299" s="104"/>
      <c r="AG299" s="178">
        <v>0</v>
      </c>
      <c r="AH299" s="181">
        <v>300</v>
      </c>
      <c r="AI299" s="181">
        <v>0</v>
      </c>
      <c r="AJ299" s="181">
        <v>0</v>
      </c>
      <c r="AK299" s="178">
        <v>0</v>
      </c>
      <c r="AL299" s="178">
        <v>0</v>
      </c>
      <c r="AM299" s="177">
        <f>AG299+AH299+AI299+AJ299+AK299+AL299</f>
        <v>300</v>
      </c>
    </row>
    <row r="300" spans="1:39" ht="51.75" customHeight="1" x14ac:dyDescent="0.25">
      <c r="A300" s="123"/>
      <c r="B300" s="123"/>
      <c r="C300" s="123"/>
      <c r="D300" s="123"/>
      <c r="E300" s="123"/>
      <c r="F300" s="123"/>
      <c r="G300" s="123"/>
      <c r="H300" s="123"/>
      <c r="I300" s="123"/>
      <c r="J300" s="123"/>
      <c r="K300" s="123"/>
      <c r="L300" s="123"/>
      <c r="M300" s="123"/>
      <c r="N300" s="123"/>
      <c r="O300" s="123"/>
      <c r="P300" s="123"/>
      <c r="Q300" s="123"/>
      <c r="R300" s="102">
        <v>0</v>
      </c>
      <c r="S300" s="102">
        <v>5</v>
      </c>
      <c r="T300" s="102">
        <v>4</v>
      </c>
      <c r="U300" s="102">
        <v>0</v>
      </c>
      <c r="V300" s="102">
        <v>2</v>
      </c>
      <c r="W300" s="102">
        <v>2</v>
      </c>
      <c r="X300" s="102">
        <v>0</v>
      </c>
      <c r="Y300" s="102">
        <v>9</v>
      </c>
      <c r="Z300" s="102">
        <v>0</v>
      </c>
      <c r="AA300" s="102">
        <v>1</v>
      </c>
      <c r="AB300" s="103" t="s">
        <v>337</v>
      </c>
      <c r="AC300" s="100" t="s">
        <v>28</v>
      </c>
      <c r="AD300" s="104"/>
      <c r="AE300" s="104"/>
      <c r="AF300" s="104"/>
      <c r="AG300" s="180">
        <v>0</v>
      </c>
      <c r="AH300" s="180">
        <f>AH298/AH19*100</f>
        <v>0.23779661461642257</v>
      </c>
      <c r="AI300" s="180">
        <f>AI299/AI19*100</f>
        <v>0</v>
      </c>
      <c r="AJ300" s="180">
        <f>AJ298/AJ19*100</f>
        <v>0</v>
      </c>
      <c r="AK300" s="180"/>
      <c r="AL300" s="180"/>
      <c r="AM300" s="177"/>
    </row>
    <row r="301" spans="1:39" ht="31.5" x14ac:dyDescent="0.25">
      <c r="A301" s="123"/>
      <c r="B301" s="123"/>
      <c r="C301" s="123"/>
      <c r="D301" s="123"/>
      <c r="E301" s="123"/>
      <c r="F301" s="123"/>
      <c r="G301" s="123"/>
      <c r="H301" s="123"/>
      <c r="I301" s="123"/>
      <c r="J301" s="123"/>
      <c r="K301" s="123"/>
      <c r="L301" s="123"/>
      <c r="M301" s="123"/>
      <c r="N301" s="123"/>
      <c r="O301" s="123"/>
      <c r="P301" s="123"/>
      <c r="Q301" s="123"/>
      <c r="R301" s="102">
        <v>0</v>
      </c>
      <c r="S301" s="102">
        <v>5</v>
      </c>
      <c r="T301" s="102">
        <v>4</v>
      </c>
      <c r="U301" s="102">
        <v>0</v>
      </c>
      <c r="V301" s="102">
        <v>3</v>
      </c>
      <c r="W301" s="102">
        <v>0</v>
      </c>
      <c r="X301" s="102">
        <v>0</v>
      </c>
      <c r="Y301" s="102">
        <v>0</v>
      </c>
      <c r="Z301" s="102">
        <v>0</v>
      </c>
      <c r="AA301" s="102">
        <v>0</v>
      </c>
      <c r="AB301" s="192" t="s">
        <v>233</v>
      </c>
      <c r="AC301" s="100" t="s">
        <v>4</v>
      </c>
      <c r="AD301" s="104"/>
      <c r="AE301" s="104"/>
      <c r="AF301" s="104"/>
      <c r="AG301" s="201">
        <f>AG303+AG305+AG307+AG309+AG311+AG313+AG315+AG317+AG319+AG321+AG323</f>
        <v>2593.2999999999997</v>
      </c>
      <c r="AH301" s="201">
        <f>AH323+AH327+AH329</f>
        <v>1226.23</v>
      </c>
      <c r="AI301" s="201">
        <f>AI323</f>
        <v>1200</v>
      </c>
      <c r="AJ301" s="201">
        <f>AJ323</f>
        <v>1200</v>
      </c>
      <c r="AK301" s="201">
        <f t="shared" ref="AK301:AL301" si="33">AK303</f>
        <v>0</v>
      </c>
      <c r="AL301" s="201">
        <f t="shared" si="33"/>
        <v>0</v>
      </c>
      <c r="AM301" s="101">
        <f t="shared" si="32"/>
        <v>6219.53</v>
      </c>
    </row>
    <row r="302" spans="1:39" ht="31.5" x14ac:dyDescent="0.25">
      <c r="A302" s="123"/>
      <c r="B302" s="123"/>
      <c r="C302" s="123"/>
      <c r="D302" s="123"/>
      <c r="E302" s="123"/>
      <c r="F302" s="123"/>
      <c r="G302" s="123"/>
      <c r="H302" s="123"/>
      <c r="I302" s="123"/>
      <c r="J302" s="123"/>
      <c r="K302" s="123"/>
      <c r="L302" s="123"/>
      <c r="M302" s="123"/>
      <c r="N302" s="123"/>
      <c r="O302" s="123"/>
      <c r="P302" s="123"/>
      <c r="Q302" s="123"/>
      <c r="R302" s="102">
        <v>0</v>
      </c>
      <c r="S302" s="102">
        <v>5</v>
      </c>
      <c r="T302" s="102">
        <v>4</v>
      </c>
      <c r="U302" s="102">
        <v>0</v>
      </c>
      <c r="V302" s="102">
        <v>3</v>
      </c>
      <c r="W302" s="102">
        <v>0</v>
      </c>
      <c r="X302" s="102">
        <v>0</v>
      </c>
      <c r="Y302" s="102">
        <v>0</v>
      </c>
      <c r="Z302" s="102">
        <v>0</v>
      </c>
      <c r="AA302" s="102">
        <v>0</v>
      </c>
      <c r="AB302" s="103" t="s">
        <v>236</v>
      </c>
      <c r="AC302" s="100" t="s">
        <v>31</v>
      </c>
      <c r="AD302" s="104"/>
      <c r="AE302" s="104"/>
      <c r="AF302" s="104"/>
      <c r="AG302" s="180">
        <v>5</v>
      </c>
      <c r="AH302" s="180">
        <v>0</v>
      </c>
      <c r="AI302" s="180">
        <v>0</v>
      </c>
      <c r="AJ302" s="180">
        <v>0</v>
      </c>
      <c r="AK302" s="180">
        <v>0</v>
      </c>
      <c r="AL302" s="180">
        <v>0</v>
      </c>
      <c r="AM302" s="177">
        <v>5</v>
      </c>
    </row>
    <row r="303" spans="1:39" ht="122.25" customHeight="1" x14ac:dyDescent="0.25">
      <c r="A303" s="123">
        <v>8</v>
      </c>
      <c r="B303" s="123">
        <v>0</v>
      </c>
      <c r="C303" s="123">
        <v>2</v>
      </c>
      <c r="D303" s="123">
        <v>0</v>
      </c>
      <c r="E303" s="123">
        <v>5</v>
      </c>
      <c r="F303" s="123">
        <v>0</v>
      </c>
      <c r="G303" s="123">
        <v>3</v>
      </c>
      <c r="H303" s="123">
        <v>0</v>
      </c>
      <c r="I303" s="123">
        <v>5</v>
      </c>
      <c r="J303" s="123">
        <v>4</v>
      </c>
      <c r="K303" s="123">
        <v>0</v>
      </c>
      <c r="L303" s="123">
        <v>3</v>
      </c>
      <c r="M303" s="123" t="s">
        <v>60</v>
      </c>
      <c r="N303" s="123">
        <v>0</v>
      </c>
      <c r="O303" s="123">
        <v>4</v>
      </c>
      <c r="P303" s="123">
        <v>3</v>
      </c>
      <c r="Q303" s="123">
        <v>1</v>
      </c>
      <c r="R303" s="102">
        <v>0</v>
      </c>
      <c r="S303" s="102">
        <v>5</v>
      </c>
      <c r="T303" s="102">
        <v>4</v>
      </c>
      <c r="U303" s="102">
        <v>0</v>
      </c>
      <c r="V303" s="102">
        <v>3</v>
      </c>
      <c r="W303" s="102">
        <v>3</v>
      </c>
      <c r="X303" s="102">
        <v>0</v>
      </c>
      <c r="Y303" s="102">
        <v>1</v>
      </c>
      <c r="Z303" s="102">
        <v>0</v>
      </c>
      <c r="AA303" s="102">
        <v>0</v>
      </c>
      <c r="AB303" s="190" t="s">
        <v>291</v>
      </c>
      <c r="AC303" s="100" t="s">
        <v>4</v>
      </c>
      <c r="AD303" s="104"/>
      <c r="AE303" s="104"/>
      <c r="AF303" s="104"/>
      <c r="AG303" s="211">
        <v>490.6</v>
      </c>
      <c r="AH303" s="178">
        <v>0</v>
      </c>
      <c r="AI303" s="178">
        <v>0</v>
      </c>
      <c r="AJ303" s="178">
        <v>0</v>
      </c>
      <c r="AK303" s="178">
        <v>0</v>
      </c>
      <c r="AL303" s="178">
        <v>0</v>
      </c>
      <c r="AM303" s="101">
        <f>AG303+AH303+AI303+AJ303+AK303+AL303</f>
        <v>490.6</v>
      </c>
    </row>
    <row r="304" spans="1:39" ht="31.5" x14ac:dyDescent="0.25">
      <c r="A304" s="123"/>
      <c r="B304" s="123"/>
      <c r="C304" s="123"/>
      <c r="D304" s="123"/>
      <c r="E304" s="123"/>
      <c r="F304" s="123"/>
      <c r="G304" s="123"/>
      <c r="H304" s="123"/>
      <c r="I304" s="123"/>
      <c r="J304" s="123"/>
      <c r="K304" s="123"/>
      <c r="L304" s="123"/>
      <c r="M304" s="123"/>
      <c r="N304" s="123"/>
      <c r="O304" s="123"/>
      <c r="P304" s="123"/>
      <c r="Q304" s="123"/>
      <c r="R304" s="102">
        <v>0</v>
      </c>
      <c r="S304" s="102">
        <v>5</v>
      </c>
      <c r="T304" s="102">
        <v>4</v>
      </c>
      <c r="U304" s="102">
        <v>0</v>
      </c>
      <c r="V304" s="102">
        <v>3</v>
      </c>
      <c r="W304" s="102">
        <v>3</v>
      </c>
      <c r="X304" s="102">
        <v>0</v>
      </c>
      <c r="Y304" s="102">
        <v>1</v>
      </c>
      <c r="Z304" s="102">
        <v>0</v>
      </c>
      <c r="AA304" s="102">
        <v>1</v>
      </c>
      <c r="AB304" s="103" t="s">
        <v>292</v>
      </c>
      <c r="AC304" s="100" t="s">
        <v>231</v>
      </c>
      <c r="AD304" s="104"/>
      <c r="AE304" s="104"/>
      <c r="AF304" s="104"/>
      <c r="AG304" s="200">
        <v>2500</v>
      </c>
      <c r="AH304" s="180">
        <f>AH303/AH19*100</f>
        <v>0</v>
      </c>
      <c r="AI304" s="180">
        <f>AI303/AI19*100</f>
        <v>0</v>
      </c>
      <c r="AJ304" s="180">
        <f>AJ303/AJ19*100</f>
        <v>0</v>
      </c>
      <c r="AK304" s="180">
        <f>AK303/AK19*100</f>
        <v>0</v>
      </c>
      <c r="AL304" s="180">
        <f>AL303/AL19*100</f>
        <v>0</v>
      </c>
      <c r="AM304" s="177">
        <v>2500</v>
      </c>
    </row>
    <row r="305" spans="1:39" ht="94.5" x14ac:dyDescent="0.25">
      <c r="A305" s="123">
        <v>8</v>
      </c>
      <c r="B305" s="123">
        <v>0</v>
      </c>
      <c r="C305" s="123">
        <v>2</v>
      </c>
      <c r="D305" s="123">
        <v>0</v>
      </c>
      <c r="E305" s="123">
        <v>5</v>
      </c>
      <c r="F305" s="123">
        <v>0</v>
      </c>
      <c r="G305" s="123">
        <v>3</v>
      </c>
      <c r="H305" s="123">
        <v>0</v>
      </c>
      <c r="I305" s="123">
        <v>5</v>
      </c>
      <c r="J305" s="123">
        <v>4</v>
      </c>
      <c r="K305" s="123">
        <v>0</v>
      </c>
      <c r="L305" s="123">
        <v>3</v>
      </c>
      <c r="M305" s="123">
        <v>1</v>
      </c>
      <c r="N305" s="123">
        <v>0</v>
      </c>
      <c r="O305" s="123">
        <v>4</v>
      </c>
      <c r="P305" s="123">
        <v>3</v>
      </c>
      <c r="Q305" s="123">
        <v>1</v>
      </c>
      <c r="R305" s="102">
        <v>0</v>
      </c>
      <c r="S305" s="102">
        <v>5</v>
      </c>
      <c r="T305" s="102">
        <v>4</v>
      </c>
      <c r="U305" s="102">
        <v>0</v>
      </c>
      <c r="V305" s="102">
        <v>3</v>
      </c>
      <c r="W305" s="102">
        <v>3</v>
      </c>
      <c r="X305" s="102">
        <v>0</v>
      </c>
      <c r="Y305" s="102">
        <v>2</v>
      </c>
      <c r="Z305" s="102">
        <v>0</v>
      </c>
      <c r="AA305" s="102">
        <v>0</v>
      </c>
      <c r="AB305" s="103" t="s">
        <v>293</v>
      </c>
      <c r="AC305" s="100" t="s">
        <v>4</v>
      </c>
      <c r="AD305" s="104"/>
      <c r="AE305" s="104"/>
      <c r="AF305" s="104"/>
      <c r="AG305" s="181">
        <v>410.3</v>
      </c>
      <c r="AH305" s="180">
        <v>0</v>
      </c>
      <c r="AI305" s="180">
        <v>0</v>
      </c>
      <c r="AJ305" s="180">
        <v>0</v>
      </c>
      <c r="AK305" s="180">
        <v>0</v>
      </c>
      <c r="AL305" s="180">
        <v>0</v>
      </c>
      <c r="AM305" s="101">
        <f>AG305+AH305+AI305+AJ305+AK305+AL305</f>
        <v>410.3</v>
      </c>
    </row>
    <row r="306" spans="1:39" ht="31.5" x14ac:dyDescent="0.25">
      <c r="A306" s="123"/>
      <c r="B306" s="123"/>
      <c r="C306" s="123"/>
      <c r="D306" s="123"/>
      <c r="E306" s="123"/>
      <c r="F306" s="123"/>
      <c r="G306" s="123"/>
      <c r="H306" s="123"/>
      <c r="I306" s="123"/>
      <c r="J306" s="123"/>
      <c r="K306" s="123"/>
      <c r="L306" s="123"/>
      <c r="M306" s="123"/>
      <c r="N306" s="123"/>
      <c r="O306" s="123"/>
      <c r="P306" s="123"/>
      <c r="Q306" s="123"/>
      <c r="R306" s="102">
        <v>0</v>
      </c>
      <c r="S306" s="102">
        <v>5</v>
      </c>
      <c r="T306" s="102">
        <v>4</v>
      </c>
      <c r="U306" s="102">
        <v>0</v>
      </c>
      <c r="V306" s="102">
        <v>3</v>
      </c>
      <c r="W306" s="102">
        <v>3</v>
      </c>
      <c r="X306" s="102">
        <v>0</v>
      </c>
      <c r="Y306" s="102">
        <v>2</v>
      </c>
      <c r="Z306" s="102">
        <v>0</v>
      </c>
      <c r="AA306" s="102">
        <v>1</v>
      </c>
      <c r="AB306" s="103" t="s">
        <v>294</v>
      </c>
      <c r="AC306" s="100" t="s">
        <v>231</v>
      </c>
      <c r="AD306" s="104"/>
      <c r="AE306" s="104"/>
      <c r="AF306" s="104"/>
      <c r="AG306" s="200">
        <v>2500</v>
      </c>
      <c r="AH306" s="180">
        <v>0</v>
      </c>
      <c r="AI306" s="180">
        <v>0</v>
      </c>
      <c r="AJ306" s="180">
        <v>0</v>
      </c>
      <c r="AK306" s="180">
        <v>0</v>
      </c>
      <c r="AL306" s="180">
        <v>0</v>
      </c>
      <c r="AM306" s="177">
        <v>2500</v>
      </c>
    </row>
    <row r="307" spans="1:39" ht="94.5" x14ac:dyDescent="0.25">
      <c r="A307" s="123">
        <v>8</v>
      </c>
      <c r="B307" s="123">
        <v>0</v>
      </c>
      <c r="C307" s="123">
        <v>2</v>
      </c>
      <c r="D307" s="123">
        <v>0</v>
      </c>
      <c r="E307" s="123">
        <v>5</v>
      </c>
      <c r="F307" s="123">
        <v>0</v>
      </c>
      <c r="G307" s="123">
        <v>3</v>
      </c>
      <c r="H307" s="123">
        <v>0</v>
      </c>
      <c r="I307" s="123">
        <v>5</v>
      </c>
      <c r="J307" s="123">
        <v>4</v>
      </c>
      <c r="K307" s="123">
        <v>0</v>
      </c>
      <c r="L307" s="123">
        <v>3</v>
      </c>
      <c r="M307" s="123" t="s">
        <v>60</v>
      </c>
      <c r="N307" s="123">
        <v>0</v>
      </c>
      <c r="O307" s="123">
        <v>4</v>
      </c>
      <c r="P307" s="123">
        <v>3</v>
      </c>
      <c r="Q307" s="123">
        <v>2</v>
      </c>
      <c r="R307" s="102">
        <v>0</v>
      </c>
      <c r="S307" s="102">
        <v>5</v>
      </c>
      <c r="T307" s="102">
        <v>4</v>
      </c>
      <c r="U307" s="102">
        <v>0</v>
      </c>
      <c r="V307" s="102">
        <v>3</v>
      </c>
      <c r="W307" s="102">
        <v>3</v>
      </c>
      <c r="X307" s="102">
        <v>0</v>
      </c>
      <c r="Y307" s="102">
        <v>3</v>
      </c>
      <c r="Z307" s="102">
        <v>0</v>
      </c>
      <c r="AA307" s="102">
        <v>0</v>
      </c>
      <c r="AB307" s="103" t="s">
        <v>295</v>
      </c>
      <c r="AC307" s="100" t="s">
        <v>4</v>
      </c>
      <c r="AD307" s="104"/>
      <c r="AE307" s="104"/>
      <c r="AF307" s="104"/>
      <c r="AG307" s="181">
        <v>166.8</v>
      </c>
      <c r="AH307" s="180">
        <v>0</v>
      </c>
      <c r="AI307" s="180">
        <v>0</v>
      </c>
      <c r="AJ307" s="180">
        <v>0</v>
      </c>
      <c r="AK307" s="180">
        <v>0</v>
      </c>
      <c r="AL307" s="180">
        <v>0</v>
      </c>
      <c r="AM307" s="101">
        <f>AG307+AH307+AJ307+AK307+AL307</f>
        <v>166.8</v>
      </c>
    </row>
    <row r="308" spans="1:39" ht="31.5" x14ac:dyDescent="0.25">
      <c r="A308" s="123"/>
      <c r="B308" s="123"/>
      <c r="C308" s="123"/>
      <c r="D308" s="123"/>
      <c r="E308" s="123"/>
      <c r="F308" s="123"/>
      <c r="G308" s="123"/>
      <c r="H308" s="123"/>
      <c r="I308" s="123"/>
      <c r="J308" s="123"/>
      <c r="K308" s="123"/>
      <c r="L308" s="123"/>
      <c r="M308" s="123"/>
      <c r="N308" s="123"/>
      <c r="O308" s="123"/>
      <c r="P308" s="123"/>
      <c r="Q308" s="123"/>
      <c r="R308" s="102">
        <v>0</v>
      </c>
      <c r="S308" s="102">
        <v>5</v>
      </c>
      <c r="T308" s="102">
        <v>4</v>
      </c>
      <c r="U308" s="102">
        <v>0</v>
      </c>
      <c r="V308" s="102">
        <v>3</v>
      </c>
      <c r="W308" s="102">
        <v>3</v>
      </c>
      <c r="X308" s="102">
        <v>0</v>
      </c>
      <c r="Y308" s="102">
        <v>3</v>
      </c>
      <c r="Z308" s="102">
        <v>0</v>
      </c>
      <c r="AA308" s="102">
        <v>1</v>
      </c>
      <c r="AB308" s="103" t="s">
        <v>307</v>
      </c>
      <c r="AC308" s="100" t="s">
        <v>31</v>
      </c>
      <c r="AD308" s="104"/>
      <c r="AE308" s="104"/>
      <c r="AF308" s="104"/>
      <c r="AG308" s="200">
        <v>1</v>
      </c>
      <c r="AH308" s="180">
        <v>0</v>
      </c>
      <c r="AI308" s="180">
        <v>0</v>
      </c>
      <c r="AJ308" s="180">
        <v>0</v>
      </c>
      <c r="AK308" s="180">
        <v>0</v>
      </c>
      <c r="AL308" s="180">
        <v>0</v>
      </c>
      <c r="AM308" s="101">
        <v>1</v>
      </c>
    </row>
    <row r="309" spans="1:39" ht="78.75" x14ac:dyDescent="0.25">
      <c r="A309" s="123">
        <v>8</v>
      </c>
      <c r="B309" s="123">
        <v>0</v>
      </c>
      <c r="C309" s="123">
        <v>2</v>
      </c>
      <c r="D309" s="123">
        <v>0</v>
      </c>
      <c r="E309" s="123">
        <v>5</v>
      </c>
      <c r="F309" s="123">
        <v>0</v>
      </c>
      <c r="G309" s="123">
        <v>3</v>
      </c>
      <c r="H309" s="123">
        <v>0</v>
      </c>
      <c r="I309" s="123">
        <v>5</v>
      </c>
      <c r="J309" s="123">
        <v>4</v>
      </c>
      <c r="K309" s="123">
        <v>0</v>
      </c>
      <c r="L309" s="123">
        <v>3</v>
      </c>
      <c r="M309" s="123">
        <v>1</v>
      </c>
      <c r="N309" s="123">
        <v>0</v>
      </c>
      <c r="O309" s="123">
        <v>4</v>
      </c>
      <c r="P309" s="123">
        <v>3</v>
      </c>
      <c r="Q309" s="123">
        <v>2</v>
      </c>
      <c r="R309" s="102">
        <v>0</v>
      </c>
      <c r="S309" s="102">
        <v>5</v>
      </c>
      <c r="T309" s="102">
        <v>4</v>
      </c>
      <c r="U309" s="102">
        <v>0</v>
      </c>
      <c r="V309" s="102">
        <v>3</v>
      </c>
      <c r="W309" s="102">
        <v>3</v>
      </c>
      <c r="X309" s="102">
        <v>0</v>
      </c>
      <c r="Y309" s="102">
        <v>4</v>
      </c>
      <c r="Z309" s="102">
        <v>0</v>
      </c>
      <c r="AA309" s="102">
        <v>0</v>
      </c>
      <c r="AB309" s="103" t="s">
        <v>296</v>
      </c>
      <c r="AC309" s="100" t="s">
        <v>4</v>
      </c>
      <c r="AD309" s="104"/>
      <c r="AE309" s="104"/>
      <c r="AF309" s="104"/>
      <c r="AG309" s="181">
        <v>161.80000000000001</v>
      </c>
      <c r="AH309" s="180">
        <v>0</v>
      </c>
      <c r="AI309" s="180">
        <v>0</v>
      </c>
      <c r="AJ309" s="180">
        <v>0</v>
      </c>
      <c r="AK309" s="180">
        <v>0</v>
      </c>
      <c r="AL309" s="180">
        <v>0</v>
      </c>
      <c r="AM309" s="101">
        <f>AG309+AH309+AJ309+AK309+AL309</f>
        <v>161.80000000000001</v>
      </c>
    </row>
    <row r="310" spans="1:39" ht="31.5" x14ac:dyDescent="0.25">
      <c r="A310" s="123"/>
      <c r="B310" s="123"/>
      <c r="C310" s="123"/>
      <c r="D310" s="123"/>
      <c r="E310" s="123"/>
      <c r="F310" s="123"/>
      <c r="G310" s="123"/>
      <c r="H310" s="123"/>
      <c r="I310" s="123"/>
      <c r="J310" s="123"/>
      <c r="K310" s="123"/>
      <c r="L310" s="123"/>
      <c r="M310" s="123"/>
      <c r="N310" s="123"/>
      <c r="O310" s="123"/>
      <c r="P310" s="123"/>
      <c r="Q310" s="123"/>
      <c r="R310" s="102">
        <v>0</v>
      </c>
      <c r="S310" s="102">
        <v>5</v>
      </c>
      <c r="T310" s="102">
        <v>4</v>
      </c>
      <c r="U310" s="102">
        <v>0</v>
      </c>
      <c r="V310" s="102">
        <v>3</v>
      </c>
      <c r="W310" s="102">
        <v>3</v>
      </c>
      <c r="X310" s="102">
        <v>0</v>
      </c>
      <c r="Y310" s="102">
        <v>4</v>
      </c>
      <c r="Z310" s="102">
        <v>0</v>
      </c>
      <c r="AA310" s="102">
        <v>1</v>
      </c>
      <c r="AB310" s="103" t="s">
        <v>306</v>
      </c>
      <c r="AC310" s="100" t="s">
        <v>31</v>
      </c>
      <c r="AD310" s="104"/>
      <c r="AE310" s="104"/>
      <c r="AF310" s="104"/>
      <c r="AG310" s="200">
        <v>1</v>
      </c>
      <c r="AH310" s="180">
        <v>0</v>
      </c>
      <c r="AI310" s="180">
        <v>0</v>
      </c>
      <c r="AJ310" s="180">
        <v>0</v>
      </c>
      <c r="AK310" s="180">
        <v>0</v>
      </c>
      <c r="AL310" s="180">
        <v>0</v>
      </c>
      <c r="AM310" s="101">
        <v>1</v>
      </c>
    </row>
    <row r="311" spans="1:39" ht="94.5" x14ac:dyDescent="0.25">
      <c r="A311" s="123">
        <v>8</v>
      </c>
      <c r="B311" s="123">
        <v>0</v>
      </c>
      <c r="C311" s="123">
        <v>2</v>
      </c>
      <c r="D311" s="123">
        <v>0</v>
      </c>
      <c r="E311" s="123">
        <v>5</v>
      </c>
      <c r="F311" s="123">
        <v>0</v>
      </c>
      <c r="G311" s="123">
        <v>3</v>
      </c>
      <c r="H311" s="123">
        <v>0</v>
      </c>
      <c r="I311" s="123">
        <v>5</v>
      </c>
      <c r="J311" s="123">
        <v>4</v>
      </c>
      <c r="K311" s="123">
        <v>0</v>
      </c>
      <c r="L311" s="123">
        <v>3</v>
      </c>
      <c r="M311" s="123" t="s">
        <v>60</v>
      </c>
      <c r="N311" s="123">
        <v>0</v>
      </c>
      <c r="O311" s="123">
        <v>4</v>
      </c>
      <c r="P311" s="123">
        <v>3</v>
      </c>
      <c r="Q311" s="123">
        <v>3</v>
      </c>
      <c r="R311" s="102">
        <v>0</v>
      </c>
      <c r="S311" s="102">
        <v>5</v>
      </c>
      <c r="T311" s="102">
        <v>4</v>
      </c>
      <c r="U311" s="102">
        <v>0</v>
      </c>
      <c r="V311" s="102">
        <v>3</v>
      </c>
      <c r="W311" s="102">
        <v>3</v>
      </c>
      <c r="X311" s="102">
        <v>0</v>
      </c>
      <c r="Y311" s="102">
        <v>5</v>
      </c>
      <c r="Z311" s="102">
        <v>0</v>
      </c>
      <c r="AA311" s="102">
        <v>0</v>
      </c>
      <c r="AB311" s="103" t="s">
        <v>297</v>
      </c>
      <c r="AC311" s="100" t="s">
        <v>4</v>
      </c>
      <c r="AD311" s="104"/>
      <c r="AE311" s="104"/>
      <c r="AF311" s="104"/>
      <c r="AG311" s="181">
        <v>169.8</v>
      </c>
      <c r="AH311" s="180">
        <v>0</v>
      </c>
      <c r="AI311" s="180">
        <v>0</v>
      </c>
      <c r="AJ311" s="180">
        <v>0</v>
      </c>
      <c r="AK311" s="180">
        <v>0</v>
      </c>
      <c r="AL311" s="180">
        <v>0</v>
      </c>
      <c r="AM311" s="101">
        <f>AG311+AH311+AI311+AJ311+AK311+AL311</f>
        <v>169.8</v>
      </c>
    </row>
    <row r="312" spans="1:39" ht="31.5" x14ac:dyDescent="0.25">
      <c r="A312" s="206"/>
      <c r="B312" s="207"/>
      <c r="C312" s="207"/>
      <c r="D312" s="207"/>
      <c r="E312" s="207"/>
      <c r="F312" s="207"/>
      <c r="G312" s="207"/>
      <c r="H312" s="207"/>
      <c r="I312" s="207"/>
      <c r="J312" s="206"/>
      <c r="K312" s="206"/>
      <c r="L312" s="206"/>
      <c r="M312" s="206"/>
      <c r="N312" s="206"/>
      <c r="O312" s="206"/>
      <c r="P312" s="206"/>
      <c r="Q312" s="206"/>
      <c r="R312" s="102">
        <v>0</v>
      </c>
      <c r="S312" s="102">
        <v>5</v>
      </c>
      <c r="T312" s="102">
        <v>4</v>
      </c>
      <c r="U312" s="102">
        <v>0</v>
      </c>
      <c r="V312" s="102">
        <v>3</v>
      </c>
      <c r="W312" s="102">
        <v>3</v>
      </c>
      <c r="X312" s="102">
        <v>0</v>
      </c>
      <c r="Y312" s="102">
        <v>5</v>
      </c>
      <c r="Z312" s="102">
        <v>0</v>
      </c>
      <c r="AA312" s="102">
        <v>1</v>
      </c>
      <c r="AB312" s="103" t="s">
        <v>305</v>
      </c>
      <c r="AC312" s="100" t="s">
        <v>31</v>
      </c>
      <c r="AD312" s="104"/>
      <c r="AE312" s="104"/>
      <c r="AF312" s="104"/>
      <c r="AG312" s="200">
        <v>1</v>
      </c>
      <c r="AH312" s="180">
        <v>0</v>
      </c>
      <c r="AI312" s="180">
        <v>0</v>
      </c>
      <c r="AJ312" s="180">
        <v>0</v>
      </c>
      <c r="AK312" s="180">
        <v>0</v>
      </c>
      <c r="AL312" s="180">
        <v>0</v>
      </c>
      <c r="AM312" s="101">
        <v>1</v>
      </c>
    </row>
    <row r="313" spans="1:39" ht="94.5" x14ac:dyDescent="0.25">
      <c r="A313" s="123">
        <v>8</v>
      </c>
      <c r="B313" s="123">
        <v>0</v>
      </c>
      <c r="C313" s="123">
        <v>2</v>
      </c>
      <c r="D313" s="123">
        <v>0</v>
      </c>
      <c r="E313" s="123">
        <v>5</v>
      </c>
      <c r="F313" s="123">
        <v>0</v>
      </c>
      <c r="G313" s="123">
        <v>3</v>
      </c>
      <c r="H313" s="123">
        <v>0</v>
      </c>
      <c r="I313" s="123">
        <v>5</v>
      </c>
      <c r="J313" s="123">
        <v>4</v>
      </c>
      <c r="K313" s="123">
        <v>0</v>
      </c>
      <c r="L313" s="123">
        <v>3</v>
      </c>
      <c r="M313" s="123">
        <v>1</v>
      </c>
      <c r="N313" s="123">
        <v>0</v>
      </c>
      <c r="O313" s="123">
        <v>4</v>
      </c>
      <c r="P313" s="123">
        <v>3</v>
      </c>
      <c r="Q313" s="123">
        <v>3</v>
      </c>
      <c r="R313" s="102">
        <v>0</v>
      </c>
      <c r="S313" s="102">
        <v>5</v>
      </c>
      <c r="T313" s="102">
        <v>4</v>
      </c>
      <c r="U313" s="102">
        <v>0</v>
      </c>
      <c r="V313" s="102">
        <v>3</v>
      </c>
      <c r="W313" s="102">
        <v>3</v>
      </c>
      <c r="X313" s="102">
        <v>0</v>
      </c>
      <c r="Y313" s="102">
        <v>6</v>
      </c>
      <c r="Z313" s="102">
        <v>0</v>
      </c>
      <c r="AA313" s="102">
        <v>0</v>
      </c>
      <c r="AB313" s="103" t="s">
        <v>298</v>
      </c>
      <c r="AC313" s="100" t="s">
        <v>4</v>
      </c>
      <c r="AD313" s="104"/>
      <c r="AE313" s="104"/>
      <c r="AF313" s="104"/>
      <c r="AG313" s="181">
        <v>169.8</v>
      </c>
      <c r="AH313" s="180">
        <v>0</v>
      </c>
      <c r="AI313" s="180">
        <v>0</v>
      </c>
      <c r="AJ313" s="180">
        <v>0</v>
      </c>
      <c r="AK313" s="180">
        <v>0</v>
      </c>
      <c r="AL313" s="180">
        <v>0</v>
      </c>
      <c r="AM313" s="101">
        <f>AG313+AH313+AI313+AJ313+AK313+AL313</f>
        <v>169.8</v>
      </c>
    </row>
    <row r="314" spans="1:39" ht="31.5" x14ac:dyDescent="0.25">
      <c r="A314" s="123"/>
      <c r="B314" s="123"/>
      <c r="C314" s="123"/>
      <c r="D314" s="123"/>
      <c r="E314" s="123"/>
      <c r="F314" s="123"/>
      <c r="G314" s="123"/>
      <c r="H314" s="123"/>
      <c r="I314" s="123"/>
      <c r="J314" s="123"/>
      <c r="K314" s="123"/>
      <c r="L314" s="123"/>
      <c r="M314" s="123"/>
      <c r="N314" s="123"/>
      <c r="O314" s="123"/>
      <c r="P314" s="123"/>
      <c r="Q314" s="123"/>
      <c r="R314" s="102">
        <v>0</v>
      </c>
      <c r="S314" s="102">
        <v>5</v>
      </c>
      <c r="T314" s="102">
        <v>4</v>
      </c>
      <c r="U314" s="102">
        <v>0</v>
      </c>
      <c r="V314" s="102">
        <v>3</v>
      </c>
      <c r="W314" s="102">
        <v>3</v>
      </c>
      <c r="X314" s="102">
        <v>0</v>
      </c>
      <c r="Y314" s="102">
        <v>6</v>
      </c>
      <c r="Z314" s="102">
        <v>0</v>
      </c>
      <c r="AA314" s="102">
        <v>1</v>
      </c>
      <c r="AB314" s="103" t="s">
        <v>308</v>
      </c>
      <c r="AC314" s="100" t="s">
        <v>31</v>
      </c>
      <c r="AD314" s="104"/>
      <c r="AE314" s="104"/>
      <c r="AF314" s="104"/>
      <c r="AG314" s="200">
        <v>1</v>
      </c>
      <c r="AH314" s="180">
        <v>0</v>
      </c>
      <c r="AI314" s="180">
        <v>0</v>
      </c>
      <c r="AJ314" s="180">
        <v>0</v>
      </c>
      <c r="AK314" s="180">
        <v>0</v>
      </c>
      <c r="AL314" s="180">
        <v>0</v>
      </c>
      <c r="AM314" s="101">
        <v>1</v>
      </c>
    </row>
    <row r="315" spans="1:39" ht="108.75" customHeight="1" x14ac:dyDescent="0.25">
      <c r="A315" s="123">
        <v>8</v>
      </c>
      <c r="B315" s="123">
        <v>0</v>
      </c>
      <c r="C315" s="123">
        <v>2</v>
      </c>
      <c r="D315" s="123">
        <v>0</v>
      </c>
      <c r="E315" s="123">
        <v>8</v>
      </c>
      <c r="F315" s="123">
        <v>0</v>
      </c>
      <c r="G315" s="123">
        <v>1</v>
      </c>
      <c r="H315" s="123">
        <v>0</v>
      </c>
      <c r="I315" s="123">
        <v>5</v>
      </c>
      <c r="J315" s="123">
        <v>4</v>
      </c>
      <c r="K315" s="123">
        <v>0</v>
      </c>
      <c r="L315" s="123">
        <v>3</v>
      </c>
      <c r="M315" s="123" t="s">
        <v>60</v>
      </c>
      <c r="N315" s="123">
        <v>0</v>
      </c>
      <c r="O315" s="123">
        <v>4</v>
      </c>
      <c r="P315" s="123">
        <v>3</v>
      </c>
      <c r="Q315" s="123">
        <v>4</v>
      </c>
      <c r="R315" s="102">
        <v>0</v>
      </c>
      <c r="S315" s="102">
        <v>5</v>
      </c>
      <c r="T315" s="102">
        <v>4</v>
      </c>
      <c r="U315" s="102">
        <v>0</v>
      </c>
      <c r="V315" s="102">
        <v>3</v>
      </c>
      <c r="W315" s="102">
        <v>3</v>
      </c>
      <c r="X315" s="102">
        <v>0</v>
      </c>
      <c r="Y315" s="102">
        <v>7</v>
      </c>
      <c r="Z315" s="102">
        <v>0</v>
      </c>
      <c r="AA315" s="102">
        <v>0</v>
      </c>
      <c r="AB315" s="103" t="s">
        <v>299</v>
      </c>
      <c r="AC315" s="100" t="s">
        <v>4</v>
      </c>
      <c r="AD315" s="104"/>
      <c r="AE315" s="104"/>
      <c r="AF315" s="104"/>
      <c r="AG315" s="181">
        <v>222</v>
      </c>
      <c r="AH315" s="180">
        <v>0</v>
      </c>
      <c r="AI315" s="180">
        <v>0</v>
      </c>
      <c r="AJ315" s="180">
        <v>0</v>
      </c>
      <c r="AK315" s="180">
        <v>0</v>
      </c>
      <c r="AL315" s="180">
        <v>0</v>
      </c>
      <c r="AM315" s="101">
        <f>AG315+AH315+AI315+AJ315+AK315+AL315</f>
        <v>222</v>
      </c>
    </row>
    <row r="316" spans="1:39" ht="31.5" x14ac:dyDescent="0.25">
      <c r="A316" s="123"/>
      <c r="B316" s="123"/>
      <c r="C316" s="123"/>
      <c r="D316" s="123"/>
      <c r="E316" s="123"/>
      <c r="F316" s="123"/>
      <c r="G316" s="123"/>
      <c r="H316" s="123"/>
      <c r="I316" s="123"/>
      <c r="J316" s="123"/>
      <c r="K316" s="123"/>
      <c r="L316" s="123"/>
      <c r="M316" s="123"/>
      <c r="N316" s="123"/>
      <c r="O316" s="123"/>
      <c r="P316" s="123"/>
      <c r="Q316" s="123"/>
      <c r="R316" s="102">
        <v>0</v>
      </c>
      <c r="S316" s="102">
        <v>5</v>
      </c>
      <c r="T316" s="102">
        <v>4</v>
      </c>
      <c r="U316" s="102">
        <v>0</v>
      </c>
      <c r="V316" s="102">
        <v>3</v>
      </c>
      <c r="W316" s="102">
        <v>3</v>
      </c>
      <c r="X316" s="102">
        <v>0</v>
      </c>
      <c r="Y316" s="102">
        <v>7</v>
      </c>
      <c r="Z316" s="102">
        <v>0</v>
      </c>
      <c r="AA316" s="102">
        <v>1</v>
      </c>
      <c r="AB316" s="103" t="s">
        <v>314</v>
      </c>
      <c r="AC316" s="100" t="s">
        <v>231</v>
      </c>
      <c r="AD316" s="104"/>
      <c r="AE316" s="104"/>
      <c r="AF316" s="104"/>
      <c r="AG316" s="200">
        <v>300</v>
      </c>
      <c r="AH316" s="180">
        <v>0</v>
      </c>
      <c r="AI316" s="180">
        <v>0</v>
      </c>
      <c r="AJ316" s="180">
        <v>0</v>
      </c>
      <c r="AK316" s="180">
        <v>0</v>
      </c>
      <c r="AL316" s="180">
        <v>0</v>
      </c>
      <c r="AM316" s="101">
        <v>300</v>
      </c>
    </row>
    <row r="317" spans="1:39" ht="78.75" x14ac:dyDescent="0.25">
      <c r="A317" s="123">
        <v>8</v>
      </c>
      <c r="B317" s="123">
        <v>0</v>
      </c>
      <c r="C317" s="123">
        <v>2</v>
      </c>
      <c r="D317" s="123">
        <v>0</v>
      </c>
      <c r="E317" s="123">
        <v>8</v>
      </c>
      <c r="F317" s="123">
        <v>0</v>
      </c>
      <c r="G317" s="123">
        <v>1</v>
      </c>
      <c r="H317" s="123">
        <v>0</v>
      </c>
      <c r="I317" s="123">
        <v>5</v>
      </c>
      <c r="J317" s="123">
        <v>4</v>
      </c>
      <c r="K317" s="123">
        <v>0</v>
      </c>
      <c r="L317" s="123">
        <v>3</v>
      </c>
      <c r="M317" s="123">
        <v>1</v>
      </c>
      <c r="N317" s="123">
        <v>0</v>
      </c>
      <c r="O317" s="123">
        <v>4</v>
      </c>
      <c r="P317" s="123">
        <v>3</v>
      </c>
      <c r="Q317" s="123">
        <v>4</v>
      </c>
      <c r="R317" s="102">
        <v>0</v>
      </c>
      <c r="S317" s="102">
        <v>5</v>
      </c>
      <c r="T317" s="102">
        <v>4</v>
      </c>
      <c r="U317" s="102">
        <v>0</v>
      </c>
      <c r="V317" s="102">
        <v>3</v>
      </c>
      <c r="W317" s="102">
        <v>3</v>
      </c>
      <c r="X317" s="102">
        <v>0</v>
      </c>
      <c r="Y317" s="102">
        <v>8</v>
      </c>
      <c r="Z317" s="102">
        <v>0</v>
      </c>
      <c r="AA317" s="102">
        <v>0</v>
      </c>
      <c r="AB317" s="103" t="s">
        <v>300</v>
      </c>
      <c r="AC317" s="100" t="s">
        <v>4</v>
      </c>
      <c r="AD317" s="104"/>
      <c r="AE317" s="104"/>
      <c r="AF317" s="104"/>
      <c r="AG317" s="181">
        <v>190</v>
      </c>
      <c r="AH317" s="180">
        <v>0</v>
      </c>
      <c r="AI317" s="180">
        <v>0</v>
      </c>
      <c r="AJ317" s="180">
        <v>0</v>
      </c>
      <c r="AK317" s="180">
        <v>0</v>
      </c>
      <c r="AL317" s="180">
        <v>0</v>
      </c>
      <c r="AM317" s="101">
        <f>AG317+AH317+AI317+AJ317+AK317+AL317</f>
        <v>190</v>
      </c>
    </row>
    <row r="318" spans="1:39" ht="31.5" x14ac:dyDescent="0.25">
      <c r="A318" s="123"/>
      <c r="B318" s="123"/>
      <c r="C318" s="123"/>
      <c r="D318" s="123"/>
      <c r="E318" s="123"/>
      <c r="F318" s="123"/>
      <c r="G318" s="123"/>
      <c r="H318" s="123"/>
      <c r="I318" s="123"/>
      <c r="J318" s="123"/>
      <c r="K318" s="123"/>
      <c r="L318" s="123"/>
      <c r="M318" s="123"/>
      <c r="N318" s="123"/>
      <c r="O318" s="123"/>
      <c r="P318" s="123"/>
      <c r="Q318" s="123"/>
      <c r="R318" s="102">
        <v>0</v>
      </c>
      <c r="S318" s="102">
        <v>5</v>
      </c>
      <c r="T318" s="102">
        <v>4</v>
      </c>
      <c r="U318" s="102">
        <v>0</v>
      </c>
      <c r="V318" s="102">
        <v>3</v>
      </c>
      <c r="W318" s="102">
        <v>3</v>
      </c>
      <c r="X318" s="102">
        <v>0</v>
      </c>
      <c r="Y318" s="102">
        <v>8</v>
      </c>
      <c r="Z318" s="102">
        <v>0</v>
      </c>
      <c r="AA318" s="102">
        <v>1</v>
      </c>
      <c r="AB318" s="103" t="s">
        <v>315</v>
      </c>
      <c r="AC318" s="100" t="s">
        <v>231</v>
      </c>
      <c r="AD318" s="104"/>
      <c r="AE318" s="104"/>
      <c r="AF318" s="104"/>
      <c r="AG318" s="200">
        <v>300</v>
      </c>
      <c r="AH318" s="180">
        <v>0</v>
      </c>
      <c r="AI318" s="180">
        <v>0</v>
      </c>
      <c r="AJ318" s="180">
        <v>0</v>
      </c>
      <c r="AK318" s="180">
        <v>0</v>
      </c>
      <c r="AL318" s="180">
        <v>0</v>
      </c>
      <c r="AM318" s="101">
        <v>300</v>
      </c>
    </row>
    <row r="319" spans="1:39" ht="110.25" x14ac:dyDescent="0.25">
      <c r="A319" s="123">
        <v>8</v>
      </c>
      <c r="B319" s="123">
        <v>0</v>
      </c>
      <c r="C319" s="123">
        <v>2</v>
      </c>
      <c r="D319" s="123">
        <v>0</v>
      </c>
      <c r="E319" s="123">
        <v>4</v>
      </c>
      <c r="F319" s="123">
        <v>0</v>
      </c>
      <c r="G319" s="123">
        <v>9</v>
      </c>
      <c r="H319" s="123">
        <v>0</v>
      </c>
      <c r="I319" s="123">
        <v>5</v>
      </c>
      <c r="J319" s="123">
        <v>4</v>
      </c>
      <c r="K319" s="123">
        <v>0</v>
      </c>
      <c r="L319" s="123">
        <v>3</v>
      </c>
      <c r="M319" s="123" t="s">
        <v>60</v>
      </c>
      <c r="N319" s="123">
        <v>0</v>
      </c>
      <c r="O319" s="123">
        <v>4</v>
      </c>
      <c r="P319" s="123">
        <v>3</v>
      </c>
      <c r="Q319" s="123">
        <v>5</v>
      </c>
      <c r="R319" s="102">
        <v>0</v>
      </c>
      <c r="S319" s="102">
        <v>5</v>
      </c>
      <c r="T319" s="102">
        <v>4</v>
      </c>
      <c r="U319" s="102">
        <v>0</v>
      </c>
      <c r="V319" s="102">
        <v>3</v>
      </c>
      <c r="W319" s="102">
        <v>3</v>
      </c>
      <c r="X319" s="102">
        <v>0</v>
      </c>
      <c r="Y319" s="102">
        <v>9</v>
      </c>
      <c r="Z319" s="102">
        <v>0</v>
      </c>
      <c r="AA319" s="102">
        <v>0</v>
      </c>
      <c r="AB319" s="103" t="s">
        <v>316</v>
      </c>
      <c r="AC319" s="100" t="s">
        <v>4</v>
      </c>
      <c r="AD319" s="104"/>
      <c r="AE319" s="104"/>
      <c r="AF319" s="104"/>
      <c r="AG319" s="181">
        <v>306.10000000000002</v>
      </c>
      <c r="AH319" s="180">
        <v>0</v>
      </c>
      <c r="AI319" s="180">
        <v>0</v>
      </c>
      <c r="AJ319" s="180">
        <v>0</v>
      </c>
      <c r="AK319" s="180">
        <v>0</v>
      </c>
      <c r="AL319" s="180">
        <v>0</v>
      </c>
      <c r="AM319" s="101">
        <f>AG319+AH319+AI319+AJ319+AK319+AL319</f>
        <v>306.10000000000002</v>
      </c>
    </row>
    <row r="320" spans="1:39" ht="47.25" x14ac:dyDescent="0.25">
      <c r="A320" s="123"/>
      <c r="B320" s="123"/>
      <c r="C320" s="123"/>
      <c r="D320" s="123"/>
      <c r="E320" s="123"/>
      <c r="F320" s="123"/>
      <c r="G320" s="123"/>
      <c r="H320" s="123"/>
      <c r="I320" s="123"/>
      <c r="J320" s="123"/>
      <c r="K320" s="123"/>
      <c r="L320" s="123"/>
      <c r="M320" s="123"/>
      <c r="N320" s="123"/>
      <c r="O320" s="123"/>
      <c r="P320" s="123"/>
      <c r="Q320" s="123"/>
      <c r="R320" s="102">
        <v>0</v>
      </c>
      <c r="S320" s="102">
        <v>5</v>
      </c>
      <c r="T320" s="102">
        <v>4</v>
      </c>
      <c r="U320" s="102">
        <v>0</v>
      </c>
      <c r="V320" s="102">
        <v>3</v>
      </c>
      <c r="W320" s="102">
        <v>3</v>
      </c>
      <c r="X320" s="102">
        <v>0</v>
      </c>
      <c r="Y320" s="102">
        <v>9</v>
      </c>
      <c r="Z320" s="102">
        <v>0</v>
      </c>
      <c r="AA320" s="102">
        <v>1</v>
      </c>
      <c r="AB320" s="103" t="s">
        <v>303</v>
      </c>
      <c r="AC320" s="100" t="s">
        <v>304</v>
      </c>
      <c r="AD320" s="104"/>
      <c r="AE320" s="104"/>
      <c r="AF320" s="104"/>
      <c r="AG320" s="200">
        <v>250</v>
      </c>
      <c r="AH320" s="180">
        <v>0</v>
      </c>
      <c r="AI320" s="180">
        <v>0</v>
      </c>
      <c r="AJ320" s="180">
        <v>0</v>
      </c>
      <c r="AK320" s="180">
        <v>0</v>
      </c>
      <c r="AL320" s="180">
        <v>0</v>
      </c>
      <c r="AM320" s="101">
        <v>250</v>
      </c>
    </row>
    <row r="321" spans="1:39" ht="94.5" x14ac:dyDescent="0.25">
      <c r="A321" s="123">
        <v>8</v>
      </c>
      <c r="B321" s="123">
        <v>0</v>
      </c>
      <c r="C321" s="123">
        <v>2</v>
      </c>
      <c r="D321" s="123">
        <v>0</v>
      </c>
      <c r="E321" s="123">
        <v>4</v>
      </c>
      <c r="F321" s="123">
        <v>0</v>
      </c>
      <c r="G321" s="123">
        <v>9</v>
      </c>
      <c r="H321" s="123">
        <v>0</v>
      </c>
      <c r="I321" s="123">
        <v>5</v>
      </c>
      <c r="J321" s="123">
        <v>4</v>
      </c>
      <c r="K321" s="123">
        <v>0</v>
      </c>
      <c r="L321" s="123">
        <v>3</v>
      </c>
      <c r="M321" s="123">
        <v>1</v>
      </c>
      <c r="N321" s="123">
        <v>0</v>
      </c>
      <c r="O321" s="123">
        <v>4</v>
      </c>
      <c r="P321" s="123">
        <v>3</v>
      </c>
      <c r="Q321" s="123">
        <v>5</v>
      </c>
      <c r="R321" s="102">
        <v>0</v>
      </c>
      <c r="S321" s="102">
        <v>5</v>
      </c>
      <c r="T321" s="102">
        <v>4</v>
      </c>
      <c r="U321" s="102">
        <v>0</v>
      </c>
      <c r="V321" s="102">
        <v>3</v>
      </c>
      <c r="W321" s="102">
        <v>3</v>
      </c>
      <c r="X321" s="102">
        <v>1</v>
      </c>
      <c r="Y321" s="102">
        <v>0</v>
      </c>
      <c r="Z321" s="102">
        <v>0</v>
      </c>
      <c r="AA321" s="102">
        <v>0</v>
      </c>
      <c r="AB321" s="103" t="s">
        <v>317</v>
      </c>
      <c r="AC321" s="100" t="s">
        <v>4</v>
      </c>
      <c r="AD321" s="104"/>
      <c r="AE321" s="104"/>
      <c r="AF321" s="104"/>
      <c r="AG321" s="181">
        <v>306.10000000000002</v>
      </c>
      <c r="AH321" s="180">
        <v>0</v>
      </c>
      <c r="AI321" s="180">
        <v>0</v>
      </c>
      <c r="AJ321" s="180">
        <v>0</v>
      </c>
      <c r="AK321" s="180">
        <v>0</v>
      </c>
      <c r="AL321" s="180">
        <v>0</v>
      </c>
      <c r="AM321" s="101">
        <f>AG321+AH321+AI321+AJ321+AK321+AL321</f>
        <v>306.10000000000002</v>
      </c>
    </row>
    <row r="322" spans="1:39" ht="47.25" x14ac:dyDescent="0.25">
      <c r="A322" s="123"/>
      <c r="B322" s="123"/>
      <c r="C322" s="123"/>
      <c r="D322" s="123"/>
      <c r="E322" s="123"/>
      <c r="F322" s="123"/>
      <c r="G322" s="123"/>
      <c r="H322" s="123"/>
      <c r="I322" s="123"/>
      <c r="J322" s="123"/>
      <c r="K322" s="123"/>
      <c r="L322" s="123"/>
      <c r="M322" s="123"/>
      <c r="N322" s="123"/>
      <c r="O322" s="123"/>
      <c r="P322" s="123"/>
      <c r="Q322" s="123"/>
      <c r="R322" s="102">
        <v>0</v>
      </c>
      <c r="S322" s="102">
        <v>5</v>
      </c>
      <c r="T322" s="102">
        <v>4</v>
      </c>
      <c r="U322" s="102">
        <v>0</v>
      </c>
      <c r="V322" s="102">
        <v>3</v>
      </c>
      <c r="W322" s="102">
        <v>3</v>
      </c>
      <c r="X322" s="102">
        <v>1</v>
      </c>
      <c r="Y322" s="102">
        <v>0</v>
      </c>
      <c r="Z322" s="102">
        <v>0</v>
      </c>
      <c r="AA322" s="102">
        <v>1</v>
      </c>
      <c r="AB322" s="103" t="s">
        <v>301</v>
      </c>
      <c r="AC322" s="100" t="s">
        <v>302</v>
      </c>
      <c r="AD322" s="104"/>
      <c r="AE322" s="104"/>
      <c r="AF322" s="104"/>
      <c r="AG322" s="180">
        <v>250</v>
      </c>
      <c r="AH322" s="180">
        <v>0</v>
      </c>
      <c r="AI322" s="180">
        <v>0</v>
      </c>
      <c r="AJ322" s="180">
        <v>0</v>
      </c>
      <c r="AK322" s="180">
        <v>0</v>
      </c>
      <c r="AL322" s="180">
        <v>0</v>
      </c>
      <c r="AM322" s="101">
        <v>250</v>
      </c>
    </row>
    <row r="323" spans="1:39" ht="47.25" x14ac:dyDescent="0.25">
      <c r="A323" s="123">
        <v>8</v>
      </c>
      <c r="B323" s="123">
        <v>0</v>
      </c>
      <c r="C323" s="123">
        <v>2</v>
      </c>
      <c r="D323" s="123">
        <v>0</v>
      </c>
      <c r="E323" s="123">
        <v>5</v>
      </c>
      <c r="F323" s="123">
        <v>0</v>
      </c>
      <c r="G323" s="123">
        <v>3</v>
      </c>
      <c r="H323" s="123">
        <v>0</v>
      </c>
      <c r="I323" s="123">
        <v>5</v>
      </c>
      <c r="J323" s="123">
        <v>4</v>
      </c>
      <c r="K323" s="123">
        <v>0</v>
      </c>
      <c r="L323" s="123">
        <v>3</v>
      </c>
      <c r="M323" s="123" t="s">
        <v>60</v>
      </c>
      <c r="N323" s="123">
        <v>0</v>
      </c>
      <c r="O323" s="123">
        <v>4</v>
      </c>
      <c r="P323" s="123">
        <v>3</v>
      </c>
      <c r="Q323" s="123">
        <v>0</v>
      </c>
      <c r="R323" s="102">
        <v>0</v>
      </c>
      <c r="S323" s="102">
        <v>5</v>
      </c>
      <c r="T323" s="102">
        <v>4</v>
      </c>
      <c r="U323" s="102">
        <v>0</v>
      </c>
      <c r="V323" s="102">
        <v>3</v>
      </c>
      <c r="W323" s="102">
        <v>3</v>
      </c>
      <c r="X323" s="102">
        <v>1</v>
      </c>
      <c r="Y323" s="102">
        <v>1</v>
      </c>
      <c r="Z323" s="102">
        <v>0</v>
      </c>
      <c r="AA323" s="102">
        <v>0</v>
      </c>
      <c r="AB323" s="188" t="s">
        <v>318</v>
      </c>
      <c r="AC323" s="100" t="s">
        <v>4</v>
      </c>
      <c r="AD323" s="104"/>
      <c r="AE323" s="104"/>
      <c r="AF323" s="104"/>
      <c r="AG323" s="178">
        <v>0</v>
      </c>
      <c r="AH323" s="211">
        <v>150.22999999999999</v>
      </c>
      <c r="AI323" s="181">
        <v>1200</v>
      </c>
      <c r="AJ323" s="181">
        <v>1200</v>
      </c>
      <c r="AK323" s="180">
        <v>0</v>
      </c>
      <c r="AL323" s="180">
        <v>0</v>
      </c>
      <c r="AM323" s="101">
        <f>AG323+AH323+AI323+AJ323+AK323+AL323</f>
        <v>2550.23</v>
      </c>
    </row>
    <row r="324" spans="1:39" ht="47.25" x14ac:dyDescent="0.25">
      <c r="A324" s="123"/>
      <c r="B324" s="123"/>
      <c r="C324" s="123"/>
      <c r="D324" s="123"/>
      <c r="E324" s="123"/>
      <c r="F324" s="123"/>
      <c r="G324" s="123"/>
      <c r="H324" s="123"/>
      <c r="I324" s="123"/>
      <c r="J324" s="123"/>
      <c r="K324" s="123"/>
      <c r="L324" s="123"/>
      <c r="M324" s="123"/>
      <c r="N324" s="123"/>
      <c r="O324" s="123"/>
      <c r="P324" s="123"/>
      <c r="Q324" s="123"/>
      <c r="R324" s="102">
        <v>0</v>
      </c>
      <c r="S324" s="102">
        <v>5</v>
      </c>
      <c r="T324" s="102">
        <v>4</v>
      </c>
      <c r="U324" s="102">
        <v>0</v>
      </c>
      <c r="V324" s="102">
        <v>3</v>
      </c>
      <c r="W324" s="102">
        <v>3</v>
      </c>
      <c r="X324" s="102">
        <v>1</v>
      </c>
      <c r="Y324" s="102">
        <v>1</v>
      </c>
      <c r="Z324" s="102">
        <v>0</v>
      </c>
      <c r="AA324" s="102">
        <v>1</v>
      </c>
      <c r="AB324" s="103" t="s">
        <v>340</v>
      </c>
      <c r="AC324" s="100" t="s">
        <v>28</v>
      </c>
      <c r="AD324" s="104"/>
      <c r="AE324" s="104"/>
      <c r="AF324" s="104"/>
      <c r="AG324" s="180">
        <f>AG323/AG19*100</f>
        <v>0</v>
      </c>
      <c r="AH324" s="180">
        <f>AH323/AH19*100</f>
        <v>0.11908061804608387</v>
      </c>
      <c r="AI324" s="180">
        <f>AI323/AI19*100</f>
        <v>0.95724084897690909</v>
      </c>
      <c r="AJ324" s="180">
        <f>AJ323/AJ19*100</f>
        <v>0.94651406756532919</v>
      </c>
      <c r="AK324" s="180">
        <v>0</v>
      </c>
      <c r="AL324" s="180">
        <v>0</v>
      </c>
      <c r="AM324" s="101">
        <v>0</v>
      </c>
    </row>
    <row r="325" spans="1:39" ht="63" x14ac:dyDescent="0.25">
      <c r="A325" s="123"/>
      <c r="B325" s="123"/>
      <c r="C325" s="123"/>
      <c r="D325" s="123"/>
      <c r="E325" s="123"/>
      <c r="F325" s="123"/>
      <c r="G325" s="123"/>
      <c r="H325" s="123"/>
      <c r="I325" s="123"/>
      <c r="J325" s="123"/>
      <c r="K325" s="123"/>
      <c r="L325" s="123"/>
      <c r="M325" s="123"/>
      <c r="N325" s="123"/>
      <c r="O325" s="123"/>
      <c r="P325" s="123"/>
      <c r="Q325" s="123"/>
      <c r="R325" s="102">
        <v>0</v>
      </c>
      <c r="S325" s="102">
        <v>5</v>
      </c>
      <c r="T325" s="102">
        <v>4</v>
      </c>
      <c r="U325" s="102">
        <v>0</v>
      </c>
      <c r="V325" s="102">
        <v>3</v>
      </c>
      <c r="W325" s="102">
        <v>3</v>
      </c>
      <c r="X325" s="102">
        <v>1</v>
      </c>
      <c r="Y325" s="102">
        <v>2</v>
      </c>
      <c r="Z325" s="102">
        <v>0</v>
      </c>
      <c r="AA325" s="102">
        <v>0</v>
      </c>
      <c r="AB325" s="103" t="s">
        <v>319</v>
      </c>
      <c r="AC325" s="100" t="s">
        <v>32</v>
      </c>
      <c r="AD325" s="104"/>
      <c r="AE325" s="104"/>
      <c r="AF325" s="104"/>
      <c r="AG325" s="180" t="s">
        <v>33</v>
      </c>
      <c r="AH325" s="180" t="s">
        <v>33</v>
      </c>
      <c r="AI325" s="180" t="s">
        <v>33</v>
      </c>
      <c r="AJ325" s="180" t="s">
        <v>33</v>
      </c>
      <c r="AK325" s="180">
        <v>0</v>
      </c>
      <c r="AL325" s="180">
        <v>0</v>
      </c>
      <c r="AM325" s="101">
        <v>0</v>
      </c>
    </row>
    <row r="326" spans="1:39" ht="31.5"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0</v>
      </c>
      <c r="V326" s="102">
        <v>3</v>
      </c>
      <c r="W326" s="102">
        <v>3</v>
      </c>
      <c r="X326" s="102">
        <v>1</v>
      </c>
      <c r="Y326" s="102">
        <v>2</v>
      </c>
      <c r="Z326" s="102">
        <v>0</v>
      </c>
      <c r="AA326" s="102">
        <v>1</v>
      </c>
      <c r="AB326" s="111" t="s">
        <v>320</v>
      </c>
      <c r="AC326" s="100" t="s">
        <v>31</v>
      </c>
      <c r="AD326" s="104"/>
      <c r="AE326" s="104"/>
      <c r="AF326" s="104"/>
      <c r="AG326" s="180">
        <v>10</v>
      </c>
      <c r="AH326" s="180">
        <v>8</v>
      </c>
      <c r="AI326" s="180">
        <v>8</v>
      </c>
      <c r="AJ326" s="180">
        <v>8</v>
      </c>
      <c r="AK326" s="180">
        <v>0</v>
      </c>
      <c r="AL326" s="180">
        <v>0</v>
      </c>
      <c r="AM326" s="177">
        <f>AG326+AH326+AI326+AJ326+AK326+AL326</f>
        <v>34</v>
      </c>
    </row>
    <row r="327" spans="1:39" ht="94.5" x14ac:dyDescent="0.25">
      <c r="A327" s="123">
        <v>8</v>
      </c>
      <c r="B327" s="123">
        <v>0</v>
      </c>
      <c r="C327" s="123">
        <v>2</v>
      </c>
      <c r="D327" s="123">
        <v>0</v>
      </c>
      <c r="E327" s="123">
        <v>5</v>
      </c>
      <c r="F327" s="123">
        <v>0</v>
      </c>
      <c r="G327" s="123">
        <v>3</v>
      </c>
      <c r="H327" s="123">
        <v>0</v>
      </c>
      <c r="I327" s="123">
        <v>5</v>
      </c>
      <c r="J327" s="123">
        <v>4</v>
      </c>
      <c r="K327" s="123">
        <v>0</v>
      </c>
      <c r="L327" s="123">
        <v>3</v>
      </c>
      <c r="M327" s="123" t="s">
        <v>60</v>
      </c>
      <c r="N327" s="123">
        <v>0</v>
      </c>
      <c r="O327" s="123">
        <v>4</v>
      </c>
      <c r="P327" s="123">
        <v>3</v>
      </c>
      <c r="Q327" s="123">
        <v>1</v>
      </c>
      <c r="R327" s="102">
        <v>0</v>
      </c>
      <c r="S327" s="102">
        <v>5</v>
      </c>
      <c r="T327" s="102">
        <v>4</v>
      </c>
      <c r="U327" s="102">
        <v>0</v>
      </c>
      <c r="V327" s="102">
        <v>3</v>
      </c>
      <c r="W327" s="102">
        <v>3</v>
      </c>
      <c r="X327" s="102">
        <v>1</v>
      </c>
      <c r="Y327" s="102">
        <v>3</v>
      </c>
      <c r="Z327" s="102">
        <v>0</v>
      </c>
      <c r="AA327" s="102">
        <v>0</v>
      </c>
      <c r="AB327" s="111" t="s">
        <v>343</v>
      </c>
      <c r="AC327" s="100" t="s">
        <v>4</v>
      </c>
      <c r="AD327" s="104"/>
      <c r="AE327" s="104"/>
      <c r="AF327" s="104"/>
      <c r="AG327" s="178">
        <v>0</v>
      </c>
      <c r="AH327" s="181">
        <v>654.1</v>
      </c>
      <c r="AI327" s="178">
        <v>0</v>
      </c>
      <c r="AJ327" s="178">
        <v>0</v>
      </c>
      <c r="AK327" s="178">
        <v>0</v>
      </c>
      <c r="AL327" s="178">
        <v>0</v>
      </c>
      <c r="AM327" s="101">
        <f>AG327+AH327+AJ327+AK327+AL327</f>
        <v>654.1</v>
      </c>
    </row>
    <row r="328" spans="1:39" ht="31.5" x14ac:dyDescent="0.25">
      <c r="A328" s="123"/>
      <c r="B328" s="123"/>
      <c r="C328" s="123"/>
      <c r="D328" s="123"/>
      <c r="E328" s="123"/>
      <c r="F328" s="123"/>
      <c r="G328" s="123"/>
      <c r="H328" s="123"/>
      <c r="I328" s="123"/>
      <c r="J328" s="123"/>
      <c r="K328" s="123"/>
      <c r="L328" s="123"/>
      <c r="M328" s="123"/>
      <c r="N328" s="123"/>
      <c r="O328" s="123"/>
      <c r="P328" s="123"/>
      <c r="Q328" s="123"/>
      <c r="R328" s="102">
        <v>0</v>
      </c>
      <c r="S328" s="102">
        <v>5</v>
      </c>
      <c r="T328" s="102">
        <v>4</v>
      </c>
      <c r="U328" s="102">
        <v>0</v>
      </c>
      <c r="V328" s="102">
        <v>3</v>
      </c>
      <c r="W328" s="102">
        <v>3</v>
      </c>
      <c r="X328" s="102">
        <v>1</v>
      </c>
      <c r="Y328" s="102">
        <v>3</v>
      </c>
      <c r="Z328" s="102">
        <v>0</v>
      </c>
      <c r="AA328" s="102">
        <v>1</v>
      </c>
      <c r="AB328" s="111" t="s">
        <v>339</v>
      </c>
      <c r="AC328" s="100" t="s">
        <v>231</v>
      </c>
      <c r="AD328" s="104"/>
      <c r="AE328" s="104"/>
      <c r="AF328" s="104"/>
      <c r="AG328" s="180">
        <v>0</v>
      </c>
      <c r="AH328" s="180">
        <v>2000</v>
      </c>
      <c r="AI328" s="180">
        <v>0</v>
      </c>
      <c r="AJ328" s="180">
        <v>0</v>
      </c>
      <c r="AK328" s="180">
        <v>0</v>
      </c>
      <c r="AL328" s="180">
        <v>0</v>
      </c>
      <c r="AM328" s="177">
        <v>2000</v>
      </c>
    </row>
    <row r="329" spans="1:39" ht="78.75" x14ac:dyDescent="0.25">
      <c r="A329" s="123">
        <v>8</v>
      </c>
      <c r="B329" s="123">
        <v>0</v>
      </c>
      <c r="C329" s="123">
        <v>2</v>
      </c>
      <c r="D329" s="123">
        <v>0</v>
      </c>
      <c r="E329" s="123">
        <v>5</v>
      </c>
      <c r="F329" s="123">
        <v>0</v>
      </c>
      <c r="G329" s="123">
        <v>3</v>
      </c>
      <c r="H329" s="123">
        <v>0</v>
      </c>
      <c r="I329" s="123">
        <v>5</v>
      </c>
      <c r="J329" s="123">
        <v>4</v>
      </c>
      <c r="K329" s="123">
        <v>0</v>
      </c>
      <c r="L329" s="123">
        <v>3</v>
      </c>
      <c r="M329" s="123" t="s">
        <v>60</v>
      </c>
      <c r="N329" s="123">
        <v>0</v>
      </c>
      <c r="O329" s="123">
        <v>4</v>
      </c>
      <c r="P329" s="123">
        <v>3</v>
      </c>
      <c r="Q329" s="123">
        <v>2</v>
      </c>
      <c r="R329" s="102">
        <v>0</v>
      </c>
      <c r="S329" s="102">
        <v>5</v>
      </c>
      <c r="T329" s="102">
        <v>4</v>
      </c>
      <c r="U329" s="102">
        <v>0</v>
      </c>
      <c r="V329" s="102">
        <v>3</v>
      </c>
      <c r="W329" s="102">
        <v>3</v>
      </c>
      <c r="X329" s="102">
        <v>1</v>
      </c>
      <c r="Y329" s="102">
        <v>4</v>
      </c>
      <c r="Z329" s="102">
        <v>0</v>
      </c>
      <c r="AA329" s="102">
        <v>0</v>
      </c>
      <c r="AB329" s="111" t="s">
        <v>344</v>
      </c>
      <c r="AC329" s="100" t="s">
        <v>4</v>
      </c>
      <c r="AD329" s="104"/>
      <c r="AE329" s="104"/>
      <c r="AF329" s="104"/>
      <c r="AG329" s="178">
        <v>0</v>
      </c>
      <c r="AH329" s="181">
        <v>421.9</v>
      </c>
      <c r="AI329" s="178">
        <v>0</v>
      </c>
      <c r="AJ329" s="178">
        <v>0</v>
      </c>
      <c r="AK329" s="178">
        <v>0</v>
      </c>
      <c r="AL329" s="178">
        <v>0</v>
      </c>
      <c r="AM329" s="101">
        <f>AG329+AH329+AI329+AJ329+AK329+AL329</f>
        <v>421.9</v>
      </c>
    </row>
    <row r="330" spans="1:39" ht="31.5" x14ac:dyDescent="0.25">
      <c r="A330" s="123"/>
      <c r="B330" s="123"/>
      <c r="C330" s="123"/>
      <c r="D330" s="123"/>
      <c r="E330" s="123"/>
      <c r="F330" s="123"/>
      <c r="G330" s="123"/>
      <c r="H330" s="123"/>
      <c r="I330" s="123"/>
      <c r="J330" s="123"/>
      <c r="K330" s="123"/>
      <c r="L330" s="123"/>
      <c r="M330" s="123"/>
      <c r="N330" s="123"/>
      <c r="O330" s="123"/>
      <c r="P330" s="123"/>
      <c r="Q330" s="123"/>
      <c r="R330" s="102">
        <v>0</v>
      </c>
      <c r="S330" s="102">
        <v>5</v>
      </c>
      <c r="T330" s="102">
        <v>4</v>
      </c>
      <c r="U330" s="102">
        <v>0</v>
      </c>
      <c r="V330" s="102">
        <v>3</v>
      </c>
      <c r="W330" s="102">
        <v>3</v>
      </c>
      <c r="X330" s="102">
        <v>1</v>
      </c>
      <c r="Y330" s="102">
        <v>4</v>
      </c>
      <c r="Z330" s="102">
        <v>0</v>
      </c>
      <c r="AA330" s="102">
        <v>1</v>
      </c>
      <c r="AB330" s="111" t="s">
        <v>341</v>
      </c>
      <c r="AC330" s="100" t="s">
        <v>31</v>
      </c>
      <c r="AD330" s="104"/>
      <c r="AE330" s="104"/>
      <c r="AF330" s="104"/>
      <c r="AG330" s="180">
        <v>0</v>
      </c>
      <c r="AH330" s="180">
        <v>24</v>
      </c>
      <c r="AI330" s="180">
        <v>0</v>
      </c>
      <c r="AJ330" s="180">
        <v>0</v>
      </c>
      <c r="AK330" s="180">
        <v>0</v>
      </c>
      <c r="AL330" s="180">
        <v>0</v>
      </c>
      <c r="AM330" s="177">
        <v>24</v>
      </c>
    </row>
    <row r="331" spans="1:39" ht="24" customHeight="1" x14ac:dyDescent="0.25">
      <c r="A331" s="255"/>
      <c r="B331" s="255"/>
      <c r="C331" s="255"/>
      <c r="D331" s="255"/>
      <c r="E331" s="255"/>
      <c r="F331" s="255"/>
      <c r="G331" s="255"/>
      <c r="H331" s="255"/>
      <c r="I331" s="255"/>
      <c r="J331" s="255"/>
      <c r="K331" s="255"/>
      <c r="L331" s="255"/>
      <c r="M331" s="255"/>
      <c r="N331" s="255"/>
      <c r="O331" s="255"/>
      <c r="P331" s="255"/>
      <c r="Q331" s="255"/>
      <c r="R331" s="255"/>
      <c r="S331" s="255"/>
      <c r="T331" s="255"/>
      <c r="U331" s="255"/>
      <c r="V331" s="255"/>
      <c r="W331" s="255"/>
      <c r="X331" s="255"/>
      <c r="Y331" s="255"/>
      <c r="Z331" s="255"/>
      <c r="AA331" s="255"/>
      <c r="AB331" s="255"/>
      <c r="AC331" s="255"/>
      <c r="AD331" s="255"/>
      <c r="AE331" s="255"/>
      <c r="AF331" s="255"/>
      <c r="AG331" s="255"/>
      <c r="AH331" s="255"/>
      <c r="AI331" s="255"/>
      <c r="AJ331" s="255"/>
      <c r="AK331" s="255"/>
      <c r="AL331" s="255"/>
      <c r="AM331" s="255"/>
    </row>
    <row r="332" spans="1:39" ht="21" customHeight="1" x14ac:dyDescent="0.25">
      <c r="A332" s="222"/>
      <c r="B332" s="222"/>
      <c r="C332" s="222"/>
      <c r="D332" s="222"/>
      <c r="E332" s="222"/>
      <c r="F332" s="222"/>
      <c r="G332" s="222"/>
      <c r="H332" s="222"/>
      <c r="I332" s="222"/>
      <c r="J332" s="222"/>
      <c r="K332" s="222"/>
      <c r="L332" s="222"/>
      <c r="M332" s="222"/>
      <c r="N332" s="222"/>
      <c r="O332" s="222"/>
      <c r="P332" s="222"/>
      <c r="Q332" s="222"/>
      <c r="R332" s="222"/>
      <c r="S332" s="222"/>
      <c r="T332" s="222"/>
      <c r="U332" s="222"/>
      <c r="V332" s="222"/>
      <c r="W332" s="222"/>
      <c r="X332" s="222"/>
      <c r="Y332" s="222"/>
      <c r="Z332" s="222"/>
      <c r="AA332" s="222"/>
      <c r="AB332" s="222"/>
      <c r="AC332" s="222"/>
      <c r="AD332" s="222"/>
      <c r="AE332" s="222"/>
      <c r="AF332" s="222"/>
      <c r="AG332" s="222"/>
      <c r="AH332" s="222"/>
      <c r="AI332" s="222"/>
      <c r="AJ332" s="222"/>
      <c r="AK332" s="222"/>
      <c r="AL332" s="222"/>
      <c r="AM332" s="222"/>
    </row>
    <row r="333" spans="1:39" ht="29.25" hidden="1"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row>
    <row r="334" spans="1:39" ht="29.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row>
    <row r="335" spans="1:39" ht="35.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row>
    <row r="336" spans="1:39" ht="33"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35.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6.7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24.7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5.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9"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39"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9"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9"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0.7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30.7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30.7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30.7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7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7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7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56.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4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0"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30"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30"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0"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0"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32.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32.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32.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30.7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32.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30"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30.7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ht="29.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ht="4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ht="35.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row>
    <row r="371" spans="1:39" ht="27.75" customHeight="1" x14ac:dyDescent="0.25">
      <c r="A371" s="48" t="s">
        <v>45</v>
      </c>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row>
    <row r="372" spans="1:39" ht="30.7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row>
    <row r="373" spans="1:39" ht="27.7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row>
    <row r="374" spans="1:39" ht="29.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row>
    <row r="375" spans="1:39"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row>
    <row r="376" spans="1:39"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row>
    <row r="377" spans="1:39"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row>
    <row r="378" spans="1:39"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row>
    <row r="379" spans="1:39"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row>
    <row r="380" spans="1:39"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row>
    <row r="383" spans="1:39"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spans="1:39"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ht="18.7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x14ac:dyDescent="0.25">
      <c r="A389" s="41"/>
      <c r="B389" s="41"/>
      <c r="C389" s="41"/>
      <c r="D389" s="41"/>
      <c r="E389" s="41"/>
      <c r="F389" s="41"/>
      <c r="G389" s="41"/>
      <c r="H389" s="41"/>
      <c r="I389" s="41"/>
      <c r="J389" s="41"/>
      <c r="K389" s="41"/>
      <c r="L389" s="41"/>
      <c r="M389" s="41"/>
      <c r="N389" s="41"/>
      <c r="O389" s="41"/>
      <c r="P389" s="41"/>
      <c r="Q389" s="41"/>
      <c r="R389" s="41"/>
      <c r="S389" s="40"/>
      <c r="T389" s="41"/>
      <c r="U389" s="41"/>
      <c r="V389" s="41"/>
      <c r="W389" s="41"/>
      <c r="X389" s="41"/>
      <c r="Y389" s="41"/>
      <c r="Z389" s="41"/>
      <c r="AA389" s="41"/>
      <c r="AB389" s="41"/>
      <c r="AC389" s="41"/>
      <c r="AD389" s="41"/>
      <c r="AE389" s="41"/>
      <c r="AF389" s="41"/>
      <c r="AG389" s="41"/>
      <c r="AH389" s="41"/>
      <c r="AI389" s="41"/>
      <c r="AJ389" s="41"/>
      <c r="AK389" s="41"/>
      <c r="AL389" s="41"/>
      <c r="AM389" s="41"/>
    </row>
    <row r="390" spans="1:39" ht="409.6"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row>
    <row r="393" spans="1:39"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18" spans="1:39"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row>
    <row r="419" spans="1:39"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row>
    <row r="420" spans="1:39"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row>
    <row r="421" spans="1:39"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row>
    <row r="422" spans="1:39"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row>
    <row r="423" spans="1:39"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row>
    <row r="424" spans="1:39"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row>
    <row r="427" spans="1:39" x14ac:dyDescent="0.25">
      <c r="B427" s="38"/>
    </row>
    <row r="428" spans="1:39" x14ac:dyDescent="0.25">
      <c r="B428" s="38"/>
    </row>
    <row r="429" spans="1:39" x14ac:dyDescent="0.25">
      <c r="B429" s="38"/>
    </row>
    <row r="430" spans="1:39" ht="18.75" x14ac:dyDescent="0.25">
      <c r="B430" s="39" t="s">
        <v>37</v>
      </c>
    </row>
  </sheetData>
  <mergeCells count="34">
    <mergeCell ref="A332:AM332"/>
    <mergeCell ref="A331:AM331"/>
    <mergeCell ref="R14:AA16"/>
    <mergeCell ref="C6:AM6"/>
    <mergeCell ref="M17:Q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User</cp:lastModifiedBy>
  <cp:lastPrinted>2020-04-09T10:48:24Z</cp:lastPrinted>
  <dcterms:created xsi:type="dcterms:W3CDTF">2011-12-09T07:36:49Z</dcterms:created>
  <dcterms:modified xsi:type="dcterms:W3CDTF">2020-04-15T12:38:03Z</dcterms:modified>
</cp:coreProperties>
</file>