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28" windowWidth="15576" windowHeight="11196" activeTab="2"/>
  </bookViews>
  <sheets>
    <sheet name="№ 6 РП" sheetId="5" r:id="rId1"/>
    <sheet name="№ 7 РПЦ" sheetId="3" r:id="rId2"/>
    <sheet name="№ 8 ведомственная" sheetId="2" r:id="rId3"/>
    <sheet name="№ 9 Программы" sheetId="6" r:id="rId4"/>
  </sheets>
  <definedNames>
    <definedName name="_xlnm.Print_Titles" localSheetId="0">'№ 6 РП'!$17:$17</definedName>
    <definedName name="_xlnm.Print_Titles" localSheetId="1">'№ 7 РПЦ'!$17:$17</definedName>
    <definedName name="_xlnm.Print_Titles" localSheetId="2">'№ 8 ведомственная'!$15:$15</definedName>
    <definedName name="_xlnm.Print_Titles" localSheetId="3">'№ 9 Программы'!$16:$16</definedName>
    <definedName name="_xlnm.Print_Area" localSheetId="0">'№ 6 РП'!$A$1:$E$536</definedName>
    <definedName name="_xlnm.Print_Area" localSheetId="1">'№ 7 РПЦ'!$A$1:$G$589</definedName>
    <definedName name="_xlnm.Print_Area" localSheetId="2">'№ 8 ведомственная'!$A$1:$H$613</definedName>
    <definedName name="_xlnm.Print_Area" localSheetId="3">'№ 9 Программы'!$A$1:$F$490</definedName>
  </definedNames>
  <calcPr calcId="124519"/>
</workbook>
</file>

<file path=xl/calcChain.xml><?xml version="1.0" encoding="utf-8"?>
<calcChain xmlns="http://schemas.openxmlformats.org/spreadsheetml/2006/main">
  <c r="F255" i="2"/>
  <c r="F333" i="3"/>
  <c r="G333"/>
  <c r="E333"/>
  <c r="F342"/>
  <c r="G342"/>
  <c r="E342"/>
  <c r="F343"/>
  <c r="G343"/>
  <c r="E343"/>
  <c r="F326"/>
  <c r="F327"/>
  <c r="G327"/>
  <c r="G326" s="1"/>
  <c r="E327"/>
  <c r="E326" s="1"/>
  <c r="D41" i="6"/>
  <c r="E41"/>
  <c r="F41"/>
  <c r="E54"/>
  <c r="F54"/>
  <c r="D54"/>
  <c r="E55"/>
  <c r="F55"/>
  <c r="D55"/>
  <c r="D21"/>
  <c r="E31"/>
  <c r="E32"/>
  <c r="F32"/>
  <c r="F31" s="1"/>
  <c r="D32"/>
  <c r="D31" s="1"/>
  <c r="F364" i="2"/>
  <c r="G367"/>
  <c r="H367"/>
  <c r="F367"/>
  <c r="F375"/>
  <c r="G376"/>
  <c r="H376"/>
  <c r="F376"/>
  <c r="G360"/>
  <c r="H360"/>
  <c r="F357"/>
  <c r="G353"/>
  <c r="H353"/>
  <c r="F360"/>
  <c r="F119" i="3"/>
  <c r="G119"/>
  <c r="E119"/>
  <c r="D480" i="6"/>
  <c r="G115" i="2"/>
  <c r="H115"/>
  <c r="F115"/>
  <c r="F118"/>
  <c r="F116"/>
  <c r="F279"/>
  <c r="F284"/>
  <c r="F540" i="3" l="1"/>
  <c r="F539" s="1"/>
  <c r="F538" s="1"/>
  <c r="G540"/>
  <c r="G539" s="1"/>
  <c r="G538" s="1"/>
  <c r="E540"/>
  <c r="E539" s="1"/>
  <c r="E538" s="1"/>
  <c r="E301" i="6"/>
  <c r="F301"/>
  <c r="D301"/>
  <c r="G298" i="2"/>
  <c r="H298"/>
  <c r="F298"/>
  <c r="G324"/>
  <c r="G325"/>
  <c r="H325"/>
  <c r="H324" s="1"/>
  <c r="F325"/>
  <c r="F324" s="1"/>
  <c r="F545" i="3" l="1"/>
  <c r="F544" s="1"/>
  <c r="F543" s="1"/>
  <c r="F542" s="1"/>
  <c r="F541" s="1"/>
  <c r="G545"/>
  <c r="G544" s="1"/>
  <c r="G543" s="1"/>
  <c r="G542" s="1"/>
  <c r="G541" s="1"/>
  <c r="E383" i="6"/>
  <c r="F383"/>
  <c r="H330" i="2"/>
  <c r="H329" s="1"/>
  <c r="H328" s="1"/>
  <c r="H327" s="1"/>
  <c r="G330"/>
  <c r="G329" s="1"/>
  <c r="G328" s="1"/>
  <c r="G327" s="1"/>
  <c r="F331"/>
  <c r="F330" s="1"/>
  <c r="F329" s="1"/>
  <c r="F328" s="1"/>
  <c r="F327" s="1"/>
  <c r="F265"/>
  <c r="D383" i="6" l="1"/>
  <c r="E545" i="3"/>
  <c r="E544" s="1"/>
  <c r="E543" s="1"/>
  <c r="E542" s="1"/>
  <c r="E541" s="1"/>
  <c r="F233" i="2"/>
  <c r="H357" l="1"/>
  <c r="G375"/>
  <c r="G357"/>
  <c r="F553"/>
  <c r="E429" i="6"/>
  <c r="E428" s="1"/>
  <c r="E427" s="1"/>
  <c r="E426" s="1"/>
  <c r="E425" s="1"/>
  <c r="F429"/>
  <c r="F428" s="1"/>
  <c r="F427" s="1"/>
  <c r="F426" s="1"/>
  <c r="F425" s="1"/>
  <c r="D429"/>
  <c r="D428" s="1"/>
  <c r="D427" s="1"/>
  <c r="D426" s="1"/>
  <c r="D425" s="1"/>
  <c r="F162" i="3"/>
  <c r="F161" s="1"/>
  <c r="F160" s="1"/>
  <c r="F159" s="1"/>
  <c r="F158" s="1"/>
  <c r="F157" s="1"/>
  <c r="G162"/>
  <c r="G161" s="1"/>
  <c r="G160" s="1"/>
  <c r="G159" s="1"/>
  <c r="G158" s="1"/>
  <c r="G157" s="1"/>
  <c r="E162"/>
  <c r="E161" s="1"/>
  <c r="E160" s="1"/>
  <c r="E159" s="1"/>
  <c r="E158" s="1"/>
  <c r="E157" s="1"/>
  <c r="H159" i="2"/>
  <c r="H158" s="1"/>
  <c r="H157" s="1"/>
  <c r="H156" s="1"/>
  <c r="E167" i="5" s="1"/>
  <c r="G160" i="2"/>
  <c r="G159" s="1"/>
  <c r="G158" s="1"/>
  <c r="G157" s="1"/>
  <c r="G156" s="1"/>
  <c r="D167" i="5" s="1"/>
  <c r="H160" i="2"/>
  <c r="F160"/>
  <c r="F159" s="1"/>
  <c r="F158" s="1"/>
  <c r="F157" s="1"/>
  <c r="F156" s="1"/>
  <c r="C167" i="5" s="1"/>
  <c r="F48" i="2"/>
  <c r="F237" l="1"/>
  <c r="F565" l="1"/>
  <c r="G569"/>
  <c r="H569"/>
  <c r="F569"/>
  <c r="H565"/>
  <c r="G565"/>
  <c r="G563"/>
  <c r="H563"/>
  <c r="F563"/>
  <c r="G550"/>
  <c r="H550"/>
  <c r="F550"/>
  <c r="E202" i="6"/>
  <c r="E201" s="1"/>
  <c r="F202"/>
  <c r="F201" s="1"/>
  <c r="D202"/>
  <c r="D201" s="1"/>
  <c r="F258" i="3"/>
  <c r="F257" s="1"/>
  <c r="G258"/>
  <c r="G257" s="1"/>
  <c r="E258"/>
  <c r="E257" s="1"/>
  <c r="H560" i="2"/>
  <c r="G560"/>
  <c r="F560"/>
  <c r="H552"/>
  <c r="G552"/>
  <c r="F552"/>
  <c r="F270"/>
  <c r="G238"/>
  <c r="H238"/>
  <c r="F238"/>
  <c r="E271" i="6"/>
  <c r="E270" s="1"/>
  <c r="F271"/>
  <c r="F270" s="1"/>
  <c r="D271"/>
  <c r="D270" s="1"/>
  <c r="E269"/>
  <c r="E268" s="1"/>
  <c r="F269"/>
  <c r="F268" s="1"/>
  <c r="D269"/>
  <c r="D268" s="1"/>
  <c r="F293" i="3"/>
  <c r="F292" s="1"/>
  <c r="G293"/>
  <c r="G292" s="1"/>
  <c r="E293"/>
  <c r="E292" s="1"/>
  <c r="F291"/>
  <c r="F290" s="1"/>
  <c r="G291"/>
  <c r="G290" s="1"/>
  <c r="E291"/>
  <c r="E290" s="1"/>
  <c r="G271" i="2"/>
  <c r="H271"/>
  <c r="G273"/>
  <c r="H273"/>
  <c r="F273"/>
  <c r="F271"/>
  <c r="E76" i="6" l="1"/>
  <c r="E75" s="1"/>
  <c r="E74" s="1"/>
  <c r="F76"/>
  <c r="F75" s="1"/>
  <c r="F74" s="1"/>
  <c r="D76"/>
  <c r="D75" s="1"/>
  <c r="D74" s="1"/>
  <c r="F364" i="3"/>
  <c r="F363" s="1"/>
  <c r="F362" s="1"/>
  <c r="G364"/>
  <c r="G363" s="1"/>
  <c r="G362" s="1"/>
  <c r="E364"/>
  <c r="E363" s="1"/>
  <c r="E362" s="1"/>
  <c r="G397" i="2"/>
  <c r="G396" s="1"/>
  <c r="H397"/>
  <c r="H396" s="1"/>
  <c r="F397"/>
  <c r="F396" s="1"/>
  <c r="F601"/>
  <c r="E438" i="6"/>
  <c r="E437" s="1"/>
  <c r="F438"/>
  <c r="F437" s="1"/>
  <c r="D438"/>
  <c r="D437" s="1"/>
  <c r="G223" i="3"/>
  <c r="G222" s="1"/>
  <c r="F223"/>
  <c r="F222" s="1"/>
  <c r="E223"/>
  <c r="E222" s="1"/>
  <c r="G496" i="2"/>
  <c r="H496"/>
  <c r="F496"/>
  <c r="F602"/>
  <c r="F415"/>
  <c r="F433"/>
  <c r="F390"/>
  <c r="F359"/>
  <c r="F252"/>
  <c r="F117"/>
  <c r="F204"/>
  <c r="F267"/>
  <c r="D264" i="6" s="1"/>
  <c r="F228" i="2"/>
  <c r="E286" i="3" l="1"/>
  <c r="F79" i="2"/>
  <c r="F88"/>
  <c r="E89" i="6"/>
  <c r="E88" s="1"/>
  <c r="E87" s="1"/>
  <c r="F89"/>
  <c r="F88" s="1"/>
  <c r="F87" s="1"/>
  <c r="D89"/>
  <c r="D88" s="1"/>
  <c r="D87" s="1"/>
  <c r="F579" i="3"/>
  <c r="F578" s="1"/>
  <c r="F577" s="1"/>
  <c r="G579"/>
  <c r="G578" s="1"/>
  <c r="G577" s="1"/>
  <c r="E579"/>
  <c r="E578" s="1"/>
  <c r="E577" s="1"/>
  <c r="F476" i="2"/>
  <c r="G478"/>
  <c r="G477" s="1"/>
  <c r="H478"/>
  <c r="H477" s="1"/>
  <c r="F478"/>
  <c r="F477" s="1"/>
  <c r="H438" l="1"/>
  <c r="G438"/>
  <c r="H433"/>
  <c r="G433"/>
  <c r="E175" i="6"/>
  <c r="F175"/>
  <c r="D175"/>
  <c r="F568" i="3"/>
  <c r="G568"/>
  <c r="E568"/>
  <c r="E57" i="6" l="1"/>
  <c r="E56" s="1"/>
  <c r="F57"/>
  <c r="F56" s="1"/>
  <c r="D57"/>
  <c r="D56" s="1"/>
  <c r="F345" i="3"/>
  <c r="F344" s="1"/>
  <c r="G345"/>
  <c r="G344" s="1"/>
  <c r="E345"/>
  <c r="E344" s="1"/>
  <c r="F438" i="2"/>
  <c r="F383" l="1"/>
  <c r="E73" i="6"/>
  <c r="E72" s="1"/>
  <c r="E71" s="1"/>
  <c r="F73"/>
  <c r="F72" s="1"/>
  <c r="F71" s="1"/>
  <c r="D73"/>
  <c r="D72" s="1"/>
  <c r="D71" s="1"/>
  <c r="F361" i="3"/>
  <c r="F360" s="1"/>
  <c r="F359" s="1"/>
  <c r="G361"/>
  <c r="G360" s="1"/>
  <c r="G359" s="1"/>
  <c r="E361"/>
  <c r="E360" s="1"/>
  <c r="E359" s="1"/>
  <c r="G393" i="2"/>
  <c r="H393"/>
  <c r="F394"/>
  <c r="F393" s="1"/>
  <c r="F231"/>
  <c r="F226"/>
  <c r="F47"/>
  <c r="F44" s="1"/>
  <c r="F554"/>
  <c r="G599"/>
  <c r="H599"/>
  <c r="F599"/>
  <c r="G338"/>
  <c r="H338"/>
  <c r="F338"/>
  <c r="G321"/>
  <c r="F321"/>
  <c r="F185"/>
  <c r="H176"/>
  <c r="G176"/>
  <c r="F176"/>
  <c r="G378"/>
  <c r="H378"/>
  <c r="F378"/>
  <c r="F435" l="1"/>
  <c r="E298" i="6"/>
  <c r="E297" s="1"/>
  <c r="F298"/>
  <c r="F297" s="1"/>
  <c r="D298"/>
  <c r="D297" s="1"/>
  <c r="F537" i="3"/>
  <c r="F536" s="1"/>
  <c r="G537"/>
  <c r="G536" s="1"/>
  <c r="E537"/>
  <c r="E536" s="1"/>
  <c r="G322" i="2"/>
  <c r="H322"/>
  <c r="F322"/>
  <c r="E100" i="6" l="1"/>
  <c r="E99" s="1"/>
  <c r="F100"/>
  <c r="F99" s="1"/>
  <c r="D100"/>
  <c r="D99" s="1"/>
  <c r="F420" i="3"/>
  <c r="F419" s="1"/>
  <c r="G420"/>
  <c r="G419" s="1"/>
  <c r="E420"/>
  <c r="E419" s="1"/>
  <c r="G437" i="2"/>
  <c r="H437"/>
  <c r="F437"/>
  <c r="E63" i="6"/>
  <c r="E62" s="1"/>
  <c r="F63"/>
  <c r="F62" s="1"/>
  <c r="D63"/>
  <c r="D62" s="1"/>
  <c r="F351" i="3"/>
  <c r="F350" s="1"/>
  <c r="G351"/>
  <c r="G350" s="1"/>
  <c r="E351"/>
  <c r="E350" s="1"/>
  <c r="G384" i="2"/>
  <c r="H384"/>
  <c r="F384"/>
  <c r="E146" i="6"/>
  <c r="E145" s="1"/>
  <c r="F146"/>
  <c r="F145" s="1"/>
  <c r="D146"/>
  <c r="D145" s="1"/>
  <c r="F394" i="3"/>
  <c r="F393" s="1"/>
  <c r="G394"/>
  <c r="G393" s="1"/>
  <c r="E394"/>
  <c r="E393" s="1"/>
  <c r="G516" i="2"/>
  <c r="H516"/>
  <c r="F516"/>
  <c r="E86" i="6"/>
  <c r="E85" s="1"/>
  <c r="F86"/>
  <c r="F85" s="1"/>
  <c r="D86"/>
  <c r="D85" s="1"/>
  <c r="F383" i="3"/>
  <c r="F382" s="1"/>
  <c r="G383"/>
  <c r="G382" s="1"/>
  <c r="E383"/>
  <c r="E382" s="1"/>
  <c r="G416" i="2" l="1"/>
  <c r="H416"/>
  <c r="F416"/>
  <c r="E133" i="6"/>
  <c r="E132" s="1"/>
  <c r="F133"/>
  <c r="F132" s="1"/>
  <c r="D133"/>
  <c r="D132" s="1"/>
  <c r="E124"/>
  <c r="E123" s="1"/>
  <c r="F124"/>
  <c r="F123" s="1"/>
  <c r="D124"/>
  <c r="D123" s="1"/>
  <c r="F479" i="3"/>
  <c r="F478" s="1"/>
  <c r="G479"/>
  <c r="G478" s="1"/>
  <c r="E479"/>
  <c r="E478" s="1"/>
  <c r="F470"/>
  <c r="F469" s="1"/>
  <c r="G470"/>
  <c r="G469" s="1"/>
  <c r="E470"/>
  <c r="E469" s="1"/>
  <c r="H568" i="2"/>
  <c r="G568"/>
  <c r="F568"/>
  <c r="G559"/>
  <c r="H559"/>
  <c r="F559"/>
  <c r="E468" i="6"/>
  <c r="E467" s="1"/>
  <c r="F468"/>
  <c r="F467" s="1"/>
  <c r="D468"/>
  <c r="D467" s="1"/>
  <c r="F305" i="3"/>
  <c r="F304" s="1"/>
  <c r="G305"/>
  <c r="G304" s="1"/>
  <c r="E305"/>
  <c r="E304" s="1"/>
  <c r="G280" i="2"/>
  <c r="H280"/>
  <c r="F280"/>
  <c r="E43" i="6"/>
  <c r="E42" s="1"/>
  <c r="F43"/>
  <c r="F42" s="1"/>
  <c r="D43"/>
  <c r="D42" s="1"/>
  <c r="F335" i="3"/>
  <c r="F334" s="1"/>
  <c r="G335"/>
  <c r="G334" s="1"/>
  <c r="E335"/>
  <c r="E334" s="1"/>
  <c r="G368" i="2"/>
  <c r="H368"/>
  <c r="F368"/>
  <c r="E319" i="6"/>
  <c r="E318" s="1"/>
  <c r="F319"/>
  <c r="F318" s="1"/>
  <c r="D319"/>
  <c r="D318" s="1"/>
  <c r="F75" i="3"/>
  <c r="F74" s="1"/>
  <c r="G75"/>
  <c r="G74" s="1"/>
  <c r="E75"/>
  <c r="E74" s="1"/>
  <c r="G73" i="2"/>
  <c r="H73"/>
  <c r="F73"/>
  <c r="F46" i="3"/>
  <c r="G46"/>
  <c r="E46"/>
  <c r="E127" i="6"/>
  <c r="E126" s="1"/>
  <c r="F127"/>
  <c r="F126" s="1"/>
  <c r="D127"/>
  <c r="D126" s="1"/>
  <c r="E114"/>
  <c r="E113" s="1"/>
  <c r="F114"/>
  <c r="F113" s="1"/>
  <c r="D114"/>
  <c r="D113" s="1"/>
  <c r="F473" i="3"/>
  <c r="F472" s="1"/>
  <c r="G473"/>
  <c r="G472" s="1"/>
  <c r="E473"/>
  <c r="E472" s="1"/>
  <c r="F460"/>
  <c r="F459" s="1"/>
  <c r="G460"/>
  <c r="G459" s="1"/>
  <c r="E460"/>
  <c r="E459" s="1"/>
  <c r="G562" i="2"/>
  <c r="H562"/>
  <c r="F562"/>
  <c r="G549"/>
  <c r="H549"/>
  <c r="F549"/>
  <c r="E140" i="6"/>
  <c r="E139" s="1"/>
  <c r="F140"/>
  <c r="F139" s="1"/>
  <c r="D140"/>
  <c r="D139" s="1"/>
  <c r="F388" i="3"/>
  <c r="F387" s="1"/>
  <c r="G388"/>
  <c r="G387" s="1"/>
  <c r="E388"/>
  <c r="E387" s="1"/>
  <c r="G510" i="2"/>
  <c r="H510"/>
  <c r="F510"/>
  <c r="E80" i="6"/>
  <c r="E79" s="1"/>
  <c r="F80"/>
  <c r="F79" s="1"/>
  <c r="D80"/>
  <c r="D79" s="1"/>
  <c r="F379" i="3"/>
  <c r="F378" s="1"/>
  <c r="G379"/>
  <c r="G378" s="1"/>
  <c r="E379"/>
  <c r="E378" s="1"/>
  <c r="G412" i="2"/>
  <c r="H412"/>
  <c r="F412"/>
  <c r="E98" i="6" l="1"/>
  <c r="E97" s="1"/>
  <c r="E96" s="1"/>
  <c r="F98"/>
  <c r="F97" s="1"/>
  <c r="F96" s="1"/>
  <c r="D98"/>
  <c r="D97" s="1"/>
  <c r="D96" s="1"/>
  <c r="F418" i="3"/>
  <c r="F417" s="1"/>
  <c r="F416" s="1"/>
  <c r="G418"/>
  <c r="G417" s="1"/>
  <c r="G416" s="1"/>
  <c r="E418"/>
  <c r="E417" s="1"/>
  <c r="E416" s="1"/>
  <c r="G439" i="2"/>
  <c r="G436" s="1"/>
  <c r="H439"/>
  <c r="H436" s="1"/>
  <c r="F439"/>
  <c r="F436" s="1"/>
  <c r="E66" i="6"/>
  <c r="E65" s="1"/>
  <c r="F66"/>
  <c r="F65" s="1"/>
  <c r="D66"/>
  <c r="D65" s="1"/>
  <c r="F354" i="3"/>
  <c r="F353" s="1"/>
  <c r="G354"/>
  <c r="G353" s="1"/>
  <c r="E354"/>
  <c r="E353" s="1"/>
  <c r="G387" i="2"/>
  <c r="H387"/>
  <c r="F387"/>
  <c r="E49" i="6"/>
  <c r="E48" s="1"/>
  <c r="F49"/>
  <c r="F48" s="1"/>
  <c r="D49"/>
  <c r="D48" s="1"/>
  <c r="F339" i="3"/>
  <c r="F338" s="1"/>
  <c r="G339"/>
  <c r="G338" s="1"/>
  <c r="E339"/>
  <c r="E338" s="1"/>
  <c r="G372" i="2"/>
  <c r="H372"/>
  <c r="F372"/>
  <c r="E339" i="6"/>
  <c r="E338" s="1"/>
  <c r="F339"/>
  <c r="F338" s="1"/>
  <c r="D339"/>
  <c r="D338" s="1"/>
  <c r="F586" i="3"/>
  <c r="F585" s="1"/>
  <c r="G586"/>
  <c r="G585" s="1"/>
  <c r="E586"/>
  <c r="E585" s="1"/>
  <c r="G337" i="2"/>
  <c r="H337"/>
  <c r="F337"/>
  <c r="E239" i="6"/>
  <c r="E238" s="1"/>
  <c r="F239"/>
  <c r="F238" s="1"/>
  <c r="D239"/>
  <c r="D238" s="1"/>
  <c r="F206" i="3"/>
  <c r="F205" s="1"/>
  <c r="G206"/>
  <c r="G205" s="1"/>
  <c r="E206"/>
  <c r="E205" s="1"/>
  <c r="F195" i="2"/>
  <c r="G195"/>
  <c r="H195"/>
  <c r="E228" i="6"/>
  <c r="E227" s="1"/>
  <c r="F228"/>
  <c r="F227" s="1"/>
  <c r="D228"/>
  <c r="D227" s="1"/>
  <c r="G189" i="2"/>
  <c r="F200" i="3" s="1"/>
  <c r="F199" s="1"/>
  <c r="H189" i="2"/>
  <c r="G200" i="3" s="1"/>
  <c r="G199" s="1"/>
  <c r="F189" i="2"/>
  <c r="E200" i="3" s="1"/>
  <c r="E199" s="1"/>
  <c r="E223" i="6"/>
  <c r="E222" s="1"/>
  <c r="F223"/>
  <c r="F222" s="1"/>
  <c r="D223"/>
  <c r="D222" s="1"/>
  <c r="F195" i="3"/>
  <c r="F194" s="1"/>
  <c r="G195"/>
  <c r="G194" s="1"/>
  <c r="E195"/>
  <c r="E194" s="1"/>
  <c r="G184" i="2"/>
  <c r="H184"/>
  <c r="F184"/>
  <c r="E235" i="6"/>
  <c r="E234" s="1"/>
  <c r="F235"/>
  <c r="F234" s="1"/>
  <c r="D235"/>
  <c r="D234" s="1"/>
  <c r="F180" i="3"/>
  <c r="F179" s="1"/>
  <c r="G180"/>
  <c r="G179" s="1"/>
  <c r="E180"/>
  <c r="E179" s="1"/>
  <c r="G169" i="2"/>
  <c r="H169"/>
  <c r="F169"/>
  <c r="E168" i="6"/>
  <c r="E167" s="1"/>
  <c r="F168"/>
  <c r="F167" s="1"/>
  <c r="D168"/>
  <c r="D167" s="1"/>
  <c r="F561" i="3"/>
  <c r="F560" s="1"/>
  <c r="G561"/>
  <c r="G560" s="1"/>
  <c r="E561"/>
  <c r="E560" s="1"/>
  <c r="G595" i="2"/>
  <c r="G594" s="1"/>
  <c r="H595"/>
  <c r="H594" s="1"/>
  <c r="F595"/>
  <c r="F594" s="1"/>
  <c r="G591"/>
  <c r="H591"/>
  <c r="F591"/>
  <c r="E135" i="6"/>
  <c r="E134" s="1"/>
  <c r="F135"/>
  <c r="F134" s="1"/>
  <c r="D135"/>
  <c r="D134" s="1"/>
  <c r="F481" i="3"/>
  <c r="F480" s="1"/>
  <c r="G481"/>
  <c r="G480" s="1"/>
  <c r="E481"/>
  <c r="E480" s="1"/>
  <c r="G571" i="2"/>
  <c r="G570" s="1"/>
  <c r="H571"/>
  <c r="H570" s="1"/>
  <c r="F571"/>
  <c r="F570" s="1"/>
  <c r="E130" i="6"/>
  <c r="F130"/>
  <c r="D130"/>
  <c r="F476" i="3"/>
  <c r="G476"/>
  <c r="E476"/>
  <c r="G566" i="2"/>
  <c r="H566"/>
  <c r="F566"/>
  <c r="E122" i="6" l="1"/>
  <c r="E121" s="1"/>
  <c r="F122"/>
  <c r="F121" s="1"/>
  <c r="D122"/>
  <c r="D121" s="1"/>
  <c r="F468" i="3"/>
  <c r="F467" s="1"/>
  <c r="G468"/>
  <c r="G467" s="1"/>
  <c r="E468"/>
  <c r="E467" s="1"/>
  <c r="G557" i="2"/>
  <c r="H557"/>
  <c r="F557"/>
  <c r="E148" i="6"/>
  <c r="E147" s="1"/>
  <c r="F148"/>
  <c r="F147" s="1"/>
  <c r="D148"/>
  <c r="D147" s="1"/>
  <c r="F396" i="3"/>
  <c r="F395" s="1"/>
  <c r="G396"/>
  <c r="G395" s="1"/>
  <c r="E396"/>
  <c r="E395" s="1"/>
  <c r="G519" i="2"/>
  <c r="G518" s="1"/>
  <c r="H519"/>
  <c r="H518" s="1"/>
  <c r="F519"/>
  <c r="F518" s="1"/>
  <c r="E144" i="6"/>
  <c r="E143" s="1"/>
  <c r="F144"/>
  <c r="F143" s="1"/>
  <c r="D144"/>
  <c r="D143" s="1"/>
  <c r="F392" i="3"/>
  <c r="F391" s="1"/>
  <c r="G392"/>
  <c r="G391" s="1"/>
  <c r="E392"/>
  <c r="E391" s="1"/>
  <c r="G514" i="2"/>
  <c r="H514"/>
  <c r="F514"/>
  <c r="E375" i="6"/>
  <c r="E374" s="1"/>
  <c r="E373" s="1"/>
  <c r="F375"/>
  <c r="F374" s="1"/>
  <c r="F373" s="1"/>
  <c r="D375"/>
  <c r="D374" s="1"/>
  <c r="D373" s="1"/>
  <c r="F298" i="3"/>
  <c r="F297" s="1"/>
  <c r="F296" s="1"/>
  <c r="F295" s="1"/>
  <c r="F294" s="1"/>
  <c r="G298"/>
  <c r="G297" s="1"/>
  <c r="G296" s="1"/>
  <c r="G295" s="1"/>
  <c r="G294" s="1"/>
  <c r="E298"/>
  <c r="E297" s="1"/>
  <c r="E296" s="1"/>
  <c r="E295" s="1"/>
  <c r="E294" s="1"/>
  <c r="G503" i="2"/>
  <c r="G502" s="1"/>
  <c r="G501" s="1"/>
  <c r="G500" s="1"/>
  <c r="G499" s="1"/>
  <c r="G498" s="1"/>
  <c r="H503"/>
  <c r="H502" s="1"/>
  <c r="H501" s="1"/>
  <c r="H500" s="1"/>
  <c r="H499" s="1"/>
  <c r="H498" s="1"/>
  <c r="F503"/>
  <c r="F502" s="1"/>
  <c r="F501" s="1"/>
  <c r="F500" s="1"/>
  <c r="F499" s="1"/>
  <c r="F498" s="1"/>
  <c r="G449"/>
  <c r="H449"/>
  <c r="F449"/>
  <c r="H23" l="1"/>
  <c r="H22" s="1"/>
  <c r="H21" s="1"/>
  <c r="H20" s="1"/>
  <c r="H19" s="1"/>
  <c r="H18" s="1"/>
  <c r="H33"/>
  <c r="H32" s="1"/>
  <c r="H31" s="1"/>
  <c r="H30" s="1"/>
  <c r="H29" s="1"/>
  <c r="H39"/>
  <c r="H38" s="1"/>
  <c r="H37" s="1"/>
  <c r="H44"/>
  <c r="H43" s="1"/>
  <c r="H42" s="1"/>
  <c r="H53"/>
  <c r="H52" s="1"/>
  <c r="H51" s="1"/>
  <c r="H50" s="1"/>
  <c r="H49" s="1"/>
  <c r="H58"/>
  <c r="H57" s="1"/>
  <c r="H56" s="1"/>
  <c r="H55" s="1"/>
  <c r="H64"/>
  <c r="H66"/>
  <c r="H68"/>
  <c r="H75"/>
  <c r="H78"/>
  <c r="H80"/>
  <c r="H85"/>
  <c r="H87"/>
  <c r="H92"/>
  <c r="H91" s="1"/>
  <c r="H95"/>
  <c r="H94" s="1"/>
  <c r="H100"/>
  <c r="H99" s="1"/>
  <c r="H98" s="1"/>
  <c r="H104"/>
  <c r="H103" s="1"/>
  <c r="H102" s="1"/>
  <c r="H108"/>
  <c r="H107" s="1"/>
  <c r="H111"/>
  <c r="H110" s="1"/>
  <c r="H114"/>
  <c r="H113" s="1"/>
  <c r="H125"/>
  <c r="H124" s="1"/>
  <c r="H123" s="1"/>
  <c r="H122" s="1"/>
  <c r="H121" s="1"/>
  <c r="H132"/>
  <c r="H131" s="1"/>
  <c r="H130" s="1"/>
  <c r="H129" s="1"/>
  <c r="H128" s="1"/>
  <c r="H139"/>
  <c r="H138" s="1"/>
  <c r="H137" s="1"/>
  <c r="H143"/>
  <c r="H145"/>
  <c r="H147"/>
  <c r="H149"/>
  <c r="H151"/>
  <c r="H154"/>
  <c r="H153" s="1"/>
  <c r="H167"/>
  <c r="H175"/>
  <c r="H177"/>
  <c r="H179"/>
  <c r="H181"/>
  <c r="H186"/>
  <c r="H183" s="1"/>
  <c r="H191"/>
  <c r="H188" s="1"/>
  <c r="H197"/>
  <c r="H203"/>
  <c r="H202" s="1"/>
  <c r="H201" s="1"/>
  <c r="H200" s="1"/>
  <c r="H199" s="1"/>
  <c r="H210"/>
  <c r="H212"/>
  <c r="H217"/>
  <c r="H219"/>
  <c r="H225"/>
  <c r="H227"/>
  <c r="H230"/>
  <c r="H232"/>
  <c r="H234"/>
  <c r="H236"/>
  <c r="H241"/>
  <c r="H240" s="1"/>
  <c r="H247"/>
  <c r="H249"/>
  <c r="H251"/>
  <c r="H254"/>
  <c r="H256"/>
  <c r="H258"/>
  <c r="H260"/>
  <c r="H262"/>
  <c r="H264"/>
  <c r="H266"/>
  <c r="H269"/>
  <c r="H268" s="1"/>
  <c r="H278"/>
  <c r="H277" s="1"/>
  <c r="H283"/>
  <c r="H282" s="1"/>
  <c r="H289"/>
  <c r="H288" s="1"/>
  <c r="H287" s="1"/>
  <c r="H286" s="1"/>
  <c r="H285" s="1"/>
  <c r="H296"/>
  <c r="H295" s="1"/>
  <c r="H294" s="1"/>
  <c r="H293" s="1"/>
  <c r="H292" s="1"/>
  <c r="H302"/>
  <c r="H301" s="1"/>
  <c r="H300" s="1"/>
  <c r="H299" s="1"/>
  <c r="H307"/>
  <c r="H309"/>
  <c r="H314"/>
  <c r="H313" s="1"/>
  <c r="H312" s="1"/>
  <c r="H311" s="1"/>
  <c r="H320"/>
  <c r="H339"/>
  <c r="H347"/>
  <c r="H346" s="1"/>
  <c r="H345" s="1"/>
  <c r="H344" s="1"/>
  <c r="H343" s="1"/>
  <c r="H342" s="1"/>
  <c r="H354"/>
  <c r="H356"/>
  <c r="H358"/>
  <c r="H362"/>
  <c r="H370"/>
  <c r="H374"/>
  <c r="H380"/>
  <c r="H382"/>
  <c r="H389"/>
  <c r="H391"/>
  <c r="H402"/>
  <c r="H401" s="1"/>
  <c r="H400" s="1"/>
  <c r="H406"/>
  <c r="H405" s="1"/>
  <c r="H404" s="1"/>
  <c r="H414"/>
  <c r="H411" s="1"/>
  <c r="H422"/>
  <c r="H421" s="1"/>
  <c r="H420" s="1"/>
  <c r="H426"/>
  <c r="H425" s="1"/>
  <c r="H424" s="1"/>
  <c r="H432"/>
  <c r="H434"/>
  <c r="H445"/>
  <c r="H457"/>
  <c r="H456" s="1"/>
  <c r="H455" s="1"/>
  <c r="H461"/>
  <c r="H460" s="1"/>
  <c r="H459" s="1"/>
  <c r="H467"/>
  <c r="H466" s="1"/>
  <c r="H465" s="1"/>
  <c r="H464" s="1"/>
  <c r="H463" s="1"/>
  <c r="H475"/>
  <c r="H474" s="1"/>
  <c r="H486"/>
  <c r="H485" s="1"/>
  <c r="H484" s="1"/>
  <c r="H483" s="1"/>
  <c r="H482" s="1"/>
  <c r="H492"/>
  <c r="H494"/>
  <c r="H512"/>
  <c r="H509" s="1"/>
  <c r="H525"/>
  <c r="H524" s="1"/>
  <c r="H528"/>
  <c r="H530"/>
  <c r="H533"/>
  <c r="H532" s="1"/>
  <c r="H536"/>
  <c r="H535" s="1"/>
  <c r="H539"/>
  <c r="H538" s="1"/>
  <c r="H542"/>
  <c r="H541" s="1"/>
  <c r="H551"/>
  <c r="H555"/>
  <c r="H564"/>
  <c r="H561" s="1"/>
  <c r="H576"/>
  <c r="H575" s="1"/>
  <c r="H574" s="1"/>
  <c r="H573" s="1"/>
  <c r="H585"/>
  <c r="H588"/>
  <c r="H590"/>
  <c r="H598"/>
  <c r="H603"/>
  <c r="H610"/>
  <c r="H609" s="1"/>
  <c r="H608" s="1"/>
  <c r="H607" s="1"/>
  <c r="H606" s="1"/>
  <c r="H605" s="1"/>
  <c r="F496" i="3"/>
  <c r="G496"/>
  <c r="E496"/>
  <c r="E300" i="6"/>
  <c r="E299" s="1"/>
  <c r="F300"/>
  <c r="F299" s="1"/>
  <c r="D300"/>
  <c r="D299" s="1"/>
  <c r="E263"/>
  <c r="F263"/>
  <c r="D263"/>
  <c r="F285" i="3"/>
  <c r="G285"/>
  <c r="E285"/>
  <c r="G266" i="2"/>
  <c r="F266"/>
  <c r="H120" l="1"/>
  <c r="H491"/>
  <c r="H490" s="1"/>
  <c r="H489" s="1"/>
  <c r="H488" s="1"/>
  <c r="H229"/>
  <c r="H431"/>
  <c r="H473"/>
  <c r="H472" s="1"/>
  <c r="H471" s="1"/>
  <c r="H470" s="1"/>
  <c r="H319"/>
  <c r="H548"/>
  <c r="H547" s="1"/>
  <c r="H546" s="1"/>
  <c r="H545" s="1"/>
  <c r="H544" s="1"/>
  <c r="H209"/>
  <c r="H208" s="1"/>
  <c r="H207" s="1"/>
  <c r="H386"/>
  <c r="H72"/>
  <c r="H71" s="1"/>
  <c r="H508"/>
  <c r="H507" s="1"/>
  <c r="H506" s="1"/>
  <c r="H410"/>
  <c r="H409" s="1"/>
  <c r="H408" s="1"/>
  <c r="H194"/>
  <c r="H193" s="1"/>
  <c r="H166"/>
  <c r="H165" s="1"/>
  <c r="H164" s="1"/>
  <c r="H163" s="1"/>
  <c r="H336"/>
  <c r="H335" s="1"/>
  <c r="H334" s="1"/>
  <c r="H333" s="1"/>
  <c r="H332" s="1"/>
  <c r="H84"/>
  <c r="H83" s="1"/>
  <c r="H246"/>
  <c r="H306"/>
  <c r="H305" s="1"/>
  <c r="H304" s="1"/>
  <c r="H276"/>
  <c r="H275" s="1"/>
  <c r="H224"/>
  <c r="H597"/>
  <c r="H584"/>
  <c r="H583" s="1"/>
  <c r="H106"/>
  <c r="H97" s="1"/>
  <c r="H90"/>
  <c r="H89" s="1"/>
  <c r="H419"/>
  <c r="H418" s="1"/>
  <c r="H527"/>
  <c r="H523" s="1"/>
  <c r="H522" s="1"/>
  <c r="H521" s="1"/>
  <c r="H253"/>
  <c r="H216"/>
  <c r="H215" s="1"/>
  <c r="H214" s="1"/>
  <c r="H63"/>
  <c r="H62" s="1"/>
  <c r="H61" s="1"/>
  <c r="H454"/>
  <c r="H453" s="1"/>
  <c r="H452" s="1"/>
  <c r="H174"/>
  <c r="H173" s="1"/>
  <c r="H142"/>
  <c r="H141" s="1"/>
  <c r="H136" s="1"/>
  <c r="H135" s="1"/>
  <c r="H444"/>
  <c r="H443" s="1"/>
  <c r="H442" s="1"/>
  <c r="H441" s="1"/>
  <c r="H352"/>
  <c r="H351" s="1"/>
  <c r="H350" s="1"/>
  <c r="H36"/>
  <c r="H35" s="1"/>
  <c r="H399"/>
  <c r="E393" i="6"/>
  <c r="E392" s="1"/>
  <c r="E391" s="1"/>
  <c r="E390" s="1"/>
  <c r="F393"/>
  <c r="F392" s="1"/>
  <c r="F391" s="1"/>
  <c r="F390" s="1"/>
  <c r="D393"/>
  <c r="D392" s="1"/>
  <c r="D391" s="1"/>
  <c r="D390" s="1"/>
  <c r="E310"/>
  <c r="F310"/>
  <c r="D310"/>
  <c r="E309"/>
  <c r="F309"/>
  <c r="D309"/>
  <c r="E471"/>
  <c r="F471"/>
  <c r="D471"/>
  <c r="E466"/>
  <c r="E465" s="1"/>
  <c r="E464" s="1"/>
  <c r="F466"/>
  <c r="F465" s="1"/>
  <c r="F464" s="1"/>
  <c r="D466"/>
  <c r="D465" s="1"/>
  <c r="D464" s="1"/>
  <c r="E461"/>
  <c r="F461"/>
  <c r="D461"/>
  <c r="E459"/>
  <c r="F459"/>
  <c r="D459"/>
  <c r="E454"/>
  <c r="F454"/>
  <c r="D454"/>
  <c r="E451"/>
  <c r="F451"/>
  <c r="D451"/>
  <c r="E447"/>
  <c r="F447"/>
  <c r="D447"/>
  <c r="E443"/>
  <c r="F443"/>
  <c r="D443"/>
  <c r="E436"/>
  <c r="F436"/>
  <c r="D436"/>
  <c r="E434"/>
  <c r="F434"/>
  <c r="D434"/>
  <c r="E424"/>
  <c r="F424"/>
  <c r="D424"/>
  <c r="E421"/>
  <c r="F421"/>
  <c r="D421"/>
  <c r="E417"/>
  <c r="F417"/>
  <c r="D417"/>
  <c r="E413"/>
  <c r="F413"/>
  <c r="D413"/>
  <c r="E408"/>
  <c r="F408"/>
  <c r="D408"/>
  <c r="E405"/>
  <c r="F405"/>
  <c r="D405"/>
  <c r="E403"/>
  <c r="F403"/>
  <c r="D403"/>
  <c r="E401"/>
  <c r="F401"/>
  <c r="D401"/>
  <c r="E399"/>
  <c r="F399"/>
  <c r="D399"/>
  <c r="E397"/>
  <c r="F397"/>
  <c r="D397"/>
  <c r="E389"/>
  <c r="F389"/>
  <c r="D389"/>
  <c r="E388"/>
  <c r="F388"/>
  <c r="D388"/>
  <c r="E379"/>
  <c r="F379"/>
  <c r="D379"/>
  <c r="E372"/>
  <c r="F372"/>
  <c r="D372"/>
  <c r="E369"/>
  <c r="F369"/>
  <c r="D369"/>
  <c r="E366"/>
  <c r="F366"/>
  <c r="D366"/>
  <c r="E363"/>
  <c r="F363"/>
  <c r="D363"/>
  <c r="E360"/>
  <c r="F360"/>
  <c r="D360"/>
  <c r="E358"/>
  <c r="F358"/>
  <c r="D358"/>
  <c r="E355"/>
  <c r="F355"/>
  <c r="D355"/>
  <c r="E350"/>
  <c r="F350"/>
  <c r="D350"/>
  <c r="E349"/>
  <c r="F349"/>
  <c r="D349"/>
  <c r="E348"/>
  <c r="F348"/>
  <c r="D348"/>
  <c r="E347"/>
  <c r="F347"/>
  <c r="D347"/>
  <c r="E345"/>
  <c r="F345"/>
  <c r="D345"/>
  <c r="E341"/>
  <c r="F341"/>
  <c r="D341"/>
  <c r="E335"/>
  <c r="F335"/>
  <c r="D335"/>
  <c r="E333"/>
  <c r="F333"/>
  <c r="D333"/>
  <c r="E331"/>
  <c r="F331"/>
  <c r="D331"/>
  <c r="E328"/>
  <c r="F328"/>
  <c r="D328"/>
  <c r="E326"/>
  <c r="F326"/>
  <c r="D326"/>
  <c r="E322"/>
  <c r="F322"/>
  <c r="D322"/>
  <c r="E321"/>
  <c r="F321"/>
  <c r="D321"/>
  <c r="E317"/>
  <c r="F317"/>
  <c r="D317"/>
  <c r="E315"/>
  <c r="F315"/>
  <c r="D315"/>
  <c r="E314"/>
  <c r="F314"/>
  <c r="D314"/>
  <c r="E312"/>
  <c r="F312"/>
  <c r="D312"/>
  <c r="E307"/>
  <c r="F307"/>
  <c r="D307"/>
  <c r="E306"/>
  <c r="F306"/>
  <c r="D306"/>
  <c r="E296"/>
  <c r="F296"/>
  <c r="D296"/>
  <c r="E292"/>
  <c r="F292"/>
  <c r="D292"/>
  <c r="E289"/>
  <c r="F289"/>
  <c r="D289"/>
  <c r="E284"/>
  <c r="F284"/>
  <c r="D284"/>
  <c r="E280"/>
  <c r="F280"/>
  <c r="D280"/>
  <c r="E278"/>
  <c r="F278"/>
  <c r="D278"/>
  <c r="E276"/>
  <c r="F276"/>
  <c r="D276"/>
  <c r="E267"/>
  <c r="F267"/>
  <c r="D267"/>
  <c r="E262"/>
  <c r="F262"/>
  <c r="D262"/>
  <c r="E260"/>
  <c r="F260"/>
  <c r="D260"/>
  <c r="E258"/>
  <c r="F258"/>
  <c r="D258"/>
  <c r="E256"/>
  <c r="F256"/>
  <c r="D256"/>
  <c r="E254"/>
  <c r="F254"/>
  <c r="D254"/>
  <c r="E252"/>
  <c r="F252"/>
  <c r="D252"/>
  <c r="E249"/>
  <c r="F249"/>
  <c r="D249"/>
  <c r="E247"/>
  <c r="F247"/>
  <c r="D247"/>
  <c r="E245"/>
  <c r="F245"/>
  <c r="D245"/>
  <c r="E241"/>
  <c r="F241"/>
  <c r="D241"/>
  <c r="E233"/>
  <c r="F233"/>
  <c r="D233"/>
  <c r="E230"/>
  <c r="F230"/>
  <c r="D230"/>
  <c r="E225"/>
  <c r="F225"/>
  <c r="D225"/>
  <c r="F220"/>
  <c r="E220"/>
  <c r="D220"/>
  <c r="E218"/>
  <c r="F218"/>
  <c r="D218"/>
  <c r="E216"/>
  <c r="F216"/>
  <c r="D216"/>
  <c r="H317" i="2" l="1"/>
  <c r="H316" s="1"/>
  <c r="E479" i="5" s="1"/>
  <c r="H318" i="2"/>
  <c r="H366"/>
  <c r="H365" s="1"/>
  <c r="H364" s="1"/>
  <c r="H206"/>
  <c r="H70"/>
  <c r="H60" s="1"/>
  <c r="H28" s="1"/>
  <c r="H481"/>
  <c r="H223"/>
  <c r="H222" s="1"/>
  <c r="H221" s="1"/>
  <c r="H430"/>
  <c r="H429" s="1"/>
  <c r="H428" s="1"/>
  <c r="H172"/>
  <c r="H171" s="1"/>
  <c r="H162" s="1"/>
  <c r="H245"/>
  <c r="H244" s="1"/>
  <c r="H243" s="1"/>
  <c r="E273" i="5" s="1"/>
  <c r="H582" i="2"/>
  <c r="H581" s="1"/>
  <c r="H580" s="1"/>
  <c r="H505"/>
  <c r="E214" i="6"/>
  <c r="F214"/>
  <c r="D214"/>
  <c r="E210"/>
  <c r="F210"/>
  <c r="D210"/>
  <c r="E207"/>
  <c r="F207"/>
  <c r="D207"/>
  <c r="H291" i="2" l="1"/>
  <c r="H205"/>
  <c r="H349"/>
  <c r="H341" s="1"/>
  <c r="H480"/>
  <c r="E205" i="6"/>
  <c r="F205"/>
  <c r="D205"/>
  <c r="E200"/>
  <c r="F200"/>
  <c r="D200"/>
  <c r="E198"/>
  <c r="F198"/>
  <c r="D198"/>
  <c r="E196"/>
  <c r="F196"/>
  <c r="D196"/>
  <c r="E194"/>
  <c r="F194"/>
  <c r="D194"/>
  <c r="E192"/>
  <c r="F192"/>
  <c r="D192"/>
  <c r="E189"/>
  <c r="F189"/>
  <c r="D189"/>
  <c r="E187"/>
  <c r="F187"/>
  <c r="D187"/>
  <c r="E182"/>
  <c r="F182"/>
  <c r="D182"/>
  <c r="E177"/>
  <c r="F177"/>
  <c r="D177"/>
  <c r="G603" i="2"/>
  <c r="F603"/>
  <c r="F570" i="3"/>
  <c r="G570"/>
  <c r="E570"/>
  <c r="E174" i="6"/>
  <c r="F174"/>
  <c r="D174"/>
  <c r="E173"/>
  <c r="F173"/>
  <c r="D173"/>
  <c r="E166"/>
  <c r="F166"/>
  <c r="D166"/>
  <c r="E165"/>
  <c r="F165"/>
  <c r="D165"/>
  <c r="E162"/>
  <c r="F162"/>
  <c r="D162"/>
  <c r="E160"/>
  <c r="F160"/>
  <c r="D160"/>
  <c r="E159"/>
  <c r="F159"/>
  <c r="D159"/>
  <c r="E154"/>
  <c r="F154"/>
  <c r="D154"/>
  <c r="E153"/>
  <c r="F153"/>
  <c r="D153"/>
  <c r="E152"/>
  <c r="F152"/>
  <c r="D152"/>
  <c r="E142"/>
  <c r="F142"/>
  <c r="D142"/>
  <c r="E129"/>
  <c r="F129"/>
  <c r="D129"/>
  <c r="E120"/>
  <c r="F120"/>
  <c r="D120"/>
  <c r="E118"/>
  <c r="F118"/>
  <c r="D118"/>
  <c r="E117"/>
  <c r="F117"/>
  <c r="D117"/>
  <c r="E116"/>
  <c r="F116"/>
  <c r="D116"/>
  <c r="E109"/>
  <c r="F109"/>
  <c r="D109"/>
  <c r="E108"/>
  <c r="F108"/>
  <c r="D108"/>
  <c r="H27" i="2" l="1"/>
  <c r="H17" s="1"/>
  <c r="D172" i="6"/>
  <c r="E172"/>
  <c r="F172"/>
  <c r="D164"/>
  <c r="D163" s="1"/>
  <c r="E107"/>
  <c r="F107"/>
  <c r="D107"/>
  <c r="E106"/>
  <c r="F106"/>
  <c r="D106"/>
  <c r="E105"/>
  <c r="F105"/>
  <c r="D105"/>
  <c r="E104"/>
  <c r="F104"/>
  <c r="D104"/>
  <c r="E95"/>
  <c r="E94" s="1"/>
  <c r="F95"/>
  <c r="F94" s="1"/>
  <c r="D95"/>
  <c r="D94" s="1"/>
  <c r="E93"/>
  <c r="E92" s="1"/>
  <c r="F93"/>
  <c r="F92" s="1"/>
  <c r="D93"/>
  <c r="D92" s="1"/>
  <c r="E84"/>
  <c r="E83" s="1"/>
  <c r="F84"/>
  <c r="F83" s="1"/>
  <c r="D84"/>
  <c r="D83" s="1"/>
  <c r="E82"/>
  <c r="E81" s="1"/>
  <c r="F82"/>
  <c r="F81" s="1"/>
  <c r="D82"/>
  <c r="D81" s="1"/>
  <c r="E70"/>
  <c r="E69" s="1"/>
  <c r="F70"/>
  <c r="F69" s="1"/>
  <c r="D70"/>
  <c r="D69" s="1"/>
  <c r="E68"/>
  <c r="E67" s="1"/>
  <c r="F68"/>
  <c r="F67" s="1"/>
  <c r="D68"/>
  <c r="D67" s="1"/>
  <c r="E61"/>
  <c r="E60" s="1"/>
  <c r="F61"/>
  <c r="F60" s="1"/>
  <c r="D61"/>
  <c r="D60" s="1"/>
  <c r="E59"/>
  <c r="E58" s="1"/>
  <c r="F59"/>
  <c r="F58" s="1"/>
  <c r="D59"/>
  <c r="D58" s="1"/>
  <c r="E53"/>
  <c r="E52" s="1"/>
  <c r="F53"/>
  <c r="F52" s="1"/>
  <c r="D53"/>
  <c r="D52" s="1"/>
  <c r="E51"/>
  <c r="E50" s="1"/>
  <c r="F51"/>
  <c r="F50" s="1"/>
  <c r="D51"/>
  <c r="D50" s="1"/>
  <c r="E47"/>
  <c r="E46" s="1"/>
  <c r="F47"/>
  <c r="F46" s="1"/>
  <c r="D47"/>
  <c r="D46" s="1"/>
  <c r="E45"/>
  <c r="E44" s="1"/>
  <c r="F45"/>
  <c r="F44" s="1"/>
  <c r="D45"/>
  <c r="D44" s="1"/>
  <c r="E39"/>
  <c r="E38" s="1"/>
  <c r="F39"/>
  <c r="F38" s="1"/>
  <c r="D39"/>
  <c r="D38" s="1"/>
  <c r="E37"/>
  <c r="E36" s="1"/>
  <c r="F37"/>
  <c r="F36" s="1"/>
  <c r="D37"/>
  <c r="D36" s="1"/>
  <c r="E34"/>
  <c r="E33" s="1"/>
  <c r="F34"/>
  <c r="F33" s="1"/>
  <c r="D34"/>
  <c r="D33" s="1"/>
  <c r="E30"/>
  <c r="E29" s="1"/>
  <c r="F30"/>
  <c r="F29" s="1"/>
  <c r="D30"/>
  <c r="D29" s="1"/>
  <c r="E28"/>
  <c r="E27" s="1"/>
  <c r="F28"/>
  <c r="F27" s="1"/>
  <c r="D28"/>
  <c r="D27" s="1"/>
  <c r="E26"/>
  <c r="E25" s="1"/>
  <c r="F26"/>
  <c r="F25" s="1"/>
  <c r="D26"/>
  <c r="D25" s="1"/>
  <c r="E24"/>
  <c r="F24"/>
  <c r="D24"/>
  <c r="E23"/>
  <c r="F23"/>
  <c r="D23"/>
  <c r="E481"/>
  <c r="F481"/>
  <c r="D481"/>
  <c r="E479"/>
  <c r="F479"/>
  <c r="D479"/>
  <c r="E478"/>
  <c r="F478"/>
  <c r="D478"/>
  <c r="E484"/>
  <c r="F484"/>
  <c r="D484"/>
  <c r="E485"/>
  <c r="F485"/>
  <c r="D485"/>
  <c r="E486"/>
  <c r="F486"/>
  <c r="D486"/>
  <c r="E488"/>
  <c r="E487" s="1"/>
  <c r="F488"/>
  <c r="F487" s="1"/>
  <c r="D488"/>
  <c r="D487" s="1"/>
  <c r="E474"/>
  <c r="E473" s="1"/>
  <c r="F474"/>
  <c r="F473" s="1"/>
  <c r="D474"/>
  <c r="D473" s="1"/>
  <c r="E470"/>
  <c r="E469" s="1"/>
  <c r="E463" s="1"/>
  <c r="F470"/>
  <c r="F469" s="1"/>
  <c r="F463" s="1"/>
  <c r="D470"/>
  <c r="D469" s="1"/>
  <c r="D463" s="1"/>
  <c r="E460"/>
  <c r="F460"/>
  <c r="D460"/>
  <c r="E458"/>
  <c r="F458"/>
  <c r="D458"/>
  <c r="E453"/>
  <c r="E452" s="1"/>
  <c r="F453"/>
  <c r="F452" s="1"/>
  <c r="D453"/>
  <c r="D452" s="1"/>
  <c r="E450"/>
  <c r="E449" s="1"/>
  <c r="F450"/>
  <c r="F449" s="1"/>
  <c r="D450"/>
  <c r="D449" s="1"/>
  <c r="E446"/>
  <c r="E445" s="1"/>
  <c r="E444" s="1"/>
  <c r="F446"/>
  <c r="F445" s="1"/>
  <c r="F444" s="1"/>
  <c r="D446"/>
  <c r="D445" s="1"/>
  <c r="D444" s="1"/>
  <c r="E442"/>
  <c r="E441" s="1"/>
  <c r="E440" s="1"/>
  <c r="F442"/>
  <c r="F441" s="1"/>
  <c r="F440" s="1"/>
  <c r="D442"/>
  <c r="D441" s="1"/>
  <c r="D440" s="1"/>
  <c r="E435"/>
  <c r="F435"/>
  <c r="D435"/>
  <c r="E433"/>
  <c r="F433"/>
  <c r="D433"/>
  <c r="E423"/>
  <c r="E422" s="1"/>
  <c r="F423"/>
  <c r="F422" s="1"/>
  <c r="D423"/>
  <c r="D422" s="1"/>
  <c r="E420"/>
  <c r="E419" s="1"/>
  <c r="F420"/>
  <c r="F419" s="1"/>
  <c r="D420"/>
  <c r="D419" s="1"/>
  <c r="E416"/>
  <c r="E415" s="1"/>
  <c r="E414" s="1"/>
  <c r="F416"/>
  <c r="F415" s="1"/>
  <c r="F414" s="1"/>
  <c r="D416"/>
  <c r="D415" s="1"/>
  <c r="D414" s="1"/>
  <c r="E412"/>
  <c r="E411" s="1"/>
  <c r="E410" s="1"/>
  <c r="F412"/>
  <c r="F411" s="1"/>
  <c r="F410" s="1"/>
  <c r="D412"/>
  <c r="D411" s="1"/>
  <c r="D410" s="1"/>
  <c r="E407"/>
  <c r="E406" s="1"/>
  <c r="F407"/>
  <c r="F406" s="1"/>
  <c r="D407"/>
  <c r="D406" s="1"/>
  <c r="E404"/>
  <c r="F404"/>
  <c r="D404"/>
  <c r="E402"/>
  <c r="F402"/>
  <c r="D402"/>
  <c r="E400"/>
  <c r="F400"/>
  <c r="D400"/>
  <c r="E398"/>
  <c r="F398"/>
  <c r="D398"/>
  <c r="E396"/>
  <c r="F396"/>
  <c r="D396"/>
  <c r="E387"/>
  <c r="E386" s="1"/>
  <c r="E385" s="1"/>
  <c r="F387"/>
  <c r="F386" s="1"/>
  <c r="F385" s="1"/>
  <c r="D387"/>
  <c r="D386" s="1"/>
  <c r="D385" s="1"/>
  <c r="E382"/>
  <c r="E381" s="1"/>
  <c r="E380" s="1"/>
  <c r="F382"/>
  <c r="F381" s="1"/>
  <c r="F380" s="1"/>
  <c r="D382"/>
  <c r="D381" s="1"/>
  <c r="D380" s="1"/>
  <c r="E378"/>
  <c r="E377" s="1"/>
  <c r="E376" s="1"/>
  <c r="F378"/>
  <c r="F377" s="1"/>
  <c r="F376" s="1"/>
  <c r="D378"/>
  <c r="D377" s="1"/>
  <c r="D376" s="1"/>
  <c r="E371"/>
  <c r="E370" s="1"/>
  <c r="F371"/>
  <c r="F370" s="1"/>
  <c r="D371"/>
  <c r="D370" s="1"/>
  <c r="E368"/>
  <c r="E367" s="1"/>
  <c r="F368"/>
  <c r="F367" s="1"/>
  <c r="D368"/>
  <c r="D367" s="1"/>
  <c r="E365"/>
  <c r="E364" s="1"/>
  <c r="F365"/>
  <c r="F364" s="1"/>
  <c r="D365"/>
  <c r="D364" s="1"/>
  <c r="E362"/>
  <c r="E361" s="1"/>
  <c r="F362"/>
  <c r="F361" s="1"/>
  <c r="D362"/>
  <c r="D361" s="1"/>
  <c r="E359"/>
  <c r="F359"/>
  <c r="D359"/>
  <c r="E357"/>
  <c r="F357"/>
  <c r="D357"/>
  <c r="E354"/>
  <c r="E353" s="1"/>
  <c r="F354"/>
  <c r="F353" s="1"/>
  <c r="D354"/>
  <c r="D353" s="1"/>
  <c r="E346"/>
  <c r="F346"/>
  <c r="E344"/>
  <c r="F344"/>
  <c r="D344"/>
  <c r="E340"/>
  <c r="F340"/>
  <c r="D340"/>
  <c r="E334"/>
  <c r="F334"/>
  <c r="D334"/>
  <c r="E332"/>
  <c r="F332"/>
  <c r="D332"/>
  <c r="E330"/>
  <c r="F330"/>
  <c r="D330"/>
  <c r="E327"/>
  <c r="F327"/>
  <c r="D327"/>
  <c r="E325"/>
  <c r="F325"/>
  <c r="D325"/>
  <c r="E320"/>
  <c r="F320"/>
  <c r="D320"/>
  <c r="E316"/>
  <c r="F316"/>
  <c r="D316"/>
  <c r="E313"/>
  <c r="F313"/>
  <c r="D313"/>
  <c r="E311"/>
  <c r="F311"/>
  <c r="D311"/>
  <c r="E308"/>
  <c r="F308"/>
  <c r="D308"/>
  <c r="E305"/>
  <c r="F305"/>
  <c r="D305"/>
  <c r="E295"/>
  <c r="F295"/>
  <c r="D295"/>
  <c r="E291"/>
  <c r="E290" s="1"/>
  <c r="F291"/>
  <c r="F290" s="1"/>
  <c r="D291"/>
  <c r="D290" s="1"/>
  <c r="E288"/>
  <c r="E287" s="1"/>
  <c r="F288"/>
  <c r="F287" s="1"/>
  <c r="D288"/>
  <c r="D287" s="1"/>
  <c r="E283"/>
  <c r="E282" s="1"/>
  <c r="E281" s="1"/>
  <c r="F283"/>
  <c r="F282" s="1"/>
  <c r="F281" s="1"/>
  <c r="D283"/>
  <c r="D282" s="1"/>
  <c r="D281" s="1"/>
  <c r="E279"/>
  <c r="F279"/>
  <c r="D279"/>
  <c r="E277"/>
  <c r="F277"/>
  <c r="D277"/>
  <c r="E275"/>
  <c r="F275"/>
  <c r="D275"/>
  <c r="E266"/>
  <c r="E265" s="1"/>
  <c r="F266"/>
  <c r="F265" s="1"/>
  <c r="D266"/>
  <c r="D265" s="1"/>
  <c r="E261"/>
  <c r="F261"/>
  <c r="D261"/>
  <c r="E259"/>
  <c r="F259"/>
  <c r="D259"/>
  <c r="E257"/>
  <c r="F257"/>
  <c r="D257"/>
  <c r="E255"/>
  <c r="F255"/>
  <c r="D255"/>
  <c r="E253"/>
  <c r="F253"/>
  <c r="D253"/>
  <c r="E251"/>
  <c r="F251"/>
  <c r="D251"/>
  <c r="E248"/>
  <c r="F248"/>
  <c r="D248"/>
  <c r="E246"/>
  <c r="F246"/>
  <c r="D246"/>
  <c r="E244"/>
  <c r="F244"/>
  <c r="D244"/>
  <c r="E240"/>
  <c r="F240"/>
  <c r="D240"/>
  <c r="E232"/>
  <c r="E231" s="1"/>
  <c r="F232"/>
  <c r="F231" s="1"/>
  <c r="D232"/>
  <c r="D231" s="1"/>
  <c r="E229"/>
  <c r="E226" s="1"/>
  <c r="F229"/>
  <c r="F226" s="1"/>
  <c r="D229"/>
  <c r="D226" s="1"/>
  <c r="E224"/>
  <c r="E221" s="1"/>
  <c r="F224"/>
  <c r="F221" s="1"/>
  <c r="D224"/>
  <c r="D221" s="1"/>
  <c r="E219"/>
  <c r="F219"/>
  <c r="D219"/>
  <c r="E217"/>
  <c r="F217"/>
  <c r="D217"/>
  <c r="E215"/>
  <c r="F215"/>
  <c r="D215"/>
  <c r="E213"/>
  <c r="F213"/>
  <c r="D213"/>
  <c r="E209"/>
  <c r="E208" s="1"/>
  <c r="F209"/>
  <c r="F208" s="1"/>
  <c r="D209"/>
  <c r="D208" s="1"/>
  <c r="E206"/>
  <c r="F206"/>
  <c r="D206"/>
  <c r="E204"/>
  <c r="F204"/>
  <c r="D204"/>
  <c r="E199"/>
  <c r="F199"/>
  <c r="D199"/>
  <c r="E197"/>
  <c r="F197"/>
  <c r="D197"/>
  <c r="E195"/>
  <c r="F195"/>
  <c r="D195"/>
  <c r="E193"/>
  <c r="F193"/>
  <c r="D193"/>
  <c r="E191"/>
  <c r="F191"/>
  <c r="D191"/>
  <c r="E188"/>
  <c r="F188"/>
  <c r="D188"/>
  <c r="E186"/>
  <c r="F186"/>
  <c r="D186"/>
  <c r="E181"/>
  <c r="E180" s="1"/>
  <c r="E179" s="1"/>
  <c r="E178" s="1"/>
  <c r="F181"/>
  <c r="F180" s="1"/>
  <c r="F179" s="1"/>
  <c r="F178" s="1"/>
  <c r="D181"/>
  <c r="D180" s="1"/>
  <c r="D179" s="1"/>
  <c r="D178" s="1"/>
  <c r="E176"/>
  <c r="F176"/>
  <c r="E164"/>
  <c r="E163" s="1"/>
  <c r="F164"/>
  <c r="F163" s="1"/>
  <c r="E161"/>
  <c r="F161"/>
  <c r="E141"/>
  <c r="E138" s="1"/>
  <c r="F141"/>
  <c r="F138" s="1"/>
  <c r="E128"/>
  <c r="E125" s="1"/>
  <c r="F128"/>
  <c r="F125" s="1"/>
  <c r="D128"/>
  <c r="D125" s="1"/>
  <c r="E119"/>
  <c r="F119"/>
  <c r="D119"/>
  <c r="D346"/>
  <c r="D176"/>
  <c r="D161"/>
  <c r="F158"/>
  <c r="E158"/>
  <c r="D158"/>
  <c r="F151"/>
  <c r="F150" s="1"/>
  <c r="E151"/>
  <c r="E150" s="1"/>
  <c r="D141"/>
  <c r="D138" s="1"/>
  <c r="F115"/>
  <c r="E115"/>
  <c r="F477" l="1"/>
  <c r="D477"/>
  <c r="E477"/>
  <c r="E190"/>
  <c r="F190"/>
  <c r="F432"/>
  <c r="D190"/>
  <c r="E432"/>
  <c r="E431" s="1"/>
  <c r="E430" s="1"/>
  <c r="D432"/>
  <c r="D431" s="1"/>
  <c r="D430" s="1"/>
  <c r="E78"/>
  <c r="E77" s="1"/>
  <c r="E294"/>
  <c r="E293" s="1"/>
  <c r="F294"/>
  <c r="F293" s="1"/>
  <c r="D294"/>
  <c r="D293" s="1"/>
  <c r="D250"/>
  <c r="E250"/>
  <c r="F250"/>
  <c r="E112"/>
  <c r="E111" s="1"/>
  <c r="E64"/>
  <c r="D78"/>
  <c r="D77" s="1"/>
  <c r="F78"/>
  <c r="F77" s="1"/>
  <c r="F112"/>
  <c r="F111" s="1"/>
  <c r="E304"/>
  <c r="E303" s="1"/>
  <c r="D304"/>
  <c r="D303" s="1"/>
  <c r="F304"/>
  <c r="F303" s="1"/>
  <c r="D137"/>
  <c r="D64"/>
  <c r="F64"/>
  <c r="E337"/>
  <c r="E336" s="1"/>
  <c r="F337"/>
  <c r="F336" s="1"/>
  <c r="D337"/>
  <c r="D336" s="1"/>
  <c r="D237"/>
  <c r="D236" s="1"/>
  <c r="F237"/>
  <c r="F236" s="1"/>
  <c r="E237"/>
  <c r="E236" s="1"/>
  <c r="E137"/>
  <c r="F137"/>
  <c r="D243"/>
  <c r="D457"/>
  <c r="D456" s="1"/>
  <c r="D455" s="1"/>
  <c r="E243"/>
  <c r="F243"/>
  <c r="F448"/>
  <c r="E457"/>
  <c r="E456" s="1"/>
  <c r="E455" s="1"/>
  <c r="F457"/>
  <c r="F456" s="1"/>
  <c r="F455" s="1"/>
  <c r="D274"/>
  <c r="D273" s="1"/>
  <c r="D272" s="1"/>
  <c r="D448"/>
  <c r="E448"/>
  <c r="F418"/>
  <c r="F409" s="1"/>
  <c r="F431"/>
  <c r="F430" s="1"/>
  <c r="F343"/>
  <c r="F342" s="1"/>
  <c r="E418"/>
  <c r="E409" s="1"/>
  <c r="E343"/>
  <c r="E342" s="1"/>
  <c r="F103"/>
  <c r="F102" s="1"/>
  <c r="F101" s="1"/>
  <c r="F483"/>
  <c r="F482" s="1"/>
  <c r="E483"/>
  <c r="E482" s="1"/>
  <c r="E103"/>
  <c r="E102" s="1"/>
  <c r="E101" s="1"/>
  <c r="D22"/>
  <c r="F22"/>
  <c r="F21" s="1"/>
  <c r="F476"/>
  <c r="E22"/>
  <c r="E21" s="1"/>
  <c r="D103"/>
  <c r="D102" s="1"/>
  <c r="D101" s="1"/>
  <c r="E476"/>
  <c r="D476"/>
  <c r="D483"/>
  <c r="D482" s="1"/>
  <c r="F274"/>
  <c r="F273" s="1"/>
  <c r="F272" s="1"/>
  <c r="F356"/>
  <c r="F352" s="1"/>
  <c r="E356"/>
  <c r="E462"/>
  <c r="F462"/>
  <c r="D462"/>
  <c r="D418"/>
  <c r="D409" s="1"/>
  <c r="E395"/>
  <c r="E394" s="1"/>
  <c r="E384" s="1"/>
  <c r="F395"/>
  <c r="F394" s="1"/>
  <c r="F384" s="1"/>
  <c r="D395"/>
  <c r="D394" s="1"/>
  <c r="D384" s="1"/>
  <c r="F157"/>
  <c r="F156" s="1"/>
  <c r="F324"/>
  <c r="D356"/>
  <c r="D352" s="1"/>
  <c r="D343"/>
  <c r="D342" s="1"/>
  <c r="F286"/>
  <c r="F329"/>
  <c r="E324"/>
  <c r="E171"/>
  <c r="E170" s="1"/>
  <c r="E329"/>
  <c r="D329"/>
  <c r="D324"/>
  <c r="E286"/>
  <c r="D286"/>
  <c r="E274"/>
  <c r="E273" s="1"/>
  <c r="E272" s="1"/>
  <c r="F171"/>
  <c r="F170" s="1"/>
  <c r="E185"/>
  <c r="F212"/>
  <c r="F185"/>
  <c r="F203"/>
  <c r="E203"/>
  <c r="E157"/>
  <c r="E156" s="1"/>
  <c r="E212"/>
  <c r="D203"/>
  <c r="D185"/>
  <c r="E91"/>
  <c r="E90" s="1"/>
  <c r="D91"/>
  <c r="D90" s="1"/>
  <c r="F91"/>
  <c r="F90" s="1"/>
  <c r="F35"/>
  <c r="E35"/>
  <c r="D35"/>
  <c r="D151"/>
  <c r="D150" s="1"/>
  <c r="D171"/>
  <c r="D170" s="1"/>
  <c r="D115"/>
  <c r="D212"/>
  <c r="D157"/>
  <c r="D156" s="1"/>
  <c r="E40" l="1"/>
  <c r="F40"/>
  <c r="D40"/>
  <c r="E285"/>
  <c r="E242"/>
  <c r="D285"/>
  <c r="F285"/>
  <c r="D242"/>
  <c r="F242"/>
  <c r="D112"/>
  <c r="D111" s="1"/>
  <c r="D110" s="1"/>
  <c r="F110"/>
  <c r="E110"/>
  <c r="F351"/>
  <c r="E352"/>
  <c r="E351" s="1"/>
  <c r="D472"/>
  <c r="F439"/>
  <c r="F323"/>
  <c r="F302" s="1"/>
  <c r="E439"/>
  <c r="F472"/>
  <c r="E472"/>
  <c r="F155"/>
  <c r="D439"/>
  <c r="E184"/>
  <c r="D351"/>
  <c r="D323"/>
  <c r="D302" s="1"/>
  <c r="E323"/>
  <c r="E302" s="1"/>
  <c r="E155"/>
  <c r="E211"/>
  <c r="F211"/>
  <c r="D211"/>
  <c r="F184"/>
  <c r="D184"/>
  <c r="F20"/>
  <c r="D20"/>
  <c r="E20"/>
  <c r="D155"/>
  <c r="F183" l="1"/>
  <c r="E183"/>
  <c r="D183"/>
  <c r="F19"/>
  <c r="E19"/>
  <c r="D19"/>
  <c r="D18" l="1"/>
  <c r="F18"/>
  <c r="E18"/>
  <c r="E532" i="5"/>
  <c r="E531" s="1"/>
  <c r="E530" s="1"/>
  <c r="D532"/>
  <c r="D531" s="1"/>
  <c r="D530" s="1"/>
  <c r="C532"/>
  <c r="C531" s="1"/>
  <c r="C530" s="1"/>
  <c r="E529"/>
  <c r="E528" s="1"/>
  <c r="E527" s="1"/>
  <c r="E526" s="1"/>
  <c r="E525" s="1"/>
  <c r="D529"/>
  <c r="D528" s="1"/>
  <c r="D527" s="1"/>
  <c r="D526" s="1"/>
  <c r="D525" s="1"/>
  <c r="C529"/>
  <c r="C528" s="1"/>
  <c r="C527" s="1"/>
  <c r="C526" s="1"/>
  <c r="C525" s="1"/>
  <c r="E522"/>
  <c r="E521" s="1"/>
  <c r="E520" s="1"/>
  <c r="E519" s="1"/>
  <c r="E518" s="1"/>
  <c r="D522"/>
  <c r="D521" s="1"/>
  <c r="D520" s="1"/>
  <c r="D519" s="1"/>
  <c r="D518" s="1"/>
  <c r="C522"/>
  <c r="C521" s="1"/>
  <c r="C520" s="1"/>
  <c r="C519" s="1"/>
  <c r="C518" s="1"/>
  <c r="E515"/>
  <c r="D515"/>
  <c r="C515"/>
  <c r="E514"/>
  <c r="D514"/>
  <c r="C514"/>
  <c r="E513"/>
  <c r="D513"/>
  <c r="C513"/>
  <c r="E512"/>
  <c r="D512"/>
  <c r="C512"/>
  <c r="E508"/>
  <c r="E507" s="1"/>
  <c r="E506" s="1"/>
  <c r="D508"/>
  <c r="D507" s="1"/>
  <c r="D506" s="1"/>
  <c r="C508"/>
  <c r="C507" s="1"/>
  <c r="C506" s="1"/>
  <c r="E505"/>
  <c r="D505"/>
  <c r="C505"/>
  <c r="E504"/>
  <c r="D504"/>
  <c r="C504"/>
  <c r="E503"/>
  <c r="D503"/>
  <c r="C503"/>
  <c r="E500"/>
  <c r="E499" s="1"/>
  <c r="D500"/>
  <c r="D499" s="1"/>
  <c r="C500"/>
  <c r="C499" s="1"/>
  <c r="E498"/>
  <c r="D498"/>
  <c r="C498"/>
  <c r="E497"/>
  <c r="D497"/>
  <c r="C497"/>
  <c r="E490"/>
  <c r="E489" s="1"/>
  <c r="E488" s="1"/>
  <c r="E487" s="1"/>
  <c r="E486" s="1"/>
  <c r="D490"/>
  <c r="D489" s="1"/>
  <c r="D488" s="1"/>
  <c r="D487" s="1"/>
  <c r="D486" s="1"/>
  <c r="C490"/>
  <c r="C489" s="1"/>
  <c r="C488" s="1"/>
  <c r="C487" s="1"/>
  <c r="C486" s="1"/>
  <c r="E485"/>
  <c r="D485"/>
  <c r="C485"/>
  <c r="E484"/>
  <c r="D484"/>
  <c r="C484"/>
  <c r="E478"/>
  <c r="E477" s="1"/>
  <c r="E476" s="1"/>
  <c r="E475" s="1"/>
  <c r="D478"/>
  <c r="D477" s="1"/>
  <c r="D476" s="1"/>
  <c r="D475" s="1"/>
  <c r="C478"/>
  <c r="C477" s="1"/>
  <c r="C476" s="1"/>
  <c r="C475" s="1"/>
  <c r="E474"/>
  <c r="E473" s="1"/>
  <c r="E472" s="1"/>
  <c r="E471" s="1"/>
  <c r="D474"/>
  <c r="D473" s="1"/>
  <c r="D472" s="1"/>
  <c r="D471" s="1"/>
  <c r="C474"/>
  <c r="C473" s="1"/>
  <c r="C472" s="1"/>
  <c r="C471" s="1"/>
  <c r="E469"/>
  <c r="E468" s="1"/>
  <c r="D469"/>
  <c r="D468" s="1"/>
  <c r="C469"/>
  <c r="C468" s="1"/>
  <c r="E467"/>
  <c r="E466" s="1"/>
  <c r="D467"/>
  <c r="D466" s="1"/>
  <c r="C467"/>
  <c r="C466" s="1"/>
  <c r="E462"/>
  <c r="E461" s="1"/>
  <c r="E460" s="1"/>
  <c r="E459" s="1"/>
  <c r="E458" s="1"/>
  <c r="D462"/>
  <c r="D461" s="1"/>
  <c r="D460" s="1"/>
  <c r="D459" s="1"/>
  <c r="D458" s="1"/>
  <c r="C462"/>
  <c r="C461" s="1"/>
  <c r="C460" s="1"/>
  <c r="C459" s="1"/>
  <c r="C458" s="1"/>
  <c r="E457"/>
  <c r="E456" s="1"/>
  <c r="E455" s="1"/>
  <c r="E454" s="1"/>
  <c r="D457"/>
  <c r="D456" s="1"/>
  <c r="D455" s="1"/>
  <c r="D454" s="1"/>
  <c r="C457"/>
  <c r="C456" s="1"/>
  <c r="C455" s="1"/>
  <c r="C454" s="1"/>
  <c r="E453"/>
  <c r="E452" s="1"/>
  <c r="E451" s="1"/>
  <c r="E450" s="1"/>
  <c r="D453"/>
  <c r="D452" s="1"/>
  <c r="D451" s="1"/>
  <c r="D450" s="1"/>
  <c r="C453"/>
  <c r="C452" s="1"/>
  <c r="C451" s="1"/>
  <c r="C450" s="1"/>
  <c r="E446"/>
  <c r="E445" s="1"/>
  <c r="E444" s="1"/>
  <c r="E443" s="1"/>
  <c r="D446"/>
  <c r="D445" s="1"/>
  <c r="D444" s="1"/>
  <c r="D443" s="1"/>
  <c r="C446"/>
  <c r="C445" s="1"/>
  <c r="C444" s="1"/>
  <c r="C443" s="1"/>
  <c r="E440"/>
  <c r="D440"/>
  <c r="C440"/>
  <c r="E439"/>
  <c r="D439"/>
  <c r="C439"/>
  <c r="E438"/>
  <c r="D438"/>
  <c r="C438"/>
  <c r="E433"/>
  <c r="E432" s="1"/>
  <c r="E431" s="1"/>
  <c r="D433"/>
  <c r="D432" s="1"/>
  <c r="D431" s="1"/>
  <c r="C433"/>
  <c r="C432" s="1"/>
  <c r="C431" s="1"/>
  <c r="E430"/>
  <c r="E429" s="1"/>
  <c r="D430"/>
  <c r="D429" s="1"/>
  <c r="C430"/>
  <c r="C429" s="1"/>
  <c r="E428"/>
  <c r="D428"/>
  <c r="C428"/>
  <c r="E427"/>
  <c r="D427"/>
  <c r="C427"/>
  <c r="E426"/>
  <c r="D426"/>
  <c r="C426"/>
  <c r="E419"/>
  <c r="D419"/>
  <c r="C419"/>
  <c r="E418"/>
  <c r="D418"/>
  <c r="C418"/>
  <c r="E416"/>
  <c r="D416"/>
  <c r="C416"/>
  <c r="E415"/>
  <c r="D415"/>
  <c r="C415"/>
  <c r="E414"/>
  <c r="D414"/>
  <c r="C414"/>
  <c r="E408"/>
  <c r="E407" s="1"/>
  <c r="E406" s="1"/>
  <c r="D408"/>
  <c r="D407" s="1"/>
  <c r="D406" s="1"/>
  <c r="C408"/>
  <c r="C407" s="1"/>
  <c r="C406" s="1"/>
  <c r="E405"/>
  <c r="E404" s="1"/>
  <c r="E403" s="1"/>
  <c r="D405"/>
  <c r="D404" s="1"/>
  <c r="D403" s="1"/>
  <c r="C405"/>
  <c r="C404" s="1"/>
  <c r="C403" s="1"/>
  <c r="E402"/>
  <c r="E401" s="1"/>
  <c r="E400" s="1"/>
  <c r="D402"/>
  <c r="D401" s="1"/>
  <c r="D400" s="1"/>
  <c r="C402"/>
  <c r="C401" s="1"/>
  <c r="C400" s="1"/>
  <c r="E399"/>
  <c r="E398" s="1"/>
  <c r="E397" s="1"/>
  <c r="D399"/>
  <c r="D398" s="1"/>
  <c r="D397" s="1"/>
  <c r="C399"/>
  <c r="C398" s="1"/>
  <c r="C397" s="1"/>
  <c r="E396"/>
  <c r="E395" s="1"/>
  <c r="D396"/>
  <c r="D395" s="1"/>
  <c r="C396"/>
  <c r="C395" s="1"/>
  <c r="E394"/>
  <c r="E393" s="1"/>
  <c r="D394"/>
  <c r="D393" s="1"/>
  <c r="C394"/>
  <c r="C393" s="1"/>
  <c r="E391"/>
  <c r="E390" s="1"/>
  <c r="E389" s="1"/>
  <c r="D391"/>
  <c r="D390" s="1"/>
  <c r="D389" s="1"/>
  <c r="C391"/>
  <c r="C390" s="1"/>
  <c r="C389" s="1"/>
  <c r="E386"/>
  <c r="E385" s="1"/>
  <c r="D386"/>
  <c r="D385" s="1"/>
  <c r="C386"/>
  <c r="C385" s="1"/>
  <c r="E384"/>
  <c r="E383" s="1"/>
  <c r="D384"/>
  <c r="D383" s="1"/>
  <c r="C384"/>
  <c r="C383" s="1"/>
  <c r="E378"/>
  <c r="E377" s="1"/>
  <c r="E376" s="1"/>
  <c r="E375" s="1"/>
  <c r="D378"/>
  <c r="D377" s="1"/>
  <c r="D376" s="1"/>
  <c r="D375" s="1"/>
  <c r="C378"/>
  <c r="C377" s="1"/>
  <c r="C376" s="1"/>
  <c r="C375" s="1"/>
  <c r="E374"/>
  <c r="E373" s="1"/>
  <c r="E372" s="1"/>
  <c r="E371" s="1"/>
  <c r="D374"/>
  <c r="D373" s="1"/>
  <c r="D372" s="1"/>
  <c r="D371" s="1"/>
  <c r="C374"/>
  <c r="C373" s="1"/>
  <c r="C372" s="1"/>
  <c r="C371" s="1"/>
  <c r="E368"/>
  <c r="E367" s="1"/>
  <c r="E366" s="1"/>
  <c r="E365" s="1"/>
  <c r="E364" s="1"/>
  <c r="D368"/>
  <c r="D367" s="1"/>
  <c r="D366" s="1"/>
  <c r="D365" s="1"/>
  <c r="D364" s="1"/>
  <c r="C368"/>
  <c r="C367" s="1"/>
  <c r="C366" s="1"/>
  <c r="C365" s="1"/>
  <c r="C364" s="1"/>
  <c r="E363"/>
  <c r="E362" s="1"/>
  <c r="E361" s="1"/>
  <c r="E360" s="1"/>
  <c r="E359" s="1"/>
  <c r="D363"/>
  <c r="D362" s="1"/>
  <c r="D361" s="1"/>
  <c r="D360" s="1"/>
  <c r="D359" s="1"/>
  <c r="C363"/>
  <c r="C362" s="1"/>
  <c r="C361" s="1"/>
  <c r="C360" s="1"/>
  <c r="C359" s="1"/>
  <c r="E357"/>
  <c r="E356" s="1"/>
  <c r="E355" s="1"/>
  <c r="E354" s="1"/>
  <c r="D357"/>
  <c r="D356" s="1"/>
  <c r="D355" s="1"/>
  <c r="D354" s="1"/>
  <c r="C357"/>
  <c r="C356" s="1"/>
  <c r="C355" s="1"/>
  <c r="C354" s="1"/>
  <c r="E353"/>
  <c r="E352" s="1"/>
  <c r="E351" s="1"/>
  <c r="E350" s="1"/>
  <c r="D353"/>
  <c r="D352" s="1"/>
  <c r="D351" s="1"/>
  <c r="D350" s="1"/>
  <c r="C353"/>
  <c r="C352" s="1"/>
  <c r="C351" s="1"/>
  <c r="C350" s="1"/>
  <c r="E348"/>
  <c r="E347" s="1"/>
  <c r="D348"/>
  <c r="D347" s="1"/>
  <c r="C348"/>
  <c r="C347" s="1"/>
  <c r="E346"/>
  <c r="E345" s="1"/>
  <c r="D346"/>
  <c r="D345" s="1"/>
  <c r="C346"/>
  <c r="C345" s="1"/>
  <c r="E343"/>
  <c r="E342" s="1"/>
  <c r="D343"/>
  <c r="D342" s="1"/>
  <c r="C343"/>
  <c r="C342" s="1"/>
  <c r="E341"/>
  <c r="E340" s="1"/>
  <c r="D341"/>
  <c r="D340" s="1"/>
  <c r="C341"/>
  <c r="C340" s="1"/>
  <c r="E339"/>
  <c r="E338" s="1"/>
  <c r="D339"/>
  <c r="D338" s="1"/>
  <c r="C339"/>
  <c r="C338" s="1"/>
  <c r="E337"/>
  <c r="E336" s="1"/>
  <c r="D337"/>
  <c r="D336" s="1"/>
  <c r="C337"/>
  <c r="C336" s="1"/>
  <c r="E331"/>
  <c r="E330" s="1"/>
  <c r="D331"/>
  <c r="D330" s="1"/>
  <c r="C331"/>
  <c r="C330" s="1"/>
  <c r="E329"/>
  <c r="E328" s="1"/>
  <c r="D329"/>
  <c r="D328" s="1"/>
  <c r="C329"/>
  <c r="C328" s="1"/>
  <c r="E327"/>
  <c r="E326" s="1"/>
  <c r="D327"/>
  <c r="D326" s="1"/>
  <c r="C327"/>
  <c r="C326" s="1"/>
  <c r="E325"/>
  <c r="E324" s="1"/>
  <c r="D325"/>
  <c r="D324" s="1"/>
  <c r="C325"/>
  <c r="C324" s="1"/>
  <c r="E318"/>
  <c r="E317" s="1"/>
  <c r="E316" s="1"/>
  <c r="E315" s="1"/>
  <c r="E314" s="1"/>
  <c r="D318"/>
  <c r="D317" s="1"/>
  <c r="D316" s="1"/>
  <c r="D315" s="1"/>
  <c r="D314" s="1"/>
  <c r="C318"/>
  <c r="C317" s="1"/>
  <c r="C316" s="1"/>
  <c r="C315" s="1"/>
  <c r="C314" s="1"/>
  <c r="E312"/>
  <c r="E311" s="1"/>
  <c r="E310" s="1"/>
  <c r="D312"/>
  <c r="D311" s="1"/>
  <c r="D310" s="1"/>
  <c r="C312"/>
  <c r="C311" s="1"/>
  <c r="C310" s="1"/>
  <c r="E309"/>
  <c r="E308" s="1"/>
  <c r="E307" s="1"/>
  <c r="D309"/>
  <c r="D308" s="1"/>
  <c r="D307" s="1"/>
  <c r="C309"/>
  <c r="C308" s="1"/>
  <c r="C307" s="1"/>
  <c r="E304"/>
  <c r="E303" s="1"/>
  <c r="D304"/>
  <c r="D303" s="1"/>
  <c r="C304"/>
  <c r="C303" s="1"/>
  <c r="E302"/>
  <c r="E301" s="1"/>
  <c r="D302"/>
  <c r="D301" s="1"/>
  <c r="C302"/>
  <c r="C301" s="1"/>
  <c r="E300"/>
  <c r="E299" s="1"/>
  <c r="D300"/>
  <c r="D299" s="1"/>
  <c r="C300"/>
  <c r="C299" s="1"/>
  <c r="E297"/>
  <c r="E296" s="1"/>
  <c r="D297"/>
  <c r="D296" s="1"/>
  <c r="C297"/>
  <c r="C296" s="1"/>
  <c r="E295"/>
  <c r="E294" s="1"/>
  <c r="D295"/>
  <c r="D294" s="1"/>
  <c r="C295"/>
  <c r="C294" s="1"/>
  <c r="E293"/>
  <c r="E292" s="1"/>
  <c r="D293"/>
  <c r="D292" s="1"/>
  <c r="C293"/>
  <c r="C292" s="1"/>
  <c r="E291"/>
  <c r="E290" s="1"/>
  <c r="D291"/>
  <c r="D290" s="1"/>
  <c r="C291"/>
  <c r="C290" s="1"/>
  <c r="E289"/>
  <c r="E288" s="1"/>
  <c r="D289"/>
  <c r="D288" s="1"/>
  <c r="C289"/>
  <c r="C288" s="1"/>
  <c r="E287"/>
  <c r="E286" s="1"/>
  <c r="D287"/>
  <c r="D286" s="1"/>
  <c r="C287"/>
  <c r="C286" s="1"/>
  <c r="E284"/>
  <c r="E283" s="1"/>
  <c r="D284"/>
  <c r="D283" s="1"/>
  <c r="C284"/>
  <c r="C283" s="1"/>
  <c r="E282"/>
  <c r="E281" s="1"/>
  <c r="D282"/>
  <c r="D281" s="1"/>
  <c r="C282"/>
  <c r="C281" s="1"/>
  <c r="E280"/>
  <c r="E279" s="1"/>
  <c r="D280"/>
  <c r="D279" s="1"/>
  <c r="C280"/>
  <c r="C279" s="1"/>
  <c r="E278"/>
  <c r="E277" s="1"/>
  <c r="D278"/>
  <c r="D277" s="1"/>
  <c r="C278"/>
  <c r="C277" s="1"/>
  <c r="E272"/>
  <c r="E271" s="1"/>
  <c r="E270" s="1"/>
  <c r="D272"/>
  <c r="D271" s="1"/>
  <c r="D270" s="1"/>
  <c r="C272"/>
  <c r="C271" s="1"/>
  <c r="C270" s="1"/>
  <c r="E269"/>
  <c r="E268" s="1"/>
  <c r="D269"/>
  <c r="D268" s="1"/>
  <c r="C269"/>
  <c r="C268" s="1"/>
  <c r="E267"/>
  <c r="E266" s="1"/>
  <c r="D267"/>
  <c r="D266" s="1"/>
  <c r="C267"/>
  <c r="C266" s="1"/>
  <c r="E265"/>
  <c r="E264" s="1"/>
  <c r="D265"/>
  <c r="D264" s="1"/>
  <c r="C265"/>
  <c r="C264" s="1"/>
  <c r="E263"/>
  <c r="E262" s="1"/>
  <c r="D263"/>
  <c r="D262" s="1"/>
  <c r="C263"/>
  <c r="C262" s="1"/>
  <c r="E260"/>
  <c r="E259" s="1"/>
  <c r="D260"/>
  <c r="D259" s="1"/>
  <c r="C260"/>
  <c r="C259" s="1"/>
  <c r="E258"/>
  <c r="E257" s="1"/>
  <c r="D258"/>
  <c r="D257" s="1"/>
  <c r="C258"/>
  <c r="C257" s="1"/>
  <c r="E252"/>
  <c r="E251" s="1"/>
  <c r="D252"/>
  <c r="D251" s="1"/>
  <c r="C252"/>
  <c r="C251" s="1"/>
  <c r="E250"/>
  <c r="E249" s="1"/>
  <c r="D250"/>
  <c r="D249" s="1"/>
  <c r="C250"/>
  <c r="C249" s="1"/>
  <c r="E248"/>
  <c r="E247" s="1"/>
  <c r="D248"/>
  <c r="D247" s="1"/>
  <c r="C248"/>
  <c r="C247" s="1"/>
  <c r="E243"/>
  <c r="E242" s="1"/>
  <c r="D243"/>
  <c r="D242" s="1"/>
  <c r="C243"/>
  <c r="C242" s="1"/>
  <c r="E241"/>
  <c r="E240" s="1"/>
  <c r="D241"/>
  <c r="D240" s="1"/>
  <c r="C241"/>
  <c r="C240" s="1"/>
  <c r="E234"/>
  <c r="E233" s="1"/>
  <c r="D234"/>
  <c r="D233" s="1"/>
  <c r="C234"/>
  <c r="C233" s="1"/>
  <c r="E232"/>
  <c r="E231" s="1"/>
  <c r="D232"/>
  <c r="D231" s="1"/>
  <c r="C232"/>
  <c r="C231" s="1"/>
  <c r="E227"/>
  <c r="E226" s="1"/>
  <c r="D227"/>
  <c r="D226" s="1"/>
  <c r="C227"/>
  <c r="C226" s="1"/>
  <c r="E225"/>
  <c r="E224" s="1"/>
  <c r="D225"/>
  <c r="D224" s="1"/>
  <c r="C225"/>
  <c r="C224" s="1"/>
  <c r="E219"/>
  <c r="E218" s="1"/>
  <c r="E217" s="1"/>
  <c r="E216" s="1"/>
  <c r="D219"/>
  <c r="D218" s="1"/>
  <c r="D217" s="1"/>
  <c r="D216" s="1"/>
  <c r="C219"/>
  <c r="C218" s="1"/>
  <c r="C217" s="1"/>
  <c r="C216" s="1"/>
  <c r="E215"/>
  <c r="E214" s="1"/>
  <c r="E213" s="1"/>
  <c r="D215"/>
  <c r="D214" s="1"/>
  <c r="D213" s="1"/>
  <c r="C215"/>
  <c r="C214" s="1"/>
  <c r="C213" s="1"/>
  <c r="E212"/>
  <c r="E211" s="1"/>
  <c r="D212"/>
  <c r="D211" s="1"/>
  <c r="C212"/>
  <c r="C211" s="1"/>
  <c r="E210"/>
  <c r="E209" s="1"/>
  <c r="D210"/>
  <c r="D209" s="1"/>
  <c r="C210"/>
  <c r="C209" s="1"/>
  <c r="E206"/>
  <c r="E205" s="1"/>
  <c r="E204" s="1"/>
  <c r="D206"/>
  <c r="D205" s="1"/>
  <c r="D204" s="1"/>
  <c r="C206"/>
  <c r="C205" s="1"/>
  <c r="C204" s="1"/>
  <c r="E203"/>
  <c r="E202" s="1"/>
  <c r="D203"/>
  <c r="C203"/>
  <c r="C201" s="1"/>
  <c r="E200"/>
  <c r="E199" s="1"/>
  <c r="D200"/>
  <c r="D199" s="1"/>
  <c r="C200"/>
  <c r="C199" s="1"/>
  <c r="E198"/>
  <c r="E197" s="1"/>
  <c r="D198"/>
  <c r="D197" s="1"/>
  <c r="C198"/>
  <c r="C197" s="1"/>
  <c r="E196"/>
  <c r="E195" s="1"/>
  <c r="D196"/>
  <c r="D195" s="1"/>
  <c r="C196"/>
  <c r="C195" s="1"/>
  <c r="E194"/>
  <c r="E193" s="1"/>
  <c r="D194"/>
  <c r="D193" s="1"/>
  <c r="C194"/>
  <c r="C193" s="1"/>
  <c r="E188"/>
  <c r="E187" s="1"/>
  <c r="E186" s="1"/>
  <c r="E185" s="1"/>
  <c r="E184" s="1"/>
  <c r="D188"/>
  <c r="D187" s="1"/>
  <c r="D186" s="1"/>
  <c r="D185" s="1"/>
  <c r="D184" s="1"/>
  <c r="C188"/>
  <c r="C187" s="1"/>
  <c r="C186" s="1"/>
  <c r="C185" s="1"/>
  <c r="C184" s="1"/>
  <c r="E182"/>
  <c r="E181" s="1"/>
  <c r="E180" s="1"/>
  <c r="E179" s="1"/>
  <c r="E178" s="1"/>
  <c r="D182"/>
  <c r="D181" s="1"/>
  <c r="D180" s="1"/>
  <c r="D179" s="1"/>
  <c r="D178" s="1"/>
  <c r="C182"/>
  <c r="C181" s="1"/>
  <c r="C180" s="1"/>
  <c r="C179" s="1"/>
  <c r="C178" s="1"/>
  <c r="E177"/>
  <c r="E176" s="1"/>
  <c r="E175" s="1"/>
  <c r="D177"/>
  <c r="D176" s="1"/>
  <c r="D175" s="1"/>
  <c r="C177"/>
  <c r="C176" s="1"/>
  <c r="C175" s="1"/>
  <c r="E174"/>
  <c r="E173" s="1"/>
  <c r="E172" s="1"/>
  <c r="D174"/>
  <c r="D173" s="1"/>
  <c r="D172" s="1"/>
  <c r="C174"/>
  <c r="C173" s="1"/>
  <c r="C172" s="1"/>
  <c r="E166"/>
  <c r="E165" s="1"/>
  <c r="E164" s="1"/>
  <c r="D166"/>
  <c r="D165" s="1"/>
  <c r="D164" s="1"/>
  <c r="C166"/>
  <c r="C165" s="1"/>
  <c r="C164" s="1"/>
  <c r="E163"/>
  <c r="E162" s="1"/>
  <c r="D163"/>
  <c r="D162" s="1"/>
  <c r="C163"/>
  <c r="C162" s="1"/>
  <c r="E161"/>
  <c r="E160" s="1"/>
  <c r="D161"/>
  <c r="D160" s="1"/>
  <c r="C161"/>
  <c r="C160" s="1"/>
  <c r="E159"/>
  <c r="E158" s="1"/>
  <c r="D159"/>
  <c r="D158" s="1"/>
  <c r="C159"/>
  <c r="C158" s="1"/>
  <c r="E157"/>
  <c r="E156" s="1"/>
  <c r="D157"/>
  <c r="D156" s="1"/>
  <c r="C157"/>
  <c r="C156" s="1"/>
  <c r="E155"/>
  <c r="E154" s="1"/>
  <c r="D155"/>
  <c r="D154" s="1"/>
  <c r="C155"/>
  <c r="C154" s="1"/>
  <c r="E151"/>
  <c r="E150" s="1"/>
  <c r="E149" s="1"/>
  <c r="E148" s="1"/>
  <c r="D151"/>
  <c r="D150" s="1"/>
  <c r="D149" s="1"/>
  <c r="D148" s="1"/>
  <c r="C151"/>
  <c r="C150" s="1"/>
  <c r="C149" s="1"/>
  <c r="C148" s="1"/>
  <c r="E145"/>
  <c r="D145"/>
  <c r="C145"/>
  <c r="E144"/>
  <c r="D144"/>
  <c r="C144"/>
  <c r="E138"/>
  <c r="D138"/>
  <c r="C138"/>
  <c r="E137"/>
  <c r="D137"/>
  <c r="C137"/>
  <c r="E130"/>
  <c r="D130"/>
  <c r="C130"/>
  <c r="E129"/>
  <c r="D129"/>
  <c r="C129"/>
  <c r="E128"/>
  <c r="D128"/>
  <c r="C128"/>
  <c r="E124"/>
  <c r="E123" s="1"/>
  <c r="E122" s="1"/>
  <c r="D124"/>
  <c r="D123" s="1"/>
  <c r="D122" s="1"/>
  <c r="C124"/>
  <c r="C123" s="1"/>
  <c r="C122" s="1"/>
  <c r="E121"/>
  <c r="E120" s="1"/>
  <c r="E119" s="1"/>
  <c r="D121"/>
  <c r="D120" s="1"/>
  <c r="D119" s="1"/>
  <c r="C121"/>
  <c r="C120" s="1"/>
  <c r="C119" s="1"/>
  <c r="E117"/>
  <c r="E116" s="1"/>
  <c r="E115" s="1"/>
  <c r="D117"/>
  <c r="D116" s="1"/>
  <c r="D115" s="1"/>
  <c r="C117"/>
  <c r="C116" s="1"/>
  <c r="C115" s="1"/>
  <c r="E114"/>
  <c r="E113" s="1"/>
  <c r="E112" s="1"/>
  <c r="D114"/>
  <c r="D113" s="1"/>
  <c r="D112" s="1"/>
  <c r="C114"/>
  <c r="C113" s="1"/>
  <c r="C112" s="1"/>
  <c r="E110"/>
  <c r="E109" s="1"/>
  <c r="E108" s="1"/>
  <c r="D110"/>
  <c r="D109" s="1"/>
  <c r="D108" s="1"/>
  <c r="C110"/>
  <c r="C109" s="1"/>
  <c r="C108" s="1"/>
  <c r="E107"/>
  <c r="E106" s="1"/>
  <c r="E105" s="1"/>
  <c r="D107"/>
  <c r="D106" s="1"/>
  <c r="D105" s="1"/>
  <c r="C107"/>
  <c r="C106" s="1"/>
  <c r="C105" s="1"/>
  <c r="E102"/>
  <c r="E101" s="1"/>
  <c r="E100" s="1"/>
  <c r="D102"/>
  <c r="D101" s="1"/>
  <c r="D100" s="1"/>
  <c r="C102"/>
  <c r="C101" s="1"/>
  <c r="C100" s="1"/>
  <c r="E99"/>
  <c r="E98" s="1"/>
  <c r="E97" s="1"/>
  <c r="D99"/>
  <c r="D98" s="1"/>
  <c r="D97" s="1"/>
  <c r="C99"/>
  <c r="C98" s="1"/>
  <c r="C97" s="1"/>
  <c r="E94"/>
  <c r="E93" s="1"/>
  <c r="D94"/>
  <c r="D93" s="1"/>
  <c r="C94"/>
  <c r="C93" s="1"/>
  <c r="E92"/>
  <c r="E91" s="1"/>
  <c r="D92"/>
  <c r="D91" s="1"/>
  <c r="C92"/>
  <c r="C91" s="1"/>
  <c r="E88"/>
  <c r="D88"/>
  <c r="C88"/>
  <c r="E87"/>
  <c r="D87"/>
  <c r="C87"/>
  <c r="E85"/>
  <c r="E84" s="1"/>
  <c r="D85"/>
  <c r="D84" s="1"/>
  <c r="C85"/>
  <c r="C84" s="1"/>
  <c r="E83"/>
  <c r="D83"/>
  <c r="C83"/>
  <c r="E82"/>
  <c r="D82"/>
  <c r="C82"/>
  <c r="E77"/>
  <c r="E76" s="1"/>
  <c r="E75" s="1"/>
  <c r="E74" s="1"/>
  <c r="D77"/>
  <c r="D76" s="1"/>
  <c r="D75" s="1"/>
  <c r="D74" s="1"/>
  <c r="C77"/>
  <c r="C76" s="1"/>
  <c r="C75" s="1"/>
  <c r="C74" s="1"/>
  <c r="E73"/>
  <c r="E72" s="1"/>
  <c r="D73"/>
  <c r="D72" s="1"/>
  <c r="C73"/>
  <c r="C72" s="1"/>
  <c r="E71"/>
  <c r="E70" s="1"/>
  <c r="D71"/>
  <c r="D70" s="1"/>
  <c r="C71"/>
  <c r="C70" s="1"/>
  <c r="E69"/>
  <c r="E68" s="1"/>
  <c r="D69"/>
  <c r="D68" s="1"/>
  <c r="C69"/>
  <c r="C68" s="1"/>
  <c r="E66"/>
  <c r="E65" s="1"/>
  <c r="E64" s="1"/>
  <c r="D66"/>
  <c r="D65" s="1"/>
  <c r="D64" s="1"/>
  <c r="C66"/>
  <c r="C65" s="1"/>
  <c r="C64" s="1"/>
  <c r="E60"/>
  <c r="E59" s="1"/>
  <c r="E58" s="1"/>
  <c r="E57" s="1"/>
  <c r="D60"/>
  <c r="D59" s="1"/>
  <c r="D58" s="1"/>
  <c r="D57" s="1"/>
  <c r="C60"/>
  <c r="C59" s="1"/>
  <c r="C58" s="1"/>
  <c r="C57" s="1"/>
  <c r="E55"/>
  <c r="E54" s="1"/>
  <c r="D55"/>
  <c r="D54" s="1"/>
  <c r="C55"/>
  <c r="C54" s="1"/>
  <c r="E53"/>
  <c r="D53"/>
  <c r="C53"/>
  <c r="E52"/>
  <c r="D52"/>
  <c r="C52"/>
  <c r="E51"/>
  <c r="D51"/>
  <c r="C51"/>
  <c r="E45"/>
  <c r="E44" s="1"/>
  <c r="E43" s="1"/>
  <c r="E42" s="1"/>
  <c r="D45"/>
  <c r="D44" s="1"/>
  <c r="D43" s="1"/>
  <c r="D42" s="1"/>
  <c r="C45"/>
  <c r="C44" s="1"/>
  <c r="C43" s="1"/>
  <c r="C42" s="1"/>
  <c r="E40"/>
  <c r="D40"/>
  <c r="C40"/>
  <c r="E39"/>
  <c r="D39"/>
  <c r="C39"/>
  <c r="E38"/>
  <c r="D38"/>
  <c r="C38"/>
  <c r="E37"/>
  <c r="D37"/>
  <c r="C37"/>
  <c r="E33"/>
  <c r="D33"/>
  <c r="C33"/>
  <c r="E32"/>
  <c r="D32"/>
  <c r="C32"/>
  <c r="E26"/>
  <c r="E25" s="1"/>
  <c r="E24" s="1"/>
  <c r="E23" s="1"/>
  <c r="E22" s="1"/>
  <c r="D26"/>
  <c r="D25" s="1"/>
  <c r="D24" s="1"/>
  <c r="D23" s="1"/>
  <c r="D22" s="1"/>
  <c r="C26"/>
  <c r="C25" s="1"/>
  <c r="C24" s="1"/>
  <c r="C23" s="1"/>
  <c r="C22" s="1"/>
  <c r="E392" l="1"/>
  <c r="E388" s="1"/>
  <c r="E387" s="1"/>
  <c r="D127"/>
  <c r="D126" s="1"/>
  <c r="D125" s="1"/>
  <c r="E208"/>
  <c r="E207" s="1"/>
  <c r="D223"/>
  <c r="D222" s="1"/>
  <c r="D221" s="1"/>
  <c r="C127"/>
  <c r="C126" s="1"/>
  <c r="C125" s="1"/>
  <c r="C86"/>
  <c r="C96"/>
  <c r="C95" s="1"/>
  <c r="E136"/>
  <c r="E135" s="1"/>
  <c r="E134" s="1"/>
  <c r="E133" s="1"/>
  <c r="C143"/>
  <c r="C142" s="1"/>
  <c r="C141" s="1"/>
  <c r="C140" s="1"/>
  <c r="D136"/>
  <c r="D135" s="1"/>
  <c r="D134" s="1"/>
  <c r="D133" s="1"/>
  <c r="D465"/>
  <c r="D464" s="1"/>
  <c r="D463" s="1"/>
  <c r="D31"/>
  <c r="D30" s="1"/>
  <c r="D29" s="1"/>
  <c r="E201"/>
  <c r="C382"/>
  <c r="C381" s="1"/>
  <c r="C380" s="1"/>
  <c r="C413"/>
  <c r="C449"/>
  <c r="E86"/>
  <c r="C90"/>
  <c r="C89" s="1"/>
  <c r="D239"/>
  <c r="D238" s="1"/>
  <c r="D237" s="1"/>
  <c r="E417"/>
  <c r="E465"/>
  <c r="E464" s="1"/>
  <c r="E463" s="1"/>
  <c r="C496"/>
  <c r="C495" s="1"/>
  <c r="D470"/>
  <c r="E276"/>
  <c r="E425"/>
  <c r="E424" s="1"/>
  <c r="E423" s="1"/>
  <c r="E422" s="1"/>
  <c r="D437"/>
  <c r="D436" s="1"/>
  <c r="D435" s="1"/>
  <c r="E81"/>
  <c r="D143"/>
  <c r="D142" s="1"/>
  <c r="D141" s="1"/>
  <c r="D140" s="1"/>
  <c r="E344"/>
  <c r="D111"/>
  <c r="E349"/>
  <c r="C511"/>
  <c r="C510" s="1"/>
  <c r="C509" s="1"/>
  <c r="E104"/>
  <c r="E192"/>
  <c r="C223"/>
  <c r="C222" s="1"/>
  <c r="C221" s="1"/>
  <c r="D496"/>
  <c r="D495" s="1"/>
  <c r="C31"/>
  <c r="C30" s="1"/>
  <c r="C29" s="1"/>
  <c r="E36"/>
  <c r="E35" s="1"/>
  <c r="E34" s="1"/>
  <c r="C104"/>
  <c r="E143"/>
  <c r="E142" s="1"/>
  <c r="E141" s="1"/>
  <c r="E140" s="1"/>
  <c r="D323"/>
  <c r="D322" s="1"/>
  <c r="D321" s="1"/>
  <c r="D417"/>
  <c r="C483"/>
  <c r="C482" s="1"/>
  <c r="C481" s="1"/>
  <c r="C480" s="1"/>
  <c r="C118"/>
  <c r="E298"/>
  <c r="D67"/>
  <c r="D63" s="1"/>
  <c r="D62" s="1"/>
  <c r="D90"/>
  <c r="D89" s="1"/>
  <c r="E171"/>
  <c r="E170" s="1"/>
  <c r="E413"/>
  <c r="C36"/>
  <c r="C35" s="1"/>
  <c r="C34" s="1"/>
  <c r="C50"/>
  <c r="C49" s="1"/>
  <c r="C48" s="1"/>
  <c r="E127"/>
  <c r="E126" s="1"/>
  <c r="E125" s="1"/>
  <c r="D344"/>
  <c r="C437"/>
  <c r="C436" s="1"/>
  <c r="C435" s="1"/>
  <c r="E437"/>
  <c r="E436" s="1"/>
  <c r="E435" s="1"/>
  <c r="E511"/>
  <c r="E510" s="1"/>
  <c r="E509" s="1"/>
  <c r="D276"/>
  <c r="C67"/>
  <c r="C63" s="1"/>
  <c r="C62" s="1"/>
  <c r="E96"/>
  <c r="E95" s="1"/>
  <c r="E285"/>
  <c r="D298"/>
  <c r="E470"/>
  <c r="E31"/>
  <c r="E30" s="1"/>
  <c r="E29" s="1"/>
  <c r="D36"/>
  <c r="D35" s="1"/>
  <c r="D34" s="1"/>
  <c r="C81"/>
  <c r="D81"/>
  <c r="C136"/>
  <c r="C135" s="1"/>
  <c r="C134" s="1"/>
  <c r="C133" s="1"/>
  <c r="C230"/>
  <c r="C229" s="1"/>
  <c r="C228" s="1"/>
  <c r="E256"/>
  <c r="C323"/>
  <c r="C322" s="1"/>
  <c r="C321" s="1"/>
  <c r="E335"/>
  <c r="D483"/>
  <c r="D482" s="1"/>
  <c r="D481" s="1"/>
  <c r="D480" s="1"/>
  <c r="C502"/>
  <c r="C501" s="1"/>
  <c r="E502"/>
  <c r="E501" s="1"/>
  <c r="D511"/>
  <c r="D510" s="1"/>
  <c r="D509" s="1"/>
  <c r="C470"/>
  <c r="C306"/>
  <c r="C305" s="1"/>
  <c r="D256"/>
  <c r="C285"/>
  <c r="C349"/>
  <c r="D96"/>
  <c r="D95" s="1"/>
  <c r="C111"/>
  <c r="D192"/>
  <c r="E223"/>
  <c r="E222" s="1"/>
  <c r="E221" s="1"/>
  <c r="E230"/>
  <c r="E229" s="1"/>
  <c r="E228" s="1"/>
  <c r="E239"/>
  <c r="E238" s="1"/>
  <c r="E237" s="1"/>
  <c r="C239"/>
  <c r="C238" s="1"/>
  <c r="C237" s="1"/>
  <c r="D306"/>
  <c r="D305" s="1"/>
  <c r="C335"/>
  <c r="D335"/>
  <c r="D382"/>
  <c r="D381" s="1"/>
  <c r="D380" s="1"/>
  <c r="D392"/>
  <c r="D388" s="1"/>
  <c r="D387" s="1"/>
  <c r="E153"/>
  <c r="E152" s="1"/>
  <c r="E147" s="1"/>
  <c r="D104"/>
  <c r="C153"/>
  <c r="C152" s="1"/>
  <c r="C147" s="1"/>
  <c r="C171"/>
  <c r="C170" s="1"/>
  <c r="D208"/>
  <c r="D207" s="1"/>
  <c r="D230"/>
  <c r="D229" s="1"/>
  <c r="D228" s="1"/>
  <c r="C246"/>
  <c r="C245" s="1"/>
  <c r="C244" s="1"/>
  <c r="E246"/>
  <c r="E245" s="1"/>
  <c r="E244" s="1"/>
  <c r="C298"/>
  <c r="E306"/>
  <c r="E305" s="1"/>
  <c r="D449"/>
  <c r="C465"/>
  <c r="C464" s="1"/>
  <c r="C463" s="1"/>
  <c r="E67"/>
  <c r="E63" s="1"/>
  <c r="E62" s="1"/>
  <c r="E261"/>
  <c r="D370"/>
  <c r="C370"/>
  <c r="E449"/>
  <c r="E111"/>
  <c r="D349"/>
  <c r="E370"/>
  <c r="E118"/>
  <c r="D171"/>
  <c r="D170" s="1"/>
  <c r="C261"/>
  <c r="C276"/>
  <c r="E323"/>
  <c r="E322" s="1"/>
  <c r="E321" s="1"/>
  <c r="D86"/>
  <c r="C192"/>
  <c r="C191" s="1"/>
  <c r="C208"/>
  <c r="C207" s="1"/>
  <c r="C256"/>
  <c r="D261"/>
  <c r="C417"/>
  <c r="D425"/>
  <c r="D424" s="1"/>
  <c r="D423" s="1"/>
  <c r="D422" s="1"/>
  <c r="D202"/>
  <c r="D201"/>
  <c r="D118"/>
  <c r="D246"/>
  <c r="D245" s="1"/>
  <c r="D244" s="1"/>
  <c r="D50"/>
  <c r="D49" s="1"/>
  <c r="D48" s="1"/>
  <c r="E50"/>
  <c r="E49" s="1"/>
  <c r="E48" s="1"/>
  <c r="E90"/>
  <c r="E89" s="1"/>
  <c r="D153"/>
  <c r="D152" s="1"/>
  <c r="D147" s="1"/>
  <c r="C202"/>
  <c r="D285"/>
  <c r="C344"/>
  <c r="E382"/>
  <c r="E381" s="1"/>
  <c r="E380" s="1"/>
  <c r="C392"/>
  <c r="C388" s="1"/>
  <c r="C387" s="1"/>
  <c r="D413"/>
  <c r="C425"/>
  <c r="C424" s="1"/>
  <c r="C423" s="1"/>
  <c r="C422" s="1"/>
  <c r="E483"/>
  <c r="E482" s="1"/>
  <c r="E481" s="1"/>
  <c r="E480" s="1"/>
  <c r="E496"/>
  <c r="E495" s="1"/>
  <c r="D502"/>
  <c r="D501" s="1"/>
  <c r="F588" i="3"/>
  <c r="F587" s="1"/>
  <c r="G588"/>
  <c r="G587" s="1"/>
  <c r="E588"/>
  <c r="E587" s="1"/>
  <c r="F576"/>
  <c r="F575" s="1"/>
  <c r="F574" s="1"/>
  <c r="G576"/>
  <c r="G575" s="1"/>
  <c r="G574" s="1"/>
  <c r="E576"/>
  <c r="F567"/>
  <c r="G567"/>
  <c r="E567"/>
  <c r="F566"/>
  <c r="G566"/>
  <c r="E566"/>
  <c r="F559"/>
  <c r="G559"/>
  <c r="E559"/>
  <c r="F558"/>
  <c r="G558"/>
  <c r="E558"/>
  <c r="F555"/>
  <c r="F554" s="1"/>
  <c r="G555"/>
  <c r="G554" s="1"/>
  <c r="E555"/>
  <c r="F553"/>
  <c r="G553"/>
  <c r="E553"/>
  <c r="F552"/>
  <c r="G552"/>
  <c r="E552"/>
  <c r="F569"/>
  <c r="G569"/>
  <c r="F535"/>
  <c r="F534" s="1"/>
  <c r="G535"/>
  <c r="G534" s="1"/>
  <c r="E535"/>
  <c r="E534" s="1"/>
  <c r="F530"/>
  <c r="G530"/>
  <c r="E530"/>
  <c r="F529"/>
  <c r="G529"/>
  <c r="E529"/>
  <c r="F523"/>
  <c r="F522" s="1"/>
  <c r="F521" s="1"/>
  <c r="F520" s="1"/>
  <c r="F519" s="1"/>
  <c r="G523"/>
  <c r="G522" s="1"/>
  <c r="G521" s="1"/>
  <c r="G520" s="1"/>
  <c r="G519" s="1"/>
  <c r="E523"/>
  <c r="E522" s="1"/>
  <c r="E521" s="1"/>
  <c r="E520" s="1"/>
  <c r="E519" s="1"/>
  <c r="F518"/>
  <c r="F517" s="1"/>
  <c r="G518"/>
  <c r="G517" s="1"/>
  <c r="E518"/>
  <c r="E517" s="1"/>
  <c r="F516"/>
  <c r="F515" s="1"/>
  <c r="G516"/>
  <c r="G515" s="1"/>
  <c r="E516"/>
  <c r="E515" s="1"/>
  <c r="F511"/>
  <c r="F510" s="1"/>
  <c r="F509" s="1"/>
  <c r="F508" s="1"/>
  <c r="F507" s="1"/>
  <c r="G511"/>
  <c r="E511"/>
  <c r="E510" s="1"/>
  <c r="E509" s="1"/>
  <c r="E508" s="1"/>
  <c r="E507" s="1"/>
  <c r="F506"/>
  <c r="F505" s="1"/>
  <c r="F504" s="1"/>
  <c r="F503" s="1"/>
  <c r="G506"/>
  <c r="G505" s="1"/>
  <c r="G504" s="1"/>
  <c r="G503" s="1"/>
  <c r="E506"/>
  <c r="E505" s="1"/>
  <c r="E504" s="1"/>
  <c r="E503" s="1"/>
  <c r="F502"/>
  <c r="F501" s="1"/>
  <c r="F500" s="1"/>
  <c r="F499" s="1"/>
  <c r="G502"/>
  <c r="G501" s="1"/>
  <c r="G500" s="1"/>
  <c r="G499" s="1"/>
  <c r="E502"/>
  <c r="E501" s="1"/>
  <c r="E500" s="1"/>
  <c r="E499" s="1"/>
  <c r="G510"/>
  <c r="G509" s="1"/>
  <c r="G508" s="1"/>
  <c r="G507" s="1"/>
  <c r="F495"/>
  <c r="F494" s="1"/>
  <c r="F493" s="1"/>
  <c r="F492" s="1"/>
  <c r="G495"/>
  <c r="G494" s="1"/>
  <c r="G493" s="1"/>
  <c r="G492" s="1"/>
  <c r="E495"/>
  <c r="E494" s="1"/>
  <c r="E493" s="1"/>
  <c r="E492" s="1"/>
  <c r="F489"/>
  <c r="G489"/>
  <c r="E489"/>
  <c r="F488"/>
  <c r="G488"/>
  <c r="E488"/>
  <c r="F487"/>
  <c r="G487"/>
  <c r="E487"/>
  <c r="F475"/>
  <c r="F474" s="1"/>
  <c r="F471" s="1"/>
  <c r="G475"/>
  <c r="G474" s="1"/>
  <c r="G471" s="1"/>
  <c r="E475"/>
  <c r="E474" s="1"/>
  <c r="E471" s="1"/>
  <c r="F466"/>
  <c r="F465" s="1"/>
  <c r="G466"/>
  <c r="G465" s="1"/>
  <c r="E466"/>
  <c r="E465" s="1"/>
  <c r="F464"/>
  <c r="G464"/>
  <c r="E464"/>
  <c r="F463"/>
  <c r="G463"/>
  <c r="E463"/>
  <c r="F462"/>
  <c r="G462"/>
  <c r="E462"/>
  <c r="F453"/>
  <c r="G453"/>
  <c r="E453"/>
  <c r="F452"/>
  <c r="G452"/>
  <c r="E452"/>
  <c r="F450"/>
  <c r="G450"/>
  <c r="E450"/>
  <c r="F449"/>
  <c r="G449"/>
  <c r="E449"/>
  <c r="F448"/>
  <c r="G448"/>
  <c r="E448"/>
  <c r="F442"/>
  <c r="F441" s="1"/>
  <c r="F440" s="1"/>
  <c r="G442"/>
  <c r="G441" s="1"/>
  <c r="G440" s="1"/>
  <c r="E442"/>
  <c r="E441" s="1"/>
  <c r="E440" s="1"/>
  <c r="F439"/>
  <c r="F438" s="1"/>
  <c r="F437" s="1"/>
  <c r="G439"/>
  <c r="G438" s="1"/>
  <c r="G437" s="1"/>
  <c r="E439"/>
  <c r="E438" s="1"/>
  <c r="E437" s="1"/>
  <c r="F436"/>
  <c r="F435" s="1"/>
  <c r="F434" s="1"/>
  <c r="G436"/>
  <c r="G435" s="1"/>
  <c r="G434" s="1"/>
  <c r="E436"/>
  <c r="E435" s="1"/>
  <c r="E434" s="1"/>
  <c r="F433"/>
  <c r="F432" s="1"/>
  <c r="F431" s="1"/>
  <c r="G433"/>
  <c r="G432" s="1"/>
  <c r="G431" s="1"/>
  <c r="E433"/>
  <c r="E432" s="1"/>
  <c r="E431" s="1"/>
  <c r="F430"/>
  <c r="F429" s="1"/>
  <c r="G430"/>
  <c r="G429" s="1"/>
  <c r="E430"/>
  <c r="E429" s="1"/>
  <c r="F428"/>
  <c r="F427" s="1"/>
  <c r="G428"/>
  <c r="G427" s="1"/>
  <c r="E428"/>
  <c r="E427" s="1"/>
  <c r="F425"/>
  <c r="F424" s="1"/>
  <c r="F423" s="1"/>
  <c r="G425"/>
  <c r="G424" s="1"/>
  <c r="G423" s="1"/>
  <c r="E425"/>
  <c r="E424" s="1"/>
  <c r="E423" s="1"/>
  <c r="F415"/>
  <c r="F414" s="1"/>
  <c r="G415"/>
  <c r="G414" s="1"/>
  <c r="E415"/>
  <c r="E414" s="1"/>
  <c r="F413"/>
  <c r="F412" s="1"/>
  <c r="G413"/>
  <c r="G412" s="1"/>
  <c r="E413"/>
  <c r="F407"/>
  <c r="G407"/>
  <c r="E407"/>
  <c r="F403"/>
  <c r="G403"/>
  <c r="E403"/>
  <c r="F390"/>
  <c r="G390"/>
  <c r="E390"/>
  <c r="F381"/>
  <c r="G381"/>
  <c r="E381"/>
  <c r="F373"/>
  <c r="G373"/>
  <c r="E373"/>
  <c r="F369"/>
  <c r="G369"/>
  <c r="E369"/>
  <c r="F358"/>
  <c r="G358"/>
  <c r="E358"/>
  <c r="E357" s="1"/>
  <c r="F356"/>
  <c r="G356"/>
  <c r="E356"/>
  <c r="F349"/>
  <c r="G349"/>
  <c r="E349"/>
  <c r="F347"/>
  <c r="G347"/>
  <c r="E347"/>
  <c r="F341"/>
  <c r="G341"/>
  <c r="E341"/>
  <c r="F337"/>
  <c r="G337"/>
  <c r="E337"/>
  <c r="F329"/>
  <c r="G329"/>
  <c r="E329"/>
  <c r="F325"/>
  <c r="G325"/>
  <c r="E325"/>
  <c r="F323"/>
  <c r="G323"/>
  <c r="E323"/>
  <c r="F321"/>
  <c r="G321"/>
  <c r="E321"/>
  <c r="E565" l="1"/>
  <c r="G573"/>
  <c r="G572" s="1"/>
  <c r="G571" s="1"/>
  <c r="F573"/>
  <c r="F572" s="1"/>
  <c r="F571" s="1"/>
  <c r="G565"/>
  <c r="F565"/>
  <c r="E533"/>
  <c r="G533"/>
  <c r="F533"/>
  <c r="E584"/>
  <c r="E583" s="1"/>
  <c r="F584"/>
  <c r="F583" s="1"/>
  <c r="G584"/>
  <c r="G583" s="1"/>
  <c r="F557"/>
  <c r="G557"/>
  <c r="E557"/>
  <c r="E451"/>
  <c r="F451"/>
  <c r="G451"/>
  <c r="C80" i="5"/>
  <c r="C79" s="1"/>
  <c r="C78" s="1"/>
  <c r="E412"/>
  <c r="E411" s="1"/>
  <c r="E410" s="1"/>
  <c r="D334"/>
  <c r="D333" s="1"/>
  <c r="E255"/>
  <c r="E254" s="1"/>
  <c r="D28"/>
  <c r="C494"/>
  <c r="C493" s="1"/>
  <c r="D275"/>
  <c r="D274" s="1"/>
  <c r="C412"/>
  <c r="C411" s="1"/>
  <c r="C410" s="1"/>
  <c r="E80"/>
  <c r="E79" s="1"/>
  <c r="E78" s="1"/>
  <c r="C28"/>
  <c r="E191"/>
  <c r="E190" s="1"/>
  <c r="C334"/>
  <c r="C333" s="1"/>
  <c r="E334"/>
  <c r="E333" s="1"/>
  <c r="E275"/>
  <c r="E274" s="1"/>
  <c r="E28"/>
  <c r="D412"/>
  <c r="D411" s="1"/>
  <c r="D410" s="1"/>
  <c r="C275"/>
  <c r="C274" s="1"/>
  <c r="C103"/>
  <c r="F551" i="3"/>
  <c r="F550" s="1"/>
  <c r="E494" i="5"/>
  <c r="E493" s="1"/>
  <c r="C255"/>
  <c r="C254" s="1"/>
  <c r="D494"/>
  <c r="D493" s="1"/>
  <c r="D80"/>
  <c r="D79" s="1"/>
  <c r="D78" s="1"/>
  <c r="D103"/>
  <c r="D191"/>
  <c r="D190" s="1"/>
  <c r="D255"/>
  <c r="D254" s="1"/>
  <c r="E103"/>
  <c r="C190"/>
  <c r="F528" i="3"/>
  <c r="F527" s="1"/>
  <c r="F526" s="1"/>
  <c r="F525" s="1"/>
  <c r="G486"/>
  <c r="G485" s="1"/>
  <c r="G484" s="1"/>
  <c r="G483" s="1"/>
  <c r="G528"/>
  <c r="G527" s="1"/>
  <c r="G526" s="1"/>
  <c r="G525" s="1"/>
  <c r="G551"/>
  <c r="G550" s="1"/>
  <c r="E528"/>
  <c r="E527" s="1"/>
  <c r="E526" s="1"/>
  <c r="E525" s="1"/>
  <c r="F514"/>
  <c r="F513" s="1"/>
  <c r="F512" s="1"/>
  <c r="G514"/>
  <c r="G513" s="1"/>
  <c r="G512" s="1"/>
  <c r="E514"/>
  <c r="E513" s="1"/>
  <c r="E512" s="1"/>
  <c r="F486"/>
  <c r="F485" s="1"/>
  <c r="F484" s="1"/>
  <c r="F483" s="1"/>
  <c r="F426"/>
  <c r="F422" s="1"/>
  <c r="F421" s="1"/>
  <c r="G426"/>
  <c r="G422" s="1"/>
  <c r="G421" s="1"/>
  <c r="F411"/>
  <c r="F410" s="1"/>
  <c r="G411"/>
  <c r="G410" s="1"/>
  <c r="E426"/>
  <c r="E422" s="1"/>
  <c r="E421" s="1"/>
  <c r="F406"/>
  <c r="F405" s="1"/>
  <c r="F404" s="1"/>
  <c r="G406"/>
  <c r="G405" s="1"/>
  <c r="G404" s="1"/>
  <c r="E406"/>
  <c r="E405" s="1"/>
  <c r="E404" s="1"/>
  <c r="F402"/>
  <c r="F401" s="1"/>
  <c r="F400" s="1"/>
  <c r="G402"/>
  <c r="G401" s="1"/>
  <c r="G400" s="1"/>
  <c r="E402"/>
  <c r="E401" s="1"/>
  <c r="E400" s="1"/>
  <c r="F389"/>
  <c r="F386" s="1"/>
  <c r="G389"/>
  <c r="G386" s="1"/>
  <c r="F380"/>
  <c r="F377" s="1"/>
  <c r="G380"/>
  <c r="G377" s="1"/>
  <c r="E380"/>
  <c r="E377" s="1"/>
  <c r="F372"/>
  <c r="F371" s="1"/>
  <c r="F370" s="1"/>
  <c r="G372"/>
  <c r="G371" s="1"/>
  <c r="G370" s="1"/>
  <c r="E372"/>
  <c r="E371" s="1"/>
  <c r="E370" s="1"/>
  <c r="F368"/>
  <c r="F367" s="1"/>
  <c r="F366" s="1"/>
  <c r="G368"/>
  <c r="G367" s="1"/>
  <c r="G366" s="1"/>
  <c r="E368"/>
  <c r="E367" s="1"/>
  <c r="E366" s="1"/>
  <c r="F357"/>
  <c r="G357"/>
  <c r="F355"/>
  <c r="G355"/>
  <c r="E355"/>
  <c r="F348"/>
  <c r="G348"/>
  <c r="E348"/>
  <c r="F346"/>
  <c r="G346"/>
  <c r="E346"/>
  <c r="F340"/>
  <c r="G340"/>
  <c r="F336"/>
  <c r="G336"/>
  <c r="F328"/>
  <c r="G328"/>
  <c r="E328"/>
  <c r="F324"/>
  <c r="G324"/>
  <c r="E324"/>
  <c r="F322"/>
  <c r="G322"/>
  <c r="E322"/>
  <c r="G434" i="2"/>
  <c r="F434"/>
  <c r="E532" i="3" l="1"/>
  <c r="E531" s="1"/>
  <c r="E524" s="1"/>
  <c r="G532"/>
  <c r="G531" s="1"/>
  <c r="G524" s="1"/>
  <c r="F532"/>
  <c r="F531" s="1"/>
  <c r="F524" s="1"/>
  <c r="E352"/>
  <c r="F352"/>
  <c r="G352"/>
  <c r="F385"/>
  <c r="F384" s="1"/>
  <c r="F399"/>
  <c r="F398" s="1"/>
  <c r="E399"/>
  <c r="E398" s="1"/>
  <c r="G399"/>
  <c r="G398" s="1"/>
  <c r="G365"/>
  <c r="F365"/>
  <c r="E365"/>
  <c r="F320"/>
  <c r="F319" s="1"/>
  <c r="G320"/>
  <c r="G319" s="1"/>
  <c r="F314"/>
  <c r="F313" s="1"/>
  <c r="F312" s="1"/>
  <c r="F311" s="1"/>
  <c r="F310" s="1"/>
  <c r="F309" s="1"/>
  <c r="G314"/>
  <c r="G313" s="1"/>
  <c r="G312" s="1"/>
  <c r="G311" s="1"/>
  <c r="G310" s="1"/>
  <c r="G309" s="1"/>
  <c r="E314"/>
  <c r="E313" s="1"/>
  <c r="E312" s="1"/>
  <c r="E311" s="1"/>
  <c r="E310" s="1"/>
  <c r="E309" s="1"/>
  <c r="F308"/>
  <c r="F307" s="1"/>
  <c r="F306" s="1"/>
  <c r="G308"/>
  <c r="G307" s="1"/>
  <c r="G306" s="1"/>
  <c r="E308"/>
  <c r="E307" s="1"/>
  <c r="E306" s="1"/>
  <c r="F303"/>
  <c r="F302" s="1"/>
  <c r="F301" s="1"/>
  <c r="G303"/>
  <c r="G302" s="1"/>
  <c r="G301" s="1"/>
  <c r="E303"/>
  <c r="E302" s="1"/>
  <c r="E301" s="1"/>
  <c r="F289"/>
  <c r="F288" s="1"/>
  <c r="F287" s="1"/>
  <c r="G289"/>
  <c r="G288" s="1"/>
  <c r="G287" s="1"/>
  <c r="E289"/>
  <c r="E288" s="1"/>
  <c r="E287" s="1"/>
  <c r="F284"/>
  <c r="F283" s="1"/>
  <c r="G284"/>
  <c r="G283" s="1"/>
  <c r="E284"/>
  <c r="E283" s="1"/>
  <c r="F282"/>
  <c r="F281" s="1"/>
  <c r="G282"/>
  <c r="G281" s="1"/>
  <c r="E282"/>
  <c r="E281" s="1"/>
  <c r="F280"/>
  <c r="F279" s="1"/>
  <c r="G280"/>
  <c r="G279" s="1"/>
  <c r="E280"/>
  <c r="E279" s="1"/>
  <c r="F278"/>
  <c r="F277" s="1"/>
  <c r="G278"/>
  <c r="G277" s="1"/>
  <c r="E278"/>
  <c r="E277" s="1"/>
  <c r="F276"/>
  <c r="F275" s="1"/>
  <c r="G276"/>
  <c r="G275" s="1"/>
  <c r="E276"/>
  <c r="E275" s="1"/>
  <c r="F274"/>
  <c r="F273" s="1"/>
  <c r="G274"/>
  <c r="G273" s="1"/>
  <c r="E274"/>
  <c r="E273" s="1"/>
  <c r="F271"/>
  <c r="F270" s="1"/>
  <c r="G271"/>
  <c r="G270" s="1"/>
  <c r="E271"/>
  <c r="E270" s="1"/>
  <c r="F269"/>
  <c r="F268" s="1"/>
  <c r="G269"/>
  <c r="G268" s="1"/>
  <c r="E269"/>
  <c r="E268" s="1"/>
  <c r="F267"/>
  <c r="F266" s="1"/>
  <c r="G267"/>
  <c r="G266" s="1"/>
  <c r="E267"/>
  <c r="E266" s="1"/>
  <c r="F261"/>
  <c r="F260" s="1"/>
  <c r="F259" s="1"/>
  <c r="G261"/>
  <c r="G260" s="1"/>
  <c r="G259" s="1"/>
  <c r="E261"/>
  <c r="E260" s="1"/>
  <c r="E259" s="1"/>
  <c r="F256"/>
  <c r="F255" s="1"/>
  <c r="G256"/>
  <c r="G255" s="1"/>
  <c r="E256"/>
  <c r="E255" s="1"/>
  <c r="F254"/>
  <c r="F253" s="1"/>
  <c r="G254"/>
  <c r="G253" s="1"/>
  <c r="E254"/>
  <c r="E253" s="1"/>
  <c r="F252"/>
  <c r="F251" s="1"/>
  <c r="G252"/>
  <c r="G251" s="1"/>
  <c r="E252"/>
  <c r="E251" s="1"/>
  <c r="F250"/>
  <c r="F249" s="1"/>
  <c r="G250"/>
  <c r="G249" s="1"/>
  <c r="E250"/>
  <c r="E249" s="1"/>
  <c r="F247"/>
  <c r="F246" s="1"/>
  <c r="G247"/>
  <c r="G246" s="1"/>
  <c r="E247"/>
  <c r="E246" s="1"/>
  <c r="F245"/>
  <c r="F244" s="1"/>
  <c r="G245"/>
  <c r="G244" s="1"/>
  <c r="E245"/>
  <c r="E244" s="1"/>
  <c r="F239"/>
  <c r="F238" s="1"/>
  <c r="G239"/>
  <c r="G238" s="1"/>
  <c r="E239"/>
  <c r="E238" s="1"/>
  <c r="F237"/>
  <c r="F236" s="1"/>
  <c r="G237"/>
  <c r="G236" s="1"/>
  <c r="E237"/>
  <c r="E236" s="1"/>
  <c r="F232"/>
  <c r="F231" s="1"/>
  <c r="G232"/>
  <c r="G231" s="1"/>
  <c r="E232"/>
  <c r="E231" s="1"/>
  <c r="F230"/>
  <c r="F229" s="1"/>
  <c r="G230"/>
  <c r="G229" s="1"/>
  <c r="E230"/>
  <c r="E229" s="1"/>
  <c r="F221"/>
  <c r="G221"/>
  <c r="E221"/>
  <c r="F219"/>
  <c r="G219"/>
  <c r="E219"/>
  <c r="F214"/>
  <c r="G214"/>
  <c r="E214"/>
  <c r="F208"/>
  <c r="G208"/>
  <c r="E208"/>
  <c r="F248" l="1"/>
  <c r="G248"/>
  <c r="E248"/>
  <c r="F332"/>
  <c r="G332"/>
  <c r="E300"/>
  <c r="G385"/>
  <c r="G384" s="1"/>
  <c r="E272"/>
  <c r="F272"/>
  <c r="F265"/>
  <c r="G272"/>
  <c r="G265"/>
  <c r="E265"/>
  <c r="G235"/>
  <c r="G234" s="1"/>
  <c r="G233" s="1"/>
  <c r="F235"/>
  <c r="F234" s="1"/>
  <c r="F233" s="1"/>
  <c r="E235"/>
  <c r="E234" s="1"/>
  <c r="E233" s="1"/>
  <c r="G300"/>
  <c r="G299" s="1"/>
  <c r="F300"/>
  <c r="F299" s="1"/>
  <c r="G243"/>
  <c r="F243"/>
  <c r="E243"/>
  <c r="E228"/>
  <c r="E227" s="1"/>
  <c r="E226" s="1"/>
  <c r="G228"/>
  <c r="G227" s="1"/>
  <c r="G226" s="1"/>
  <c r="F228"/>
  <c r="F227" s="1"/>
  <c r="F226" s="1"/>
  <c r="F202"/>
  <c r="G202"/>
  <c r="E202"/>
  <c r="F197"/>
  <c r="F193" s="1"/>
  <c r="G197"/>
  <c r="G193" s="1"/>
  <c r="E197"/>
  <c r="E193" s="1"/>
  <c r="F192"/>
  <c r="G192"/>
  <c r="E192"/>
  <c r="F190"/>
  <c r="G190"/>
  <c r="E190"/>
  <c r="F188"/>
  <c r="G188"/>
  <c r="E188"/>
  <c r="F186"/>
  <c r="G186"/>
  <c r="E186"/>
  <c r="G225" l="1"/>
  <c r="E225"/>
  <c r="F225"/>
  <c r="F178"/>
  <c r="F177" s="1"/>
  <c r="F176" s="1"/>
  <c r="G178"/>
  <c r="G177" s="1"/>
  <c r="G176" s="1"/>
  <c r="E178"/>
  <c r="E177" s="1"/>
  <c r="E176" s="1"/>
  <c r="F169"/>
  <c r="F168" s="1"/>
  <c r="F167" s="1"/>
  <c r="G169"/>
  <c r="G168" s="1"/>
  <c r="G167" s="1"/>
  <c r="E169"/>
  <c r="F172"/>
  <c r="F171" s="1"/>
  <c r="F170" s="1"/>
  <c r="G172"/>
  <c r="G171" s="1"/>
  <c r="G170" s="1"/>
  <c r="E172"/>
  <c r="E171" s="1"/>
  <c r="E170" s="1"/>
  <c r="E168"/>
  <c r="E167" s="1"/>
  <c r="F220"/>
  <c r="G220"/>
  <c r="E220"/>
  <c r="F218"/>
  <c r="G218"/>
  <c r="E218"/>
  <c r="F213"/>
  <c r="F212" s="1"/>
  <c r="G213"/>
  <c r="G212" s="1"/>
  <c r="E213"/>
  <c r="E212" s="1"/>
  <c r="F207"/>
  <c r="F204" s="1"/>
  <c r="F203" s="1"/>
  <c r="G207"/>
  <c r="G204" s="1"/>
  <c r="G203" s="1"/>
  <c r="E207"/>
  <c r="E204" s="1"/>
  <c r="E203" s="1"/>
  <c r="F201"/>
  <c r="F198" s="1"/>
  <c r="G201"/>
  <c r="G198" s="1"/>
  <c r="E201"/>
  <c r="E198" s="1"/>
  <c r="F196"/>
  <c r="G196"/>
  <c r="E196"/>
  <c r="F191"/>
  <c r="G191"/>
  <c r="E191"/>
  <c r="F189"/>
  <c r="G189"/>
  <c r="E189"/>
  <c r="F187"/>
  <c r="G187"/>
  <c r="E187"/>
  <c r="F185"/>
  <c r="G185"/>
  <c r="E185"/>
  <c r="F156"/>
  <c r="F155" s="1"/>
  <c r="F154" s="1"/>
  <c r="G156"/>
  <c r="E156"/>
  <c r="E155" s="1"/>
  <c r="E154" s="1"/>
  <c r="F153"/>
  <c r="F152" s="1"/>
  <c r="G153"/>
  <c r="G152" s="1"/>
  <c r="E153"/>
  <c r="E152" s="1"/>
  <c r="F151"/>
  <c r="F150" s="1"/>
  <c r="G151"/>
  <c r="G150" s="1"/>
  <c r="E151"/>
  <c r="E150" s="1"/>
  <c r="F149"/>
  <c r="F148" s="1"/>
  <c r="G149"/>
  <c r="G148" s="1"/>
  <c r="E149"/>
  <c r="E148" s="1"/>
  <c r="F147"/>
  <c r="F146" s="1"/>
  <c r="G147"/>
  <c r="G146" s="1"/>
  <c r="E147"/>
  <c r="E146" s="1"/>
  <c r="F145"/>
  <c r="F144" s="1"/>
  <c r="G145"/>
  <c r="G144" s="1"/>
  <c r="E145"/>
  <c r="E144" s="1"/>
  <c r="F141"/>
  <c r="F140" s="1"/>
  <c r="F139" s="1"/>
  <c r="F138" s="1"/>
  <c r="G141"/>
  <c r="G140" s="1"/>
  <c r="G139" s="1"/>
  <c r="G138" s="1"/>
  <c r="E141"/>
  <c r="E140" s="1"/>
  <c r="E139" s="1"/>
  <c r="E138" s="1"/>
  <c r="F135"/>
  <c r="G135"/>
  <c r="E135"/>
  <c r="F134"/>
  <c r="G134"/>
  <c r="E134"/>
  <c r="F128"/>
  <c r="G128"/>
  <c r="E128"/>
  <c r="F127"/>
  <c r="G127"/>
  <c r="E127"/>
  <c r="G155"/>
  <c r="G154" s="1"/>
  <c r="F217" l="1"/>
  <c r="F216" s="1"/>
  <c r="F215" s="1"/>
  <c r="E217"/>
  <c r="E216" s="1"/>
  <c r="E215" s="1"/>
  <c r="G217"/>
  <c r="G216" s="1"/>
  <c r="G215" s="1"/>
  <c r="G211"/>
  <c r="G210" s="1"/>
  <c r="F211"/>
  <c r="F210" s="1"/>
  <c r="E211"/>
  <c r="E210" s="1"/>
  <c r="G166"/>
  <c r="G165" s="1"/>
  <c r="G164" s="1"/>
  <c r="G175"/>
  <c r="G174" s="1"/>
  <c r="G173" s="1"/>
  <c r="E166"/>
  <c r="E165" s="1"/>
  <c r="E164" s="1"/>
  <c r="F166"/>
  <c r="F165" s="1"/>
  <c r="F164" s="1"/>
  <c r="G143"/>
  <c r="G142" s="1"/>
  <c r="G137" s="1"/>
  <c r="G136" s="1"/>
  <c r="F143"/>
  <c r="F142" s="1"/>
  <c r="F137" s="1"/>
  <c r="F136" s="1"/>
  <c r="E143"/>
  <c r="E142" s="1"/>
  <c r="E137" s="1"/>
  <c r="E136" s="1"/>
  <c r="F133"/>
  <c r="F132" s="1"/>
  <c r="F131" s="1"/>
  <c r="F130" s="1"/>
  <c r="F129" s="1"/>
  <c r="G133"/>
  <c r="G132" s="1"/>
  <c r="G131" s="1"/>
  <c r="G130" s="1"/>
  <c r="G129" s="1"/>
  <c r="E133"/>
  <c r="E132" s="1"/>
  <c r="E131" s="1"/>
  <c r="E130" s="1"/>
  <c r="E129" s="1"/>
  <c r="F126"/>
  <c r="F125" s="1"/>
  <c r="F124" s="1"/>
  <c r="F123" s="1"/>
  <c r="F122" s="1"/>
  <c r="G126"/>
  <c r="G125" s="1"/>
  <c r="G124" s="1"/>
  <c r="G123" s="1"/>
  <c r="G122" s="1"/>
  <c r="E126"/>
  <c r="E125" s="1"/>
  <c r="E124" s="1"/>
  <c r="E123" s="1"/>
  <c r="E122" s="1"/>
  <c r="F120"/>
  <c r="G120"/>
  <c r="E120"/>
  <c r="F118"/>
  <c r="G118"/>
  <c r="E118"/>
  <c r="F117"/>
  <c r="F116" s="1"/>
  <c r="F115" s="1"/>
  <c r="G117"/>
  <c r="E117"/>
  <c r="F113"/>
  <c r="F112" s="1"/>
  <c r="F111" s="1"/>
  <c r="G113"/>
  <c r="G112" s="1"/>
  <c r="G111" s="1"/>
  <c r="E113"/>
  <c r="E112" s="1"/>
  <c r="E111" s="1"/>
  <c r="F110"/>
  <c r="F109" s="1"/>
  <c r="F108" s="1"/>
  <c r="G110"/>
  <c r="G109" s="1"/>
  <c r="G108" s="1"/>
  <c r="E110"/>
  <c r="E109" s="1"/>
  <c r="E108" s="1"/>
  <c r="F106"/>
  <c r="F105" s="1"/>
  <c r="F104" s="1"/>
  <c r="F103" s="1"/>
  <c r="G106"/>
  <c r="G105" s="1"/>
  <c r="G104" s="1"/>
  <c r="G103" s="1"/>
  <c r="E106"/>
  <c r="E105" s="1"/>
  <c r="E104" s="1"/>
  <c r="E103" s="1"/>
  <c r="G104" i="2"/>
  <c r="G103" s="1"/>
  <c r="G102" s="1"/>
  <c r="F104"/>
  <c r="F103" s="1"/>
  <c r="F102" s="1"/>
  <c r="F102" i="3"/>
  <c r="F101" s="1"/>
  <c r="F100" s="1"/>
  <c r="F99" s="1"/>
  <c r="G102"/>
  <c r="G101" s="1"/>
  <c r="G100" s="1"/>
  <c r="G99" s="1"/>
  <c r="E102"/>
  <c r="E101" s="1"/>
  <c r="E100" s="1"/>
  <c r="E99" s="1"/>
  <c r="F97"/>
  <c r="F96" s="1"/>
  <c r="F95" s="1"/>
  <c r="G97"/>
  <c r="G96" s="1"/>
  <c r="G95" s="1"/>
  <c r="E97"/>
  <c r="E96" s="1"/>
  <c r="E95" s="1"/>
  <c r="F94"/>
  <c r="F93" s="1"/>
  <c r="F92" s="1"/>
  <c r="G94"/>
  <c r="G93" s="1"/>
  <c r="G92" s="1"/>
  <c r="E94"/>
  <c r="E93" s="1"/>
  <c r="E92" s="1"/>
  <c r="E89"/>
  <c r="E88" s="1"/>
  <c r="F87"/>
  <c r="F86" s="1"/>
  <c r="G87"/>
  <c r="G86" s="1"/>
  <c r="E87"/>
  <c r="E86" s="1"/>
  <c r="F89"/>
  <c r="F88" s="1"/>
  <c r="G89"/>
  <c r="G88" s="1"/>
  <c r="F83"/>
  <c r="G83"/>
  <c r="E83"/>
  <c r="F80"/>
  <c r="F79" s="1"/>
  <c r="G80"/>
  <c r="G79" s="1"/>
  <c r="E80"/>
  <c r="E79" s="1"/>
  <c r="F82"/>
  <c r="G82"/>
  <c r="E82"/>
  <c r="F78"/>
  <c r="G78"/>
  <c r="E78"/>
  <c r="F77"/>
  <c r="G77"/>
  <c r="E77"/>
  <c r="F70"/>
  <c r="F69" s="1"/>
  <c r="G70"/>
  <c r="G69" s="1"/>
  <c r="E70"/>
  <c r="E69" s="1"/>
  <c r="F68"/>
  <c r="F67" s="1"/>
  <c r="G68"/>
  <c r="G67" s="1"/>
  <c r="E68"/>
  <c r="E67" s="1"/>
  <c r="F66"/>
  <c r="F65" s="1"/>
  <c r="G66"/>
  <c r="G65" s="1"/>
  <c r="E66"/>
  <c r="E65" s="1"/>
  <c r="F60"/>
  <c r="F59" s="1"/>
  <c r="F58" s="1"/>
  <c r="F57" s="1"/>
  <c r="F56" s="1"/>
  <c r="G60"/>
  <c r="G59" s="1"/>
  <c r="G58" s="1"/>
  <c r="G57" s="1"/>
  <c r="G56" s="1"/>
  <c r="E60"/>
  <c r="E59" s="1"/>
  <c r="E58" s="1"/>
  <c r="E57" s="1"/>
  <c r="E56" s="1"/>
  <c r="F55"/>
  <c r="F54" s="1"/>
  <c r="G55"/>
  <c r="G54" s="1"/>
  <c r="E55"/>
  <c r="E54" s="1"/>
  <c r="F53"/>
  <c r="G53"/>
  <c r="E53"/>
  <c r="F52"/>
  <c r="G52"/>
  <c r="E52"/>
  <c r="F51"/>
  <c r="G51"/>
  <c r="E51"/>
  <c r="F40"/>
  <c r="G40"/>
  <c r="E40"/>
  <c r="F39"/>
  <c r="G39"/>
  <c r="E39"/>
  <c r="F38"/>
  <c r="G38"/>
  <c r="E38"/>
  <c r="F37"/>
  <c r="G37"/>
  <c r="E37"/>
  <c r="F33"/>
  <c r="G33"/>
  <c r="E33"/>
  <c r="F32"/>
  <c r="G32"/>
  <c r="E32"/>
  <c r="G26"/>
  <c r="G25" s="1"/>
  <c r="G24" s="1"/>
  <c r="G23" s="1"/>
  <c r="G22" s="1"/>
  <c r="G21" s="1"/>
  <c r="F26"/>
  <c r="F25" s="1"/>
  <c r="F24" s="1"/>
  <c r="F23" s="1"/>
  <c r="F22" s="1"/>
  <c r="F21" s="1"/>
  <c r="E26"/>
  <c r="E25" s="1"/>
  <c r="E24" s="1"/>
  <c r="E23" s="1"/>
  <c r="E22" s="1"/>
  <c r="E21" s="1"/>
  <c r="F45"/>
  <c r="F44" s="1"/>
  <c r="F43" s="1"/>
  <c r="F42" s="1"/>
  <c r="F41" s="1"/>
  <c r="G45"/>
  <c r="G44" s="1"/>
  <c r="G43" s="1"/>
  <c r="G42" s="1"/>
  <c r="G41" s="1"/>
  <c r="E45"/>
  <c r="E44" s="1"/>
  <c r="E43" s="1"/>
  <c r="E42" s="1"/>
  <c r="E41" s="1"/>
  <c r="G582"/>
  <c r="G581" s="1"/>
  <c r="G580" s="1"/>
  <c r="F582"/>
  <c r="F581" s="1"/>
  <c r="F580" s="1"/>
  <c r="E582"/>
  <c r="E581" s="1"/>
  <c r="E580" s="1"/>
  <c r="E575"/>
  <c r="E574" s="1"/>
  <c r="E569"/>
  <c r="G564"/>
  <c r="G563" s="1"/>
  <c r="F564"/>
  <c r="F563" s="1"/>
  <c r="G556"/>
  <c r="G549" s="1"/>
  <c r="F556"/>
  <c r="F549" s="1"/>
  <c r="E556"/>
  <c r="E554"/>
  <c r="E551"/>
  <c r="G498"/>
  <c r="G497" s="1"/>
  <c r="F498"/>
  <c r="F497" s="1"/>
  <c r="E498"/>
  <c r="E497" s="1"/>
  <c r="G491"/>
  <c r="F491"/>
  <c r="E491"/>
  <c r="E486"/>
  <c r="E485" s="1"/>
  <c r="E484" s="1"/>
  <c r="E483" s="1"/>
  <c r="G461"/>
  <c r="G458" s="1"/>
  <c r="F461"/>
  <c r="F458" s="1"/>
  <c r="E447"/>
  <c r="G447"/>
  <c r="G446" s="1"/>
  <c r="F447"/>
  <c r="F446" s="1"/>
  <c r="E412"/>
  <c r="E411" s="1"/>
  <c r="E410" s="1"/>
  <c r="G409"/>
  <c r="G408" s="1"/>
  <c r="F409"/>
  <c r="F408" s="1"/>
  <c r="E389"/>
  <c r="E386" s="1"/>
  <c r="G376"/>
  <c r="G375" s="1"/>
  <c r="G374" s="1"/>
  <c r="F376"/>
  <c r="F375" s="1"/>
  <c r="F374" s="1"/>
  <c r="E340"/>
  <c r="E336"/>
  <c r="E320"/>
  <c r="E319" s="1"/>
  <c r="G318"/>
  <c r="G317" s="1"/>
  <c r="G316" s="1"/>
  <c r="F318"/>
  <c r="F317" s="1"/>
  <c r="F316" s="1"/>
  <c r="G242"/>
  <c r="G241" s="1"/>
  <c r="G240" s="1"/>
  <c r="F242"/>
  <c r="F241" s="1"/>
  <c r="F240" s="1"/>
  <c r="G184"/>
  <c r="F184"/>
  <c r="E184"/>
  <c r="F175"/>
  <c r="F174" s="1"/>
  <c r="F173" s="1"/>
  <c r="E175"/>
  <c r="E174" s="1"/>
  <c r="E173" s="1"/>
  <c r="G116" l="1"/>
  <c r="G115" s="1"/>
  <c r="E116"/>
  <c r="E115" s="1"/>
  <c r="G121"/>
  <c r="F121"/>
  <c r="E121"/>
  <c r="E573"/>
  <c r="E572" s="1"/>
  <c r="E571" s="1"/>
  <c r="E332"/>
  <c r="G457"/>
  <c r="G456" s="1"/>
  <c r="F457"/>
  <c r="F456" s="1"/>
  <c r="E385"/>
  <c r="E384" s="1"/>
  <c r="G490"/>
  <c r="F490"/>
  <c r="E490"/>
  <c r="E446"/>
  <c r="E445" s="1"/>
  <c r="E444" s="1"/>
  <c r="E443" s="1"/>
  <c r="F445"/>
  <c r="F444" s="1"/>
  <c r="F443" s="1"/>
  <c r="G445"/>
  <c r="G444" s="1"/>
  <c r="G443" s="1"/>
  <c r="G31"/>
  <c r="G30" s="1"/>
  <c r="G29" s="1"/>
  <c r="G209"/>
  <c r="E209"/>
  <c r="F209"/>
  <c r="G76"/>
  <c r="E76"/>
  <c r="F76"/>
  <c r="F81"/>
  <c r="G114"/>
  <c r="G50"/>
  <c r="G49" s="1"/>
  <c r="G48" s="1"/>
  <c r="G47" s="1"/>
  <c r="G81"/>
  <c r="F114"/>
  <c r="E114"/>
  <c r="F31"/>
  <c r="F30" s="1"/>
  <c r="F29" s="1"/>
  <c r="G36"/>
  <c r="G35" s="1"/>
  <c r="G34" s="1"/>
  <c r="E81"/>
  <c r="G85"/>
  <c r="G84" s="1"/>
  <c r="F50"/>
  <c r="F49" s="1"/>
  <c r="F48" s="1"/>
  <c r="F47" s="1"/>
  <c r="E50"/>
  <c r="E49" s="1"/>
  <c r="E48" s="1"/>
  <c r="E47" s="1"/>
  <c r="F36"/>
  <c r="F35" s="1"/>
  <c r="F34" s="1"/>
  <c r="E36"/>
  <c r="E35" s="1"/>
  <c r="E34" s="1"/>
  <c r="E31"/>
  <c r="E30" s="1"/>
  <c r="E29" s="1"/>
  <c r="F331"/>
  <c r="F330" s="1"/>
  <c r="E242"/>
  <c r="E241" s="1"/>
  <c r="E240" s="1"/>
  <c r="F85"/>
  <c r="F84" s="1"/>
  <c r="G264"/>
  <c r="G263" s="1"/>
  <c r="G262" s="1"/>
  <c r="G64"/>
  <c r="G91"/>
  <c r="G90" s="1"/>
  <c r="G107"/>
  <c r="F107"/>
  <c r="E107"/>
  <c r="F91"/>
  <c r="F90" s="1"/>
  <c r="E91"/>
  <c r="E90" s="1"/>
  <c r="E564"/>
  <c r="E563" s="1"/>
  <c r="G183"/>
  <c r="G182" s="1"/>
  <c r="E461"/>
  <c r="E458" s="1"/>
  <c r="E85"/>
  <c r="E84" s="1"/>
  <c r="F264"/>
  <c r="F263" s="1"/>
  <c r="F262" s="1"/>
  <c r="F64"/>
  <c r="E64"/>
  <c r="E299"/>
  <c r="E550"/>
  <c r="E549" s="1"/>
  <c r="F548"/>
  <c r="F547" s="1"/>
  <c r="F546" s="1"/>
  <c r="E409"/>
  <c r="E408" s="1"/>
  <c r="E318"/>
  <c r="E317" s="1"/>
  <c r="E316" s="1"/>
  <c r="E183"/>
  <c r="E182" s="1"/>
  <c r="F183"/>
  <c r="F182" s="1"/>
  <c r="E264"/>
  <c r="E263" s="1"/>
  <c r="G331"/>
  <c r="G330" s="1"/>
  <c r="E376"/>
  <c r="E375" s="1"/>
  <c r="G548"/>
  <c r="G547" s="1"/>
  <c r="G546" s="1"/>
  <c r="F73" l="1"/>
  <c r="F72" s="1"/>
  <c r="F71" s="1"/>
  <c r="G73"/>
  <c r="E73"/>
  <c r="E72" s="1"/>
  <c r="E71" s="1"/>
  <c r="E457"/>
  <c r="E456" s="1"/>
  <c r="E262"/>
  <c r="E224" s="1"/>
  <c r="G63"/>
  <c r="G62" s="1"/>
  <c r="F63"/>
  <c r="F62" s="1"/>
  <c r="E63"/>
  <c r="E62" s="1"/>
  <c r="G455"/>
  <c r="G454" s="1"/>
  <c r="F455"/>
  <c r="F454" s="1"/>
  <c r="G28"/>
  <c r="G27" s="1"/>
  <c r="F315"/>
  <c r="G315"/>
  <c r="E374"/>
  <c r="G224"/>
  <c r="F224"/>
  <c r="F181"/>
  <c r="F163" s="1"/>
  <c r="G72"/>
  <c r="G71" s="1"/>
  <c r="E181"/>
  <c r="E163" s="1"/>
  <c r="G181"/>
  <c r="G163" s="1"/>
  <c r="F28"/>
  <c r="F27" s="1"/>
  <c r="E28"/>
  <c r="E27" s="1"/>
  <c r="G98"/>
  <c r="F98"/>
  <c r="E98"/>
  <c r="E548"/>
  <c r="E547" s="1"/>
  <c r="E546" s="1"/>
  <c r="E331"/>
  <c r="E330" s="1"/>
  <c r="E455" l="1"/>
  <c r="E454" s="1"/>
  <c r="F61"/>
  <c r="F20" s="1"/>
  <c r="F19" s="1"/>
  <c r="E61"/>
  <c r="E20" s="1"/>
  <c r="E315"/>
  <c r="G61"/>
  <c r="G20" s="1"/>
  <c r="G19" s="1"/>
  <c r="E19" l="1"/>
  <c r="G610" i="2"/>
  <c r="G609" s="1"/>
  <c r="G608" s="1"/>
  <c r="G607" s="1"/>
  <c r="G606" s="1"/>
  <c r="G605" s="1"/>
  <c r="F610"/>
  <c r="F609" s="1"/>
  <c r="F608" s="1"/>
  <c r="F607" s="1"/>
  <c r="F606" s="1"/>
  <c r="F605" s="1"/>
  <c r="G598"/>
  <c r="G597" s="1"/>
  <c r="F598"/>
  <c r="F597" s="1"/>
  <c r="G590"/>
  <c r="G588"/>
  <c r="G585"/>
  <c r="G564"/>
  <c r="G561" s="1"/>
  <c r="F564"/>
  <c r="F561" s="1"/>
  <c r="G555"/>
  <c r="F555"/>
  <c r="G551"/>
  <c r="F551"/>
  <c r="G542"/>
  <c r="G541" s="1"/>
  <c r="F542"/>
  <c r="F541" s="1"/>
  <c r="G539"/>
  <c r="G538" s="1"/>
  <c r="F539"/>
  <c r="F538" s="1"/>
  <c r="G536"/>
  <c r="G535" s="1"/>
  <c r="F536"/>
  <c r="F535" s="1"/>
  <c r="G533"/>
  <c r="G532" s="1"/>
  <c r="F533"/>
  <c r="F532" s="1"/>
  <c r="G530"/>
  <c r="F530"/>
  <c r="G528"/>
  <c r="F528"/>
  <c r="G525"/>
  <c r="G524" s="1"/>
  <c r="F525"/>
  <c r="F524" s="1"/>
  <c r="G512"/>
  <c r="G509" s="1"/>
  <c r="F512"/>
  <c r="F509" s="1"/>
  <c r="G494"/>
  <c r="F494"/>
  <c r="G492"/>
  <c r="G491" s="1"/>
  <c r="F492"/>
  <c r="G486"/>
  <c r="G485" s="1"/>
  <c r="G484" s="1"/>
  <c r="G483" s="1"/>
  <c r="G482" s="1"/>
  <c r="F486"/>
  <c r="F485" s="1"/>
  <c r="F484" s="1"/>
  <c r="F483" s="1"/>
  <c r="F482" s="1"/>
  <c r="G475"/>
  <c r="G474" s="1"/>
  <c r="G467"/>
  <c r="G466" s="1"/>
  <c r="G465" s="1"/>
  <c r="G464" s="1"/>
  <c r="G463" s="1"/>
  <c r="F467"/>
  <c r="F466" s="1"/>
  <c r="F465" s="1"/>
  <c r="F464" s="1"/>
  <c r="F463" s="1"/>
  <c r="G461"/>
  <c r="G460" s="1"/>
  <c r="G459" s="1"/>
  <c r="F461"/>
  <c r="F460" s="1"/>
  <c r="F459" s="1"/>
  <c r="G457"/>
  <c r="G456" s="1"/>
  <c r="G455" s="1"/>
  <c r="F457"/>
  <c r="F456" s="1"/>
  <c r="F455" s="1"/>
  <c r="F445"/>
  <c r="G445"/>
  <c r="G432"/>
  <c r="G431" s="1"/>
  <c r="G426"/>
  <c r="G425" s="1"/>
  <c r="G424" s="1"/>
  <c r="F426"/>
  <c r="F425" s="1"/>
  <c r="F424" s="1"/>
  <c r="G422"/>
  <c r="G421" s="1"/>
  <c r="G420" s="1"/>
  <c r="E369" i="5"/>
  <c r="F422" i="2"/>
  <c r="F421" s="1"/>
  <c r="F420" s="1"/>
  <c r="G414"/>
  <c r="G411" s="1"/>
  <c r="G406"/>
  <c r="G405" s="1"/>
  <c r="G404" s="1"/>
  <c r="F406"/>
  <c r="F405" s="1"/>
  <c r="F404" s="1"/>
  <c r="G402"/>
  <c r="G401" s="1"/>
  <c r="G400" s="1"/>
  <c r="F402"/>
  <c r="F401" s="1"/>
  <c r="F400" s="1"/>
  <c r="G391"/>
  <c r="G389"/>
  <c r="G382"/>
  <c r="G380"/>
  <c r="F380"/>
  <c r="G374"/>
  <c r="G370"/>
  <c r="G362"/>
  <c r="F362"/>
  <c r="G358"/>
  <c r="F358"/>
  <c r="G356"/>
  <c r="G354"/>
  <c r="G347"/>
  <c r="G346" s="1"/>
  <c r="G345" s="1"/>
  <c r="G344" s="1"/>
  <c r="G343" s="1"/>
  <c r="F347"/>
  <c r="F346" s="1"/>
  <c r="F345" s="1"/>
  <c r="F344" s="1"/>
  <c r="F343" s="1"/>
  <c r="F491" l="1"/>
  <c r="F490" s="1"/>
  <c r="F489" s="1"/>
  <c r="F488" s="1"/>
  <c r="G473"/>
  <c r="G472" s="1"/>
  <c r="G471" s="1"/>
  <c r="D517" i="5" s="1"/>
  <c r="F548" i="2"/>
  <c r="F547" s="1"/>
  <c r="G548"/>
  <c r="G547" s="1"/>
  <c r="F508"/>
  <c r="G508"/>
  <c r="G410"/>
  <c r="G386"/>
  <c r="F419"/>
  <c r="F418" s="1"/>
  <c r="C369" i="5" s="1"/>
  <c r="G419" i="2"/>
  <c r="G418" s="1"/>
  <c r="D369" i="5" s="1"/>
  <c r="G342" i="2"/>
  <c r="D169" i="5"/>
  <c r="E517"/>
  <c r="E169"/>
  <c r="F342" i="2"/>
  <c r="C169" i="5"/>
  <c r="G430" i="2"/>
  <c r="G584"/>
  <c r="G583" s="1"/>
  <c r="G527"/>
  <c r="G523" s="1"/>
  <c r="G522" s="1"/>
  <c r="G521" s="1"/>
  <c r="F527"/>
  <c r="F523" s="1"/>
  <c r="F522" s="1"/>
  <c r="F521" s="1"/>
  <c r="G444"/>
  <c r="G490"/>
  <c r="G489" s="1"/>
  <c r="G488" s="1"/>
  <c r="G399"/>
  <c r="F399"/>
  <c r="G339"/>
  <c r="F339"/>
  <c r="G320"/>
  <c r="F320"/>
  <c r="G314"/>
  <c r="G313" s="1"/>
  <c r="G312" s="1"/>
  <c r="G311" s="1"/>
  <c r="F314"/>
  <c r="F313" s="1"/>
  <c r="F312" s="1"/>
  <c r="F311" s="1"/>
  <c r="G309"/>
  <c r="F309"/>
  <c r="G307"/>
  <c r="F307"/>
  <c r="G302"/>
  <c r="G301" s="1"/>
  <c r="G300" s="1"/>
  <c r="G299" s="1"/>
  <c r="F302"/>
  <c r="F301" s="1"/>
  <c r="F300" s="1"/>
  <c r="F299" s="1"/>
  <c r="G296"/>
  <c r="G295" s="1"/>
  <c r="G294" s="1"/>
  <c r="G289"/>
  <c r="G288" s="1"/>
  <c r="G287" s="1"/>
  <c r="G286" s="1"/>
  <c r="G283"/>
  <c r="G282" s="1"/>
  <c r="F283"/>
  <c r="F282" s="1"/>
  <c r="G278"/>
  <c r="G277" s="1"/>
  <c r="F278"/>
  <c r="F277" s="1"/>
  <c r="G269"/>
  <c r="G268" s="1"/>
  <c r="F269"/>
  <c r="F268" s="1"/>
  <c r="G264"/>
  <c r="F264"/>
  <c r="G262"/>
  <c r="F262"/>
  <c r="G260"/>
  <c r="F260"/>
  <c r="G258"/>
  <c r="F258"/>
  <c r="G256"/>
  <c r="F256"/>
  <c r="G254"/>
  <c r="F254"/>
  <c r="G251"/>
  <c r="F251"/>
  <c r="G249"/>
  <c r="F249"/>
  <c r="G247"/>
  <c r="F247"/>
  <c r="G241"/>
  <c r="G240" s="1"/>
  <c r="F241"/>
  <c r="F240" s="1"/>
  <c r="G236"/>
  <c r="F236"/>
  <c r="G234"/>
  <c r="F234"/>
  <c r="G232"/>
  <c r="F232"/>
  <c r="G230"/>
  <c r="G229" s="1"/>
  <c r="F230"/>
  <c r="G227"/>
  <c r="F227"/>
  <c r="G225"/>
  <c r="F225"/>
  <c r="G219"/>
  <c r="F219"/>
  <c r="G217"/>
  <c r="F217"/>
  <c r="G212"/>
  <c r="F212"/>
  <c r="G210"/>
  <c r="F210"/>
  <c r="G203"/>
  <c r="G202" s="1"/>
  <c r="F203"/>
  <c r="F202" s="1"/>
  <c r="G197"/>
  <c r="F197"/>
  <c r="G191"/>
  <c r="G188" s="1"/>
  <c r="F191"/>
  <c r="F188" s="1"/>
  <c r="G186"/>
  <c r="G183" s="1"/>
  <c r="F186"/>
  <c r="F183" s="1"/>
  <c r="G181"/>
  <c r="F181"/>
  <c r="G179"/>
  <c r="F179"/>
  <c r="G177"/>
  <c r="F177"/>
  <c r="G175"/>
  <c r="F175"/>
  <c r="G167"/>
  <c r="G166" s="1"/>
  <c r="F167"/>
  <c r="F166" s="1"/>
  <c r="G154"/>
  <c r="G153" s="1"/>
  <c r="F154"/>
  <c r="F153" s="1"/>
  <c r="G151"/>
  <c r="F151"/>
  <c r="G149"/>
  <c r="F149"/>
  <c r="G147"/>
  <c r="F147"/>
  <c r="G145"/>
  <c r="F145"/>
  <c r="G143"/>
  <c r="F143"/>
  <c r="G139"/>
  <c r="G138" s="1"/>
  <c r="G137" s="1"/>
  <c r="F139"/>
  <c r="F138" s="1"/>
  <c r="F137" s="1"/>
  <c r="G114"/>
  <c r="G113" s="1"/>
  <c r="G111"/>
  <c r="G110" s="1"/>
  <c r="F111"/>
  <c r="F110" s="1"/>
  <c r="G108"/>
  <c r="G107" s="1"/>
  <c r="F108"/>
  <c r="F107" s="1"/>
  <c r="G100"/>
  <c r="G99" s="1"/>
  <c r="G98" s="1"/>
  <c r="F100"/>
  <c r="F99" s="1"/>
  <c r="F98" s="1"/>
  <c r="G95"/>
  <c r="G94" s="1"/>
  <c r="F95"/>
  <c r="F94" s="1"/>
  <c r="G92"/>
  <c r="G91" s="1"/>
  <c r="F92"/>
  <c r="F91" s="1"/>
  <c r="G87"/>
  <c r="F87"/>
  <c r="G85"/>
  <c r="F85"/>
  <c r="G80"/>
  <c r="F80"/>
  <c r="G78"/>
  <c r="F78"/>
  <c r="G75"/>
  <c r="G68"/>
  <c r="F68"/>
  <c r="G66"/>
  <c r="F66"/>
  <c r="G64"/>
  <c r="F64"/>
  <c r="G58"/>
  <c r="G57" s="1"/>
  <c r="G56" s="1"/>
  <c r="G55" s="1"/>
  <c r="D56" i="5" s="1"/>
  <c r="E56"/>
  <c r="F58" i="2"/>
  <c r="F57" s="1"/>
  <c r="F56" s="1"/>
  <c r="F55" s="1"/>
  <c r="C56" i="5" s="1"/>
  <c r="G53" i="2"/>
  <c r="G52" s="1"/>
  <c r="G51" s="1"/>
  <c r="G50" s="1"/>
  <c r="G49" s="1"/>
  <c r="D41" i="5" s="1"/>
  <c r="E41"/>
  <c r="F53" i="2"/>
  <c r="F52" s="1"/>
  <c r="F51" s="1"/>
  <c r="F50" s="1"/>
  <c r="F49" s="1"/>
  <c r="C41" i="5" s="1"/>
  <c r="G44" i="2"/>
  <c r="G43" s="1"/>
  <c r="G42" s="1"/>
  <c r="G39"/>
  <c r="G38" s="1"/>
  <c r="G37" s="1"/>
  <c r="G33"/>
  <c r="G32" s="1"/>
  <c r="G31" s="1"/>
  <c r="G30" s="1"/>
  <c r="G29" s="1"/>
  <c r="D21" i="5" s="1"/>
  <c r="E21"/>
  <c r="F33" i="2"/>
  <c r="F32" s="1"/>
  <c r="F31" s="1"/>
  <c r="F30" s="1"/>
  <c r="F29" s="1"/>
  <c r="C21" i="5" s="1"/>
  <c r="F229" i="2" l="1"/>
  <c r="G366"/>
  <c r="G470"/>
  <c r="F319"/>
  <c r="G319"/>
  <c r="G72"/>
  <c r="G71" s="1"/>
  <c r="G194"/>
  <c r="G193" s="1"/>
  <c r="F194"/>
  <c r="F193" s="1"/>
  <c r="G336"/>
  <c r="G335" s="1"/>
  <c r="F336"/>
  <c r="F335" s="1"/>
  <c r="F246"/>
  <c r="G253"/>
  <c r="G246"/>
  <c r="F253"/>
  <c r="G216"/>
  <c r="G215" s="1"/>
  <c r="G214" s="1"/>
  <c r="F216"/>
  <c r="F106"/>
  <c r="F97" s="1"/>
  <c r="G106"/>
  <c r="F481"/>
  <c r="G481"/>
  <c r="G293"/>
  <c r="G292" s="1"/>
  <c r="D442" i="5" s="1"/>
  <c r="G306" i="2"/>
  <c r="G305" s="1"/>
  <c r="G304" s="1"/>
  <c r="F306"/>
  <c r="F305" s="1"/>
  <c r="F304" s="1"/>
  <c r="E442" i="5"/>
  <c r="F224" i="2"/>
  <c r="G224"/>
  <c r="G201"/>
  <c r="G200" s="1"/>
  <c r="G199" s="1"/>
  <c r="D220" i="5" s="1"/>
  <c r="E220"/>
  <c r="F201" i="2"/>
  <c r="F200" s="1"/>
  <c r="F199" s="1"/>
  <c r="C220" i="5" s="1"/>
  <c r="G90" i="2"/>
  <c r="G89" s="1"/>
  <c r="G142"/>
  <c r="G141" s="1"/>
  <c r="G136" s="1"/>
  <c r="G135" s="1"/>
  <c r="D146" i="5" s="1"/>
  <c r="E146"/>
  <c r="F142" i="2"/>
  <c r="F141" s="1"/>
  <c r="F136" s="1"/>
  <c r="F135" s="1"/>
  <c r="C146" i="5" s="1"/>
  <c r="F90" i="2"/>
  <c r="F89" s="1"/>
  <c r="E27" i="5"/>
  <c r="G36" i="2"/>
  <c r="G35" s="1"/>
  <c r="D27" i="5" s="1"/>
  <c r="G84" i="2"/>
  <c r="G83" s="1"/>
  <c r="F84"/>
  <c r="F83" s="1"/>
  <c r="F382"/>
  <c r="G317" l="1"/>
  <c r="G318"/>
  <c r="F317"/>
  <c r="F316" s="1"/>
  <c r="C479" i="5" s="1"/>
  <c r="F318" i="2"/>
  <c r="G316"/>
  <c r="D479" i="5" s="1"/>
  <c r="G70" i="2"/>
  <c r="F475" l="1"/>
  <c r="F474" s="1"/>
  <c r="F585"/>
  <c r="F588"/>
  <c r="F432"/>
  <c r="F431" s="1"/>
  <c r="F414"/>
  <c r="F411" s="1"/>
  <c r="F391"/>
  <c r="F389"/>
  <c r="F374"/>
  <c r="F370"/>
  <c r="F356"/>
  <c r="F353" s="1"/>
  <c r="F354"/>
  <c r="F473" l="1"/>
  <c r="F472" s="1"/>
  <c r="F471" s="1"/>
  <c r="F386"/>
  <c r="F430"/>
  <c r="F584"/>
  <c r="F366" l="1"/>
  <c r="F365" s="1"/>
  <c r="C517" i="5"/>
  <c r="F470" i="2"/>
  <c r="F590"/>
  <c r="F583" s="1"/>
  <c r="G582"/>
  <c r="G581" s="1"/>
  <c r="G576"/>
  <c r="G575" s="1"/>
  <c r="G574" s="1"/>
  <c r="G573" s="1"/>
  <c r="D434" i="5" s="1"/>
  <c r="E434"/>
  <c r="F576" i="2"/>
  <c r="F575" s="1"/>
  <c r="F574" s="1"/>
  <c r="F573" s="1"/>
  <c r="C434" i="5" s="1"/>
  <c r="G507" i="2"/>
  <c r="G506" s="1"/>
  <c r="G505" s="1"/>
  <c r="F507"/>
  <c r="F506" s="1"/>
  <c r="F505" s="1"/>
  <c r="G454"/>
  <c r="G453" s="1"/>
  <c r="G452" s="1"/>
  <c r="F454"/>
  <c r="F453" s="1"/>
  <c r="F452" s="1"/>
  <c r="F444"/>
  <c r="G443"/>
  <c r="G442" s="1"/>
  <c r="G441" s="1"/>
  <c r="D409" i="5" s="1"/>
  <c r="E409"/>
  <c r="F410" i="2"/>
  <c r="F409" s="1"/>
  <c r="F408" s="1"/>
  <c r="G409"/>
  <c r="G408" s="1"/>
  <c r="C358" i="5" l="1"/>
  <c r="D358"/>
  <c r="G580" i="2"/>
  <c r="D492" i="5"/>
  <c r="D491" s="1"/>
  <c r="E492"/>
  <c r="E491" s="1"/>
  <c r="E358"/>
  <c r="F443" i="2"/>
  <c r="F442" s="1"/>
  <c r="F441" s="1"/>
  <c r="C409" i="5" s="1"/>
  <c r="G365" i="2"/>
  <c r="G364" s="1"/>
  <c r="D332" i="5" s="1"/>
  <c r="G546" i="2"/>
  <c r="G545" s="1"/>
  <c r="D421" i="5" s="1"/>
  <c r="D420" s="1"/>
  <c r="F582" i="2"/>
  <c r="F581" s="1"/>
  <c r="E421" i="5"/>
  <c r="E420" s="1"/>
  <c r="F546" i="2"/>
  <c r="F545" s="1"/>
  <c r="G429"/>
  <c r="G428" s="1"/>
  <c r="D379" i="5" s="1"/>
  <c r="E379"/>
  <c r="F429" i="2"/>
  <c r="F428" s="1"/>
  <c r="C379" i="5" s="1"/>
  <c r="E332"/>
  <c r="C332"/>
  <c r="G352" i="2"/>
  <c r="G351" s="1"/>
  <c r="G350" s="1"/>
  <c r="D320" i="5" s="1"/>
  <c r="E320"/>
  <c r="F352" i="2"/>
  <c r="F351" s="1"/>
  <c r="F350" s="1"/>
  <c r="C320" i="5" s="1"/>
  <c r="G334" i="2"/>
  <c r="G333" s="1"/>
  <c r="F334"/>
  <c r="F333" s="1"/>
  <c r="C448" i="5"/>
  <c r="F296" i="2"/>
  <c r="F295" s="1"/>
  <c r="F294" s="1"/>
  <c r="G285"/>
  <c r="D313" i="5" s="1"/>
  <c r="E313"/>
  <c r="F289" i="2"/>
  <c r="F288" s="1"/>
  <c r="F287" s="1"/>
  <c r="F286" s="1"/>
  <c r="F285" s="1"/>
  <c r="C313" i="5" s="1"/>
  <c r="G276" i="2"/>
  <c r="G275" s="1"/>
  <c r="F276"/>
  <c r="F275" s="1"/>
  <c r="G223"/>
  <c r="G222" s="1"/>
  <c r="G221" s="1"/>
  <c r="D253" i="5" s="1"/>
  <c r="E253"/>
  <c r="F223" i="2"/>
  <c r="F222" s="1"/>
  <c r="F221" s="1"/>
  <c r="C253" i="5" s="1"/>
  <c r="F215" i="2"/>
  <c r="F214" s="1"/>
  <c r="G209"/>
  <c r="G208" s="1"/>
  <c r="G207" s="1"/>
  <c r="G206" s="1"/>
  <c r="D236" i="5" s="1"/>
  <c r="E236"/>
  <c r="F209" i="2"/>
  <c r="F208" s="1"/>
  <c r="F207" s="1"/>
  <c r="F174"/>
  <c r="G174"/>
  <c r="G165"/>
  <c r="G164" s="1"/>
  <c r="G163" s="1"/>
  <c r="E183" i="5"/>
  <c r="F165" i="2"/>
  <c r="F164" s="1"/>
  <c r="F163" s="1"/>
  <c r="G132"/>
  <c r="G131" s="1"/>
  <c r="G130" s="1"/>
  <c r="G129" s="1"/>
  <c r="G128" s="1"/>
  <c r="D139" i="5" s="1"/>
  <c r="E139"/>
  <c r="F132" i="2"/>
  <c r="F131" s="1"/>
  <c r="F130" s="1"/>
  <c r="F129" s="1"/>
  <c r="F128" s="1"/>
  <c r="C139" i="5" s="1"/>
  <c r="G125" i="2"/>
  <c r="G124" s="1"/>
  <c r="G123" s="1"/>
  <c r="G122" s="1"/>
  <c r="G121" s="1"/>
  <c r="E132" i="5"/>
  <c r="F125" i="2"/>
  <c r="F124" s="1"/>
  <c r="F123" s="1"/>
  <c r="F122" s="1"/>
  <c r="F121" s="1"/>
  <c r="F114"/>
  <c r="G97"/>
  <c r="F75"/>
  <c r="G63"/>
  <c r="F63"/>
  <c r="F62" s="1"/>
  <c r="F61" s="1"/>
  <c r="F43"/>
  <c r="F42" s="1"/>
  <c r="F39"/>
  <c r="F38" s="1"/>
  <c r="F37" s="1"/>
  <c r="F23"/>
  <c r="F22" s="1"/>
  <c r="F21" s="1"/>
  <c r="F20" s="1"/>
  <c r="G23"/>
  <c r="G22" s="1"/>
  <c r="G21" s="1"/>
  <c r="G20" s="1"/>
  <c r="D132" i="5" l="1"/>
  <c r="D131" s="1"/>
  <c r="G120" i="2"/>
  <c r="C132" i="5"/>
  <c r="C131" s="1"/>
  <c r="F120" i="2"/>
  <c r="E131" i="5"/>
  <c r="D183"/>
  <c r="C183"/>
  <c r="F72" i="2"/>
  <c r="F71" s="1"/>
  <c r="F70" s="1"/>
  <c r="G62"/>
  <c r="G61" s="1"/>
  <c r="G60" s="1"/>
  <c r="D319" i="5"/>
  <c r="F580" i="2"/>
  <c r="C492" i="5"/>
  <c r="C491" s="1"/>
  <c r="F332" i="2"/>
  <c r="C524" i="5"/>
  <c r="C523" s="1"/>
  <c r="G19" i="2"/>
  <c r="G18" s="1"/>
  <c r="D47" i="5"/>
  <c r="G291" i="2"/>
  <c r="D448" i="5"/>
  <c r="D441" s="1"/>
  <c r="F544" i="2"/>
  <c r="F480" s="1"/>
  <c r="C421" i="5"/>
  <c r="C420" s="1"/>
  <c r="E319"/>
  <c r="C319"/>
  <c r="E524"/>
  <c r="E523" s="1"/>
  <c r="F19" i="2"/>
  <c r="F18" s="1"/>
  <c r="C47" i="5"/>
  <c r="E47"/>
  <c r="E448"/>
  <c r="E441" s="1"/>
  <c r="G332" i="2"/>
  <c r="D524" i="5"/>
  <c r="D523" s="1"/>
  <c r="G544" i="2"/>
  <c r="G480" s="1"/>
  <c r="F293"/>
  <c r="F292" s="1"/>
  <c r="F206"/>
  <c r="C236" i="5" s="1"/>
  <c r="F36" i="2"/>
  <c r="F35" s="1"/>
  <c r="C27" i="5" s="1"/>
  <c r="G349" i="2"/>
  <c r="G341" s="1"/>
  <c r="F349"/>
  <c r="F341" s="1"/>
  <c r="G245"/>
  <c r="G244" s="1"/>
  <c r="G243" s="1"/>
  <c r="F245"/>
  <c r="F244" s="1"/>
  <c r="F243" s="1"/>
  <c r="C273" i="5" s="1"/>
  <c r="F173" i="2"/>
  <c r="F172" s="1"/>
  <c r="G173"/>
  <c r="G172" s="1"/>
  <c r="F113"/>
  <c r="D235" i="5" l="1"/>
  <c r="D273"/>
  <c r="E61"/>
  <c r="E20" s="1"/>
  <c r="G28" i="2"/>
  <c r="D61" i="5"/>
  <c r="D20" s="1"/>
  <c r="F291" i="2"/>
  <c r="C442" i="5"/>
  <c r="C441" s="1"/>
  <c r="C235"/>
  <c r="G205" i="2"/>
  <c r="G171"/>
  <c r="G162" s="1"/>
  <c r="F171"/>
  <c r="F162" s="1"/>
  <c r="F60"/>
  <c r="F205"/>
  <c r="F28" l="1"/>
  <c r="C61" i="5"/>
  <c r="C20" s="1"/>
  <c r="E189"/>
  <c r="E168" s="1"/>
  <c r="G27" i="2"/>
  <c r="G17" s="1"/>
  <c r="D189" i="5"/>
  <c r="C189"/>
  <c r="C168" s="1"/>
  <c r="E235"/>
  <c r="D168" l="1"/>
  <c r="D19" s="1"/>
  <c r="E19"/>
  <c r="C19"/>
  <c r="F27" i="2"/>
  <c r="F17" s="1"/>
</calcChain>
</file>

<file path=xl/sharedStrings.xml><?xml version="1.0" encoding="utf-8"?>
<sst xmlns="http://schemas.openxmlformats.org/spreadsheetml/2006/main" count="6501" uniqueCount="758">
  <si>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</si>
  <si>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</si>
  <si>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</si>
  <si>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</si>
  <si>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</si>
  <si>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</si>
  <si>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</si>
  <si>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</si>
  <si>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</si>
  <si>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</si>
  <si>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</si>
  <si>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</si>
  <si>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</si>
  <si>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</si>
  <si>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</si>
  <si>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</si>
  <si>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</si>
  <si>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</si>
  <si>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</si>
  <si>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</si>
  <si>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</si>
  <si>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</si>
  <si>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</si>
  <si>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</si>
  <si>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</si>
  <si>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</si>
  <si>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</si>
  <si>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</si>
  <si>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</si>
  <si>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</si>
  <si>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</si>
  <si>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</si>
  <si>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</si>
  <si>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</si>
  <si>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</si>
  <si>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</si>
  <si>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</si>
  <si>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</si>
  <si>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</si>
  <si>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</si>
  <si>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</si>
  <si>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</si>
  <si>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</si>
  <si>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</si>
  <si>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</si>
  <si>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</si>
  <si>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</si>
  <si>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</si>
  <si>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</si>
  <si>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</si>
  <si>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</si>
  <si>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</si>
  <si>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</si>
  <si>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</si>
  <si>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</si>
  <si>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</si>
  <si>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1730000000</t>
  </si>
  <si>
    <t>1730100000</t>
  </si>
  <si>
    <t>1730120010</t>
  </si>
  <si>
    <t>1730200000</t>
  </si>
  <si>
    <t>1730220020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</si>
  <si>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</si>
  <si>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</si>
  <si>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</si>
  <si>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</si>
  <si>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</si>
  <si>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</si>
  <si>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</si>
  <si>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</si>
  <si>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</si>
  <si>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</si>
  <si>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</si>
  <si>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</si>
  <si>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</si>
  <si>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</si>
  <si>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</si>
  <si>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</si>
  <si>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</si>
  <si>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</si>
  <si>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</si>
  <si>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</si>
  <si>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</si>
  <si>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</si>
  <si>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</si>
  <si>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</si>
  <si>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</si>
  <si>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</si>
  <si>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</si>
  <si>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</si>
  <si>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</si>
  <si>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</si>
  <si>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</si>
  <si>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</si>
  <si>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</si>
  <si>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</si>
  <si>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</si>
  <si>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</si>
  <si>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</si>
  <si>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</si>
  <si>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</si>
  <si>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</si>
  <si>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</si>
  <si>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</si>
  <si>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</si>
  <si>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</si>
  <si>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</si>
  <si>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</si>
  <si>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</si>
  <si>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</si>
  <si>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</si>
  <si>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</si>
  <si>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0510320100</t>
  </si>
  <si>
    <t>0510320110</t>
  </si>
  <si>
    <t>1800000000</t>
  </si>
  <si>
    <t>1810000000</t>
  </si>
  <si>
    <t>1810200000</t>
  </si>
  <si>
    <t>1810220010</t>
  </si>
  <si>
    <t>400</t>
  </si>
  <si>
    <t>1810220030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</si>
  <si>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</si>
  <si>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</si>
  <si>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</si>
  <si>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</si>
  <si>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</si>
  <si>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</si>
  <si>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</si>
  <si>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</si>
  <si>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</si>
  <si>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</si>
  <si>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</si>
  <si>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</si>
  <si>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</si>
  <si>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</si>
  <si>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</si>
  <si>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</si>
  <si>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0540220080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</si>
  <si>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</si>
  <si>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</si>
  <si>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</si>
  <si>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</si>
  <si>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</si>
  <si>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</si>
  <si>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</si>
  <si>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</si>
  <si>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</si>
  <si>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</si>
  <si>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</si>
  <si>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</si>
  <si>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</si>
  <si>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</si>
  <si>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</si>
  <si>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</si>
  <si>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</si>
  <si>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</si>
  <si>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</si>
  <si>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</si>
  <si>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</si>
  <si>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</si>
  <si>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</si>
  <si>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</si>
  <si>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</si>
  <si>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</si>
  <si>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</si>
  <si>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</si>
  <si>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</si>
  <si>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</si>
  <si>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</si>
  <si>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</si>
  <si>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</si>
  <si>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</si>
  <si>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</si>
  <si>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</si>
  <si>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</si>
  <si>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</si>
  <si>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</si>
  <si>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</si>
  <si>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</si>
  <si>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</si>
  <si>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</si>
  <si>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</si>
  <si>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</si>
  <si>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</si>
  <si>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</si>
  <si>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</si>
  <si>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</si>
  <si>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</si>
  <si>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</si>
  <si>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</si>
  <si>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</si>
  <si>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</si>
  <si>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</si>
  <si>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</si>
  <si>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</si>
  <si>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</si>
  <si>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</si>
  <si>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</si>
  <si>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01201S0230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</si>
  <si>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</si>
  <si>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</si>
  <si>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</si>
  <si>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</si>
  <si>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</si>
  <si>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</si>
  <si>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</si>
  <si>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</si>
  <si>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</si>
  <si>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</si>
  <si>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</si>
  <si>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</si>
  <si>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</si>
  <si>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</si>
  <si>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</si>
  <si>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</si>
  <si>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</si>
  <si>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</si>
  <si>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</si>
  <si>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</si>
  <si>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</si>
  <si>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</si>
  <si>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</si>
  <si>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</si>
  <si>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</si>
  <si>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</si>
  <si>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</si>
  <si>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</si>
  <si>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</si>
  <si>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</si>
  <si>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</si>
  <si>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</si>
  <si>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</si>
  <si>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</si>
  <si>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</si>
  <si>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</si>
  <si>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</si>
  <si>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</si>
  <si>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</si>
  <si>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</si>
  <si>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</si>
  <si>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</si>
  <si>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</si>
  <si>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</si>
  <si>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</si>
  <si>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</si>
  <si>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</si>
  <si>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</si>
  <si>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</si>
  <si>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</si>
  <si>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</si>
  <si>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</si>
  <si>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</si>
  <si>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</si>
  <si>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</si>
  <si>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</si>
  <si>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</si>
  <si>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</si>
  <si>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</si>
  <si>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</si>
  <si>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</si>
  <si>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</si>
  <si>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</si>
  <si>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</si>
  <si>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</si>
  <si>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</si>
  <si>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</si>
  <si>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</si>
  <si>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</si>
  <si>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</si>
  <si>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</si>
  <si>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</si>
  <si>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0310120040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</si>
  <si>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</si>
  <si>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</si>
  <si>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</si>
  <si>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</si>
  <si>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</si>
  <si>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</si>
  <si>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</si>
  <si>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</si>
  <si>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</si>
  <si>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</si>
  <si>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</si>
  <si>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</si>
  <si>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</si>
  <si>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</si>
  <si>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</si>
  <si>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</si>
  <si>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</si>
  <si>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</si>
  <si>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</si>
  <si>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</si>
  <si>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</si>
  <si>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</si>
  <si>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</si>
  <si>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</si>
  <si>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</si>
  <si>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</si>
  <si>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</si>
  <si>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</si>
  <si>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</si>
  <si>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</si>
  <si>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</si>
  <si>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</si>
  <si>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</si>
  <si>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</si>
  <si>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</si>
  <si>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</si>
  <si>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Обеспечение пожарной безопасности</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</si>
  <si>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</si>
  <si>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</si>
  <si>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</si>
  <si>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</si>
  <si>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</si>
  <si>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</si>
  <si>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</si>
  <si>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</si>
  <si>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</si>
  <si>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</si>
  <si>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</si>
  <si>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</si>
  <si>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</si>
  <si>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</si>
  <si>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</si>
  <si>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</si>
  <si>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</si>
  <si>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</si>
  <si>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</si>
  <si>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</si>
  <si>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</si>
  <si>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</si>
  <si>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</si>
  <si>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</si>
  <si>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</si>
  <si>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</si>
  <si>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</si>
  <si>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</si>
  <si>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</si>
  <si>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</si>
  <si>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</si>
  <si>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</si>
  <si>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</si>
  <si>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</si>
  <si>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</si>
  <si>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</si>
  <si>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</si>
  <si>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</si>
  <si>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</si>
  <si>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</si>
  <si>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</si>
  <si>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</si>
  <si>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</si>
  <si>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</si>
  <si>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</si>
  <si>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</si>
  <si>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</si>
  <si>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</si>
  <si>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</si>
  <si>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</si>
  <si>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</si>
  <si>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</si>
  <si>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</si>
  <si>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</si>
  <si>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</si>
  <si>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</si>
  <si>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</si>
  <si>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</si>
  <si>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</si>
  <si>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</si>
  <si>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</si>
  <si>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</si>
  <si>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</si>
  <si>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</si>
  <si>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</si>
  <si>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</si>
  <si>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</si>
  <si>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</si>
  <si>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</si>
  <si>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</si>
  <si>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</si>
  <si>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</si>
  <si>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</si>
  <si>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</si>
  <si>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</si>
  <si>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</si>
  <si>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</si>
  <si>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</si>
  <si>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</si>
  <si>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</si>
  <si>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</si>
  <si>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</si>
  <si>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</si>
  <si>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</si>
  <si>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</si>
  <si>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</si>
  <si>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</si>
  <si>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</si>
  <si>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</si>
  <si>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</si>
  <si>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</si>
  <si>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</si>
  <si>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</si>
  <si>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</si>
  <si>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</si>
  <si>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</si>
  <si>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</si>
  <si>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</si>
  <si>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</si>
  <si>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</si>
  <si>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</si>
  <si>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</si>
  <si>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</si>
  <si>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</si>
  <si>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</si>
  <si>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</si>
  <si>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</si>
  <si>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</si>
  <si>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</si>
  <si>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</si>
  <si>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</si>
  <si>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</si>
  <si>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</si>
  <si>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</si>
  <si>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</si>
  <si>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</si>
  <si>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</si>
  <si>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</si>
  <si>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</si>
  <si>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</si>
  <si>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</si>
  <si>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</si>
  <si>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</si>
  <si>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</si>
  <si>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</si>
  <si>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</si>
  <si>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</si>
  <si>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</si>
  <si>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</si>
  <si>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</si>
  <si>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</si>
  <si>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</si>
  <si>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</si>
  <si>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</si>
  <si>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</si>
  <si>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</si>
  <si>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</si>
  <si>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</si>
  <si>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</si>
  <si>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</si>
  <si>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</si>
  <si>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</si>
  <si>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</si>
  <si>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</si>
  <si>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</si>
  <si>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</si>
  <si>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</si>
  <si>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</si>
  <si>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</si>
  <si>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</si>
  <si>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</si>
  <si>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</si>
  <si>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</si>
  <si>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</si>
  <si>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</si>
  <si>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</si>
  <si>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</si>
  <si>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</si>
  <si>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</si>
  <si>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</si>
  <si>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</si>
  <si>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</si>
  <si>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</si>
  <si>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</si>
  <si>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</si>
  <si>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</si>
  <si>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</si>
  <si>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</si>
  <si>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</si>
  <si>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</si>
  <si>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</si>
  <si>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</si>
  <si>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</si>
  <si>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</si>
  <si>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</si>
  <si>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</si>
  <si>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</si>
  <si>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</si>
  <si>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</si>
  <si>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</si>
  <si>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</si>
  <si>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</si>
  <si>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</si>
  <si>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</si>
  <si>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</si>
  <si>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</si>
  <si>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</si>
  <si>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</si>
  <si>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</si>
  <si>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</si>
  <si>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</si>
  <si>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</si>
  <si>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</si>
  <si>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</si>
  <si>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</si>
  <si>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</si>
  <si>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</si>
  <si>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</si>
  <si>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</si>
  <si>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</si>
  <si>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</si>
  <si>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</si>
  <si>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</si>
  <si>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</si>
  <si>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</si>
  <si>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</si>
  <si>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</si>
  <si>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</si>
  <si>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</si>
  <si>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</si>
  <si>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</si>
  <si>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</si>
  <si>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</si>
  <si>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</si>
  <si>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</si>
  <si>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</si>
  <si>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</si>
  <si>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</si>
  <si>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</si>
  <si>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</si>
  <si>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</si>
  <si>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</si>
  <si>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</si>
  <si>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</si>
  <si>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</si>
  <si>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</si>
  <si>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</si>
  <si>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</si>
  <si>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</si>
  <si>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</si>
  <si>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</si>
  <si>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</si>
  <si>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</si>
  <si>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</si>
  <si>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</si>
  <si>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</si>
  <si>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</si>
  <si>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</si>
  <si>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</si>
  <si>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</si>
  <si>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</si>
  <si>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</si>
  <si>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</si>
  <si>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</si>
  <si>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</si>
  <si>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</si>
  <si>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</si>
  <si>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</si>
  <si>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</si>
  <si>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</si>
  <si>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</si>
  <si>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</si>
  <si>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</si>
  <si>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</si>
  <si>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</si>
  <si>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</si>
  <si>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</si>
  <si>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</si>
  <si>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</si>
  <si>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</si>
  <si>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</si>
  <si>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</si>
  <si>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</si>
  <si>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</si>
  <si>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</si>
  <si>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</si>
  <si>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</si>
  <si>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</si>
  <si>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</si>
  <si>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2020 год и на плановый период 2021 и 2022 годов</t>
  </si>
  <si>
    <t xml:space="preserve">округа на 2020 год и на плановый </t>
  </si>
  <si>
    <t>период 2021 и 2022 годов»</t>
  </si>
  <si>
    <t>Сумма на 2020 год</t>
  </si>
  <si>
    <t>Сумма на 2021 год</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</si>
  <si>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</si>
  <si>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</si>
  <si>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</si>
  <si>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</si>
  <si>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</si>
  <si>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</si>
  <si>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</si>
  <si>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</si>
  <si>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</si>
  <si>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</si>
  <si>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0320120020</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</si>
  <si>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</si>
  <si>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</si>
  <si>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</si>
  <si>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</si>
  <si>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</si>
  <si>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</si>
  <si>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</si>
  <si>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</si>
  <si>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</si>
  <si>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</si>
  <si>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</si>
  <si>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</si>
  <si>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за счет средств местного бюджета.</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</si>
  <si>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</si>
  <si>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</si>
  <si>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</si>
  <si>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0510220080</t>
  </si>
  <si>
    <t>0540220130</t>
  </si>
  <si>
    <t>Разработка Генеральной схемы очистки территории Кашинского городского округа</t>
  </si>
  <si>
    <t>05403S0430</t>
  </si>
  <si>
    <t>0720300000</t>
  </si>
  <si>
    <t xml:space="preserve"> Задача "Содействие в решении жилищных проблем малоимущих многодетных семей"</t>
  </si>
  <si>
    <t>07203S0290</t>
  </si>
  <si>
    <t>0910700000</t>
  </si>
  <si>
    <t>Муниципальная программа "Молодёжная политика муниципального образования Кашинский городской округ Тверской области на 2019-2024 годы"</t>
  </si>
  <si>
    <t>Подпрограмма "Молодёжь муниципального образования Кашинский городской округ"</t>
  </si>
  <si>
    <t>Задача "Содействие развитию гражданско-патриотического и духовно-нравственного воспитания молодёжи"</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</si>
  <si>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</si>
  <si>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Закупка товаров, работ и услуг для обеспечения государственных (муниципальных) нужд</t>
  </si>
  <si>
    <t>0220120030</t>
  </si>
  <si>
    <t>Укрепление материально-технической базы муниципальных организаций дополнительного образования в сфере культуры (проведение ремонта зданий и помещений,проведение противопожарных мероприятий зданий и помещений)</t>
  </si>
  <si>
    <t>Предоставление субсидий бюджетным, автономным учреждениям и иным некоммерческим организациям</t>
  </si>
  <si>
    <t>022A100000</t>
  </si>
  <si>
    <t>022A155195</t>
  </si>
  <si>
    <t>02101L5192</t>
  </si>
  <si>
    <t>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за счёт средств местного бюджета</t>
  </si>
  <si>
    <t>02102L4670</t>
  </si>
  <si>
    <t>Расходы на обеспечение развития и укрепления материально-технической базы домов культуры в населённых пунктах с числом жителей до 50 тысяч человек</t>
  </si>
  <si>
    <t>021A100000</t>
  </si>
  <si>
    <t>021A155198</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</si>
  <si>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</si>
  <si>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</si>
  <si>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Распределение бюджетных ассигнований бюджета Кашинского городского округа по разделам и подразделам классификации расходов бюджетов на 2020 год и на плановый период 2021 и 2022 годов</t>
  </si>
  <si>
    <t>Сумма на 2022 год</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</si>
  <si>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2020 год и на плановый период 2021 и 2022 годов</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</si>
  <si>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2020 год и на плановый период 2021 и 2022 годов</t>
  </si>
  <si>
    <t>2020 год</t>
  </si>
  <si>
    <t xml:space="preserve"> 2021 год</t>
  </si>
  <si>
    <t>2022 год</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</si>
  <si>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</si>
  <si>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</si>
  <si>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</si>
  <si>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</si>
  <si>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</si>
  <si>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</si>
  <si>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</si>
  <si>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</si>
  <si>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</si>
  <si>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</si>
  <si>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</si>
  <si>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</si>
  <si>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</si>
  <si>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</si>
  <si>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</si>
  <si>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</si>
  <si>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</si>
  <si>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</si>
  <si>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</si>
  <si>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</si>
  <si>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</si>
  <si>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0120110230</t>
  </si>
  <si>
    <t>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</si>
  <si>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Обустройство мест отдыха детей на территории Кашинского городского округа</t>
  </si>
  <si>
    <t>1910211180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</si>
  <si>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</si>
  <si>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</si>
  <si>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</si>
  <si>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</si>
  <si>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</si>
  <si>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</si>
  <si>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</si>
  <si>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</si>
  <si>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</si>
  <si>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01402S0240</t>
  </si>
  <si>
    <t xml:space="preserve"> Обеспечение организации отдыха детей в каникулярное время</t>
  </si>
  <si>
    <t xml:space="preserve"> Осуществление органами местного самоуправления государственных полномочий по проведению Всероссийской переписи населения</t>
  </si>
  <si>
    <t>0810154690</t>
  </si>
  <si>
    <t xml:space="preserve">  Осуществление органами местного самоуправления государственных полномочий по проведению Всероссийской переписи населения</t>
  </si>
  <si>
    <t>0810159302</t>
  </si>
  <si>
    <t>05104S0700</t>
  </si>
  <si>
    <t>07201R0820</t>
  </si>
  <si>
    <t>Задача "Реализация федерального проекта "Культурная среда" в рамках национального проекта "Культура"</t>
  </si>
  <si>
    <t xml:space="preserve"> Поддержка отрасли Культура в части приобретения музыкальных инструментов, оборудования и материалов для детских школ искусств по видам искусств (в рамках национального проекта)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</si>
  <si>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</si>
  <si>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</si>
  <si>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</si>
  <si>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</si>
  <si>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Думы от 24.12.2019 № 192</t>
  </si>
  <si>
    <t>01201L2550</t>
  </si>
  <si>
    <t>Субсидия на благоустройство здаиий муниципальных общеобразовательных организаций в целях соблюдения требований к воздушно-тепловому режиму, водоснабжению и канализации</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</si>
  <si>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</si>
  <si>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012Е200000</t>
  </si>
  <si>
    <t>012Е250970</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</si>
  <si>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</si>
  <si>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Задача "Создание в муниципальных общеобразовательных организациях, расположенных в сельской местности, условий для занятий физической культурой и спортом в рамках реализации мероприятий федерального проекта "Успех каждого ребёнка" национального проекта "Образование"</t>
  </si>
  <si>
    <t>Задача "Создание условий для реализации программ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</si>
  <si>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</si>
  <si>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 xml:space="preserve"> Ремонт водопроводных сетей Кашинского городского округа</t>
  </si>
  <si>
    <t>14101S0860</t>
  </si>
  <si>
    <t>Реализация доходогенерирующего проекта на территории Кашинского городского округа Тверской области за счет средств местного бюджета</t>
  </si>
  <si>
    <t>0120400000</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</si>
  <si>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</si>
  <si>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0120420010</t>
  </si>
  <si>
    <t>Задача "Профилактика безнадзорности и правонарушений среди несовершеннолетних"</t>
  </si>
  <si>
    <t>05403S0431</t>
  </si>
  <si>
    <t>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t>
  </si>
  <si>
    <t>05403S0432</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</si>
  <si>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t>
  </si>
  <si>
    <t>0510220130</t>
  </si>
  <si>
    <t>Расходы на обеспечение функционирования очистных сооружений водозабора г.Кашин</t>
  </si>
  <si>
    <t>Субсидии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</si>
  <si>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</si>
  <si>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 </t>
  </si>
  <si>
    <t>0210120030</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</si>
  <si>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</si>
  <si>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</si>
  <si>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</si>
  <si>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</si>
  <si>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</si>
  <si>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</si>
  <si>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</si>
  <si>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</si>
  <si>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</si>
  <si>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</si>
  <si>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</si>
  <si>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</si>
  <si>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"Приложение № 8</t>
  </si>
  <si>
    <t>".</t>
  </si>
  <si>
    <t>"Приложение № 9</t>
  </si>
  <si>
    <t>"Приложение № 7</t>
  </si>
  <si>
    <t>"Приложение № 6</t>
  </si>
  <si>
    <t>Приложение №5</t>
  </si>
  <si>
    <t>Приложение №6</t>
  </si>
  <si>
    <t>Приложение №8</t>
  </si>
  <si>
    <t>Приложение №7</t>
  </si>
  <si>
    <t>013P5S0480</t>
  </si>
  <si>
    <t>013P500000</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</si>
  <si>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</si>
  <si>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0114</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</si>
  <si>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</si>
  <si>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</si>
  <si>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</si>
  <si>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</si>
  <si>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 Тверской области</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</si>
  <si>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</si>
  <si>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планировки территории Кашинского городского округа Тверской области"</t>
  </si>
  <si>
    <t xml:space="preserve"> Задача "Разработка проекта планировки территории под комплексную застройку в населенных пунктах Кашинского городского округа Тверской области"</t>
  </si>
  <si>
    <t xml:space="preserve"> Разработка проекта планировки территории  под комплексную застройку в населенных пунктах Кашинского городского округа Тверской области</t>
  </si>
  <si>
    <t xml:space="preserve"> Задача "Разработка проекта планировки застроенной территории Кашинского городского округа Тверскогй области"</t>
  </si>
  <si>
    <t xml:space="preserve"> Разработка проекта планировки застроенной территории Кашинского городского округа Тверской области</t>
  </si>
  <si>
    <t>0110120050</t>
  </si>
  <si>
    <t>Подготовка проектно-сметной документации для проведения капитальных ремонтов в дошкольных образовательных организациях</t>
  </si>
  <si>
    <t>0120120030</t>
  </si>
  <si>
    <t>Подготовка проектно-сметной документации для проведения капитальных ремонтов в общеобразовательных организациях</t>
  </si>
  <si>
    <t>09107S0280</t>
  </si>
  <si>
    <t>Думы от 02.04.2020 № 217</t>
  </si>
</sst>
</file>

<file path=xl/styles.xml><?xml version="1.0" encoding="utf-8"?>
<styleSheet xmlns="http://schemas.openxmlformats.org/spreadsheetml/2006/main">
  <numFmts count="1">
    <numFmt numFmtId="164" formatCode="#,##0.0"/>
  </numFmts>
  <fonts count="17">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40">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0" fontId="11" fillId="0" borderId="2" xfId="5" applyNumberFormat="1" applyFont="1" applyAlignment="1" applyProtection="1">
      <alignment horizontal="left"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0" fontId="9" fillId="0" borderId="3" xfId="10" applyNumberFormat="1" applyFont="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0" fontId="8" fillId="0" borderId="1" xfId="0" applyFont="1" applyBorder="1" applyAlignment="1">
      <alignment vertical="top"/>
    </xf>
    <xf numFmtId="0" fontId="8" fillId="0" borderId="1" xfId="0" applyFont="1" applyBorder="1" applyAlignment="1">
      <alignment vertical="top" wrapText="1"/>
    </xf>
    <xf numFmtId="0" fontId="13" fillId="0" borderId="1" xfId="0" applyFont="1" applyBorder="1" applyAlignment="1" applyProtection="1">
      <alignment vertical="center" wrapText="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9" fillId="0" borderId="1" xfId="1" applyNumberFormat="1" applyFont="1" applyProtection="1">
      <alignment wrapText="1"/>
    </xf>
    <xf numFmtId="0" fontId="8" fillId="0" borderId="1" xfId="30" applyFont="1" applyFill="1" applyProtection="1">
      <protection locked="0"/>
    </xf>
    <xf numFmtId="0" fontId="0" fillId="0" borderId="1" xfId="30" applyFont="1" applyProtection="1">
      <protection locked="0"/>
    </xf>
    <xf numFmtId="0" fontId="8" fillId="0" borderId="1" xfId="30" applyFont="1" applyBorder="1" applyAlignment="1">
      <alignment vertical="top" wrapText="1"/>
    </xf>
    <xf numFmtId="0" fontId="8" fillId="0" borderId="1" xfId="30" applyFont="1" applyBorder="1" applyAlignment="1">
      <alignment vertical="top"/>
    </xf>
    <xf numFmtId="0" fontId="9" fillId="0" borderId="1" xfId="1" applyNumberFormat="1" applyFont="1" applyFill="1" applyProtection="1">
      <alignment wrapText="1"/>
    </xf>
    <xf numFmtId="0" fontId="9" fillId="0" borderId="1" xfId="2" applyNumberFormat="1" applyFont="1" applyFill="1" applyProtection="1"/>
    <xf numFmtId="0" fontId="10" fillId="0" borderId="1" xfId="3" applyNumberFormat="1" applyFont="1" applyFill="1" applyProtection="1">
      <alignment horizontal="center"/>
    </xf>
    <xf numFmtId="0" fontId="10" fillId="0" borderId="1" xfId="3" applyFont="1" applyFill="1">
      <alignment horizontal="center"/>
    </xf>
    <xf numFmtId="0" fontId="9" fillId="0" borderId="2" xfId="5" applyNumberFormat="1" applyFont="1" applyFill="1" applyProtection="1">
      <alignment horizontal="center" vertical="center" wrapTex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0" fontId="10" fillId="0" borderId="1" xfId="3" applyNumberFormat="1" applyFont="1" applyFill="1" applyProtection="1">
      <alignment horizontal="center"/>
    </xf>
    <xf numFmtId="0" fontId="10" fillId="0" borderId="1" xfId="3" applyFont="1" applyFill="1">
      <alignment horizontal="center"/>
    </xf>
    <xf numFmtId="0" fontId="8" fillId="0" borderId="1" xfId="30" applyFont="1" applyBorder="1" applyAlignment="1">
      <alignment vertical="top" wrapText="1"/>
    </xf>
    <xf numFmtId="0" fontId="8" fillId="0" borderId="1" xfId="30" applyFont="1" applyBorder="1" applyAlignment="1">
      <alignment vertical="top"/>
    </xf>
    <xf numFmtId="0" fontId="8" fillId="0" borderId="1" xfId="30" applyFont="1" applyFill="1" applyBorder="1" applyAlignment="1" applyProtection="1">
      <alignment horizontal="center"/>
      <protection locked="0"/>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49" fontId="8" fillId="0" borderId="1" xfId="30" applyNumberFormat="1" applyFont="1" applyFill="1" applyBorder="1" applyProtection="1">
      <protection locked="0"/>
    </xf>
    <xf numFmtId="0" fontId="8" fillId="0" borderId="1" xfId="30" applyFont="1" applyFill="1" applyBorder="1" applyProtection="1">
      <protection locked="0"/>
    </xf>
    <xf numFmtId="0" fontId="13" fillId="0" borderId="1" xfId="30" applyFont="1" applyFill="1" applyBorder="1" applyAlignment="1" applyProtection="1">
      <alignment wrapText="1"/>
      <protection locked="0"/>
    </xf>
    <xf numFmtId="49" fontId="8" fillId="0" borderId="1" xfId="30" applyNumberFormat="1" applyFont="1" applyProtection="1">
      <protection locked="0"/>
    </xf>
    <xf numFmtId="49" fontId="9" fillId="0" borderId="5" xfId="5" applyNumberFormat="1" applyFont="1" applyBorder="1" applyProtection="1">
      <alignment horizontal="center" vertical="center" wrapText="1"/>
    </xf>
    <xf numFmtId="49" fontId="11" fillId="0" borderId="2" xfId="5" applyNumberFormat="1" applyFont="1" applyProtection="1">
      <alignment horizontal="center" vertical="center" wrapText="1"/>
    </xf>
    <xf numFmtId="49" fontId="9" fillId="0" borderId="1" xfId="2" applyNumberFormat="1" applyFont="1" applyProtection="1"/>
    <xf numFmtId="0" fontId="8" fillId="0" borderId="1" xfId="30" applyFont="1" applyProtection="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9" fillId="0" borderId="2" xfId="5" applyNumberFormat="1" applyFont="1" applyFill="1" applyProtection="1">
      <alignment horizontal="center" vertical="center" wrapText="1"/>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0" fontId="9" fillId="0" borderId="2" xfId="0" applyNumberFormat="1" applyFont="1" applyBorder="1" applyAlignment="1" applyProtection="1">
      <alignment vertical="top" wrapText="1"/>
    </xf>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0" fontId="14" fillId="5" borderId="2" xfId="6" applyNumberFormat="1" applyFont="1" applyFill="1" applyProtection="1">
      <alignment vertical="top" wrapText="1"/>
    </xf>
    <xf numFmtId="49" fontId="9" fillId="5" borderId="2" xfId="7" applyNumberFormat="1" applyFont="1" applyFill="1" applyProtection="1">
      <alignment horizontal="center" vertical="top" shrinkToFit="1"/>
    </xf>
    <xf numFmtId="1"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0" fontId="8" fillId="0" borderId="1" xfId="30" applyFont="1" applyFill="1" applyAlignment="1" applyProtection="1">
      <alignment horizontal="left"/>
      <protection locked="0"/>
    </xf>
    <xf numFmtId="0" fontId="8" fillId="0" borderId="1" xfId="30" applyFont="1" applyFill="1" applyAlignment="1" applyProtection="1">
      <protection locked="0"/>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0" fontId="9" fillId="0" borderId="2" xfId="0" applyNumberFormat="1" applyFont="1" applyFill="1" applyBorder="1" applyAlignment="1" applyProtection="1">
      <alignment vertical="top" wrapText="1"/>
    </xf>
    <xf numFmtId="0" fontId="10" fillId="0" borderId="1" xfId="3" applyNumberFormat="1" applyFont="1" applyFill="1" applyProtection="1">
      <alignment horizontal="center"/>
    </xf>
    <xf numFmtId="0" fontId="10" fillId="0" borderId="1" xfId="3" applyFont="1" applyFill="1">
      <alignment horizontal="center"/>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Border="1" applyAlignment="1">
      <alignment vertical="top" wrapText="1"/>
    </xf>
    <xf numFmtId="0" fontId="8" fillId="0" borderId="1" xfId="30" applyFont="1" applyBorder="1" applyAlignment="1">
      <alignment vertical="top"/>
    </xf>
    <xf numFmtId="0" fontId="8" fillId="0" borderId="1" xfId="30" applyFont="1" applyFill="1" applyAlignment="1" applyProtection="1">
      <alignment horizontal="left"/>
      <protection locked="0"/>
    </xf>
    <xf numFmtId="0" fontId="8" fillId="0" borderId="1" xfId="30" applyFont="1" applyBorder="1" applyAlignment="1">
      <alignment horizontal="center" vertical="top"/>
    </xf>
    <xf numFmtId="0" fontId="12" fillId="0" borderId="1" xfId="30" applyNumberFormat="1" applyFont="1" applyFill="1" applyAlignment="1" applyProtection="1">
      <alignment horizontal="center" wrapText="1"/>
      <protection locked="0"/>
    </xf>
    <xf numFmtId="0" fontId="8" fillId="0" borderId="1" xfId="0" applyFont="1" applyFill="1" applyBorder="1" applyAlignment="1">
      <alignment vertical="top" wrapText="1"/>
    </xf>
    <xf numFmtId="0" fontId="8" fillId="0" borderId="1" xfId="0" applyFont="1" applyFill="1" applyBorder="1" applyAlignment="1">
      <alignment vertical="top"/>
    </xf>
    <xf numFmtId="0" fontId="9" fillId="0" borderId="4" xfId="5" applyNumberFormat="1" applyFont="1" applyFill="1" applyBorder="1" applyAlignment="1" applyProtection="1">
      <alignment horizontal="center" vertical="center" wrapText="1"/>
    </xf>
    <xf numFmtId="49" fontId="9" fillId="0" borderId="4" xfId="5" applyNumberFormat="1" applyFont="1" applyFill="1" applyBorder="1" applyAlignment="1" applyProtection="1">
      <alignment horizontal="center" vertical="center" wrapText="1"/>
    </xf>
    <xf numFmtId="0" fontId="9" fillId="0" borderId="6" xfId="4" applyFont="1" applyFill="1" applyBorder="1" applyAlignment="1">
      <alignment horizontal="center"/>
    </xf>
    <xf numFmtId="0" fontId="9" fillId="0" borderId="7"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9" fillId="0" borderId="1" xfId="13" applyNumberFormat="1" applyFont="1" applyProtection="1">
      <alignment horizontal="left" wrapText="1"/>
    </xf>
    <xf numFmtId="0" fontId="9" fillId="0" borderId="1" xfId="13" applyFont="1">
      <alignment horizontal="left" wrapText="1"/>
    </xf>
    <xf numFmtId="0" fontId="12" fillId="0" borderId="1" xfId="30" applyFont="1" applyFill="1" applyBorder="1" applyAlignment="1" applyProtection="1">
      <alignment horizontal="center" wrapText="1"/>
      <protection locked="0"/>
    </xf>
    <xf numFmtId="0" fontId="10" fillId="0" borderId="1" xfId="3" applyNumberFormat="1" applyFont="1" applyProtection="1">
      <alignment horizontal="center"/>
    </xf>
    <xf numFmtId="0" fontId="10" fillId="0" borderId="1" xfId="3" applyFont="1">
      <alignment horizontal="center"/>
    </xf>
    <xf numFmtId="49" fontId="9" fillId="0" borderId="4" xfId="5" applyNumberFormat="1" applyFont="1" applyBorder="1" applyAlignment="1" applyProtection="1">
      <alignment horizontal="center" vertical="center" wrapText="1"/>
    </xf>
    <xf numFmtId="0" fontId="9" fillId="0" borderId="4" xfId="5" applyNumberFormat="1" applyFont="1" applyBorder="1" applyAlignment="1" applyProtection="1">
      <alignment horizontal="center" vertical="center" wrapText="1"/>
    </xf>
    <xf numFmtId="0" fontId="9" fillId="0" borderId="6" xfId="4" applyFont="1" applyBorder="1" applyAlignment="1">
      <alignment horizontal="center"/>
    </xf>
    <xf numFmtId="0" fontId="9" fillId="0" borderId="7" xfId="4" applyFont="1" applyBorder="1" applyAlignment="1">
      <alignment horizontal="center"/>
    </xf>
    <xf numFmtId="0" fontId="9" fillId="0" borderId="8" xfId="4" applyFont="1" applyBorder="1" applyAlignment="1">
      <alignment horizontal="center"/>
    </xf>
    <xf numFmtId="0" fontId="8" fillId="0" borderId="1" xfId="30" applyFont="1" applyFill="1" applyAlignment="1" applyProtection="1">
      <protection locked="0"/>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K536"/>
  <sheetViews>
    <sheetView showGridLines="0" zoomScaleSheetLayoutView="100" workbookViewId="0">
      <selection activeCell="C10" sqref="C10:E10"/>
    </sheetView>
  </sheetViews>
  <sheetFormatPr defaultColWidth="9.109375" defaultRowHeight="14.4" outlineLevelRow="6"/>
  <cols>
    <col min="1" max="1" width="7.6640625" style="33" customWidth="1"/>
    <col min="2" max="2" width="53.88671875" style="33" customWidth="1"/>
    <col min="3" max="5" width="11.6640625" style="53" customWidth="1"/>
    <col min="6" max="6" width="9.109375" style="34" customWidth="1"/>
    <col min="7" max="16384" width="9.109375" style="34"/>
  </cols>
  <sheetData>
    <row r="1" spans="1:11">
      <c r="C1" s="117" t="s">
        <v>733</v>
      </c>
      <c r="D1" s="117"/>
      <c r="E1" s="117"/>
    </row>
    <row r="2" spans="1:11">
      <c r="C2" s="117" t="s">
        <v>567</v>
      </c>
      <c r="D2" s="117"/>
      <c r="E2" s="117"/>
    </row>
    <row r="3" spans="1:11">
      <c r="C3" s="117" t="s">
        <v>757</v>
      </c>
      <c r="D3" s="117"/>
      <c r="E3" s="117"/>
    </row>
    <row r="5" spans="1:11">
      <c r="C5" s="118" t="s">
        <v>732</v>
      </c>
      <c r="D5" s="118"/>
      <c r="E5" s="118"/>
      <c r="F5" s="60"/>
      <c r="G5" s="60"/>
      <c r="H5" s="60"/>
      <c r="I5" s="60"/>
      <c r="J5" s="60"/>
      <c r="K5" s="60"/>
    </row>
    <row r="6" spans="1:11" ht="15" customHeight="1">
      <c r="C6" s="115" t="s">
        <v>567</v>
      </c>
      <c r="D6" s="115"/>
      <c r="E6" s="115"/>
      <c r="F6" s="59"/>
      <c r="G6" s="59"/>
      <c r="H6" s="59"/>
      <c r="I6" s="59"/>
      <c r="J6" s="59"/>
      <c r="K6" s="59"/>
    </row>
    <row r="7" spans="1:11">
      <c r="C7" s="116" t="s">
        <v>689</v>
      </c>
      <c r="D7" s="116"/>
      <c r="E7" s="116"/>
      <c r="F7" s="60"/>
      <c r="G7" s="60"/>
      <c r="H7" s="60"/>
      <c r="I7" s="60"/>
      <c r="J7" s="60"/>
      <c r="K7" s="60"/>
    </row>
    <row r="8" spans="1:11">
      <c r="C8" s="116" t="s">
        <v>568</v>
      </c>
      <c r="D8" s="116"/>
      <c r="E8" s="116"/>
      <c r="F8" s="60"/>
      <c r="G8" s="60"/>
      <c r="H8" s="60"/>
      <c r="I8" s="60"/>
      <c r="J8" s="60"/>
      <c r="K8" s="60"/>
    </row>
    <row r="9" spans="1:11">
      <c r="C9" s="116" t="s">
        <v>577</v>
      </c>
      <c r="D9" s="116"/>
      <c r="E9" s="116"/>
      <c r="F9" s="60"/>
      <c r="G9" s="60"/>
      <c r="H9" s="60"/>
      <c r="I9" s="60"/>
      <c r="J9" s="60"/>
      <c r="K9" s="60"/>
    </row>
    <row r="10" spans="1:11">
      <c r="B10" s="37"/>
      <c r="C10" s="116" t="s">
        <v>578</v>
      </c>
      <c r="D10" s="116"/>
      <c r="E10" s="116"/>
      <c r="F10" s="60"/>
      <c r="G10" s="60"/>
      <c r="H10" s="60"/>
      <c r="I10" s="60"/>
      <c r="J10" s="60"/>
      <c r="K10" s="60"/>
    </row>
    <row r="11" spans="1:11" ht="15.75" customHeight="1">
      <c r="B11" s="109"/>
      <c r="C11" s="110"/>
      <c r="D11" s="110"/>
      <c r="E11" s="110"/>
      <c r="F11" s="2"/>
    </row>
    <row r="12" spans="1:11" ht="15.75" customHeight="1">
      <c r="B12" s="57"/>
      <c r="C12" s="58"/>
      <c r="D12" s="58"/>
      <c r="E12" s="58"/>
      <c r="F12" s="2"/>
    </row>
    <row r="13" spans="1:11" ht="15.75" customHeight="1">
      <c r="A13" s="119" t="s">
        <v>634</v>
      </c>
      <c r="B13" s="119"/>
      <c r="C13" s="119"/>
      <c r="D13" s="119"/>
      <c r="E13" s="119"/>
      <c r="F13" s="2"/>
    </row>
    <row r="14" spans="1:11" ht="72.75" customHeight="1">
      <c r="A14" s="119"/>
      <c r="B14" s="119"/>
      <c r="C14" s="119"/>
      <c r="D14" s="119"/>
      <c r="E14" s="119"/>
      <c r="F14" s="2"/>
    </row>
    <row r="15" spans="1:11" ht="15.75" customHeight="1">
      <c r="B15" s="109"/>
      <c r="C15" s="110"/>
      <c r="D15" s="110"/>
      <c r="E15" s="110"/>
      <c r="F15" s="2"/>
    </row>
    <row r="16" spans="1:11" ht="12" customHeight="1">
      <c r="B16" s="111"/>
      <c r="C16" s="112"/>
      <c r="D16" s="112"/>
      <c r="E16" s="112"/>
      <c r="F16" s="2"/>
    </row>
    <row r="17" spans="1:7" ht="42.75" customHeight="1">
      <c r="A17" s="41" t="s">
        <v>561</v>
      </c>
      <c r="B17" s="41" t="s">
        <v>564</v>
      </c>
      <c r="C17" s="7" t="s">
        <v>579</v>
      </c>
      <c r="D17" s="7" t="s">
        <v>580</v>
      </c>
      <c r="E17" s="7" t="s">
        <v>635</v>
      </c>
      <c r="F17" s="2"/>
    </row>
    <row r="18" spans="1:7" ht="15.75" customHeight="1">
      <c r="A18" s="41">
        <v>1</v>
      </c>
      <c r="B18" s="41">
        <v>2</v>
      </c>
      <c r="C18" s="7">
        <v>3</v>
      </c>
      <c r="D18" s="7">
        <v>4</v>
      </c>
      <c r="E18" s="7">
        <v>5</v>
      </c>
      <c r="F18" s="2"/>
    </row>
    <row r="19" spans="1:7" s="44" customFormat="1" ht="15.75" customHeight="1">
      <c r="A19" s="42"/>
      <c r="B19" s="43" t="s">
        <v>581</v>
      </c>
      <c r="C19" s="9">
        <f>C20+C131+C168+C235+C319+C420+C441+C491+C523</f>
        <v>586134.69999999995</v>
      </c>
      <c r="D19" s="9">
        <f>D20+D131+D168+D235+D319+D420+D441+D491+D523</f>
        <v>537549.20000000007</v>
      </c>
      <c r="E19" s="9">
        <f>E20+E131+E168+E235+E319+E420+E441+E491+E523</f>
        <v>529424.5</v>
      </c>
      <c r="F19" s="24"/>
    </row>
    <row r="20" spans="1:7" s="44" customFormat="1">
      <c r="A20" s="30" t="s">
        <v>1</v>
      </c>
      <c r="B20" s="31" t="s">
        <v>284</v>
      </c>
      <c r="C20" s="10">
        <f>C21+C27+C41+C47+C56+C61</f>
        <v>60108.200000000004</v>
      </c>
      <c r="D20" s="10">
        <f>D21+D27+D41+D47+D56+D61</f>
        <v>56036.3</v>
      </c>
      <c r="E20" s="10">
        <f>E21+E27+E41+E47+E56+E61</f>
        <v>55799.3</v>
      </c>
      <c r="F20" s="4"/>
    </row>
    <row r="21" spans="1:7" ht="26.4" outlineLevel="1">
      <c r="A21" s="25" t="s">
        <v>12</v>
      </c>
      <c r="B21" s="27" t="s">
        <v>295</v>
      </c>
      <c r="C21" s="11">
        <f>'№ 8 ведомственная'!F29</f>
        <v>1701.5</v>
      </c>
      <c r="D21" s="11">
        <f>'№ 8 ведомственная'!G29</f>
        <v>1701.5</v>
      </c>
      <c r="E21" s="11">
        <f>'№ 8 ведомственная'!H29</f>
        <v>1701.5</v>
      </c>
      <c r="F21" s="2"/>
    </row>
    <row r="22" spans="1:7" ht="39.6" hidden="1" outlineLevel="2">
      <c r="A22" s="25" t="s">
        <v>12</v>
      </c>
      <c r="B22" s="27" t="s">
        <v>296</v>
      </c>
      <c r="C22" s="11">
        <f>C23</f>
        <v>1701.5</v>
      </c>
      <c r="D22" s="11">
        <f t="shared" ref="D22:E25" si="0">D23</f>
        <v>1701.5</v>
      </c>
      <c r="E22" s="11">
        <f t="shared" si="0"/>
        <v>1701.5</v>
      </c>
      <c r="F22" s="2"/>
      <c r="G22" s="45"/>
    </row>
    <row r="23" spans="1:7" ht="26.4" hidden="1" outlineLevel="3">
      <c r="A23" s="25" t="s">
        <v>12</v>
      </c>
      <c r="B23" s="27" t="s">
        <v>347</v>
      </c>
      <c r="C23" s="11">
        <f>C24</f>
        <v>1701.5</v>
      </c>
      <c r="D23" s="11">
        <f t="shared" si="0"/>
        <v>1701.5</v>
      </c>
      <c r="E23" s="11">
        <f t="shared" si="0"/>
        <v>1701.5</v>
      </c>
      <c r="F23" s="2"/>
    </row>
    <row r="24" spans="1:7" ht="26.4" hidden="1" outlineLevel="4">
      <c r="A24" s="25" t="s">
        <v>12</v>
      </c>
      <c r="B24" s="27" t="s">
        <v>348</v>
      </c>
      <c r="C24" s="11">
        <f>C25</f>
        <v>1701.5</v>
      </c>
      <c r="D24" s="11">
        <f t="shared" si="0"/>
        <v>1701.5</v>
      </c>
      <c r="E24" s="11">
        <f t="shared" si="0"/>
        <v>1701.5</v>
      </c>
      <c r="F24" s="2"/>
    </row>
    <row r="25" spans="1:7" hidden="1" outlineLevel="5">
      <c r="A25" s="25" t="s">
        <v>12</v>
      </c>
      <c r="B25" s="27" t="s">
        <v>349</v>
      </c>
      <c r="C25" s="11">
        <f>C26</f>
        <v>1701.5</v>
      </c>
      <c r="D25" s="11">
        <f t="shared" si="0"/>
        <v>1701.5</v>
      </c>
      <c r="E25" s="11">
        <f t="shared" si="0"/>
        <v>1701.5</v>
      </c>
      <c r="F25" s="2"/>
    </row>
    <row r="26" spans="1:7" ht="52.8" hidden="1" outlineLevel="6">
      <c r="A26" s="25" t="s">
        <v>12</v>
      </c>
      <c r="B26" s="27" t="s">
        <v>341</v>
      </c>
      <c r="C26" s="11">
        <f>'№ 8 ведомственная'!F34</f>
        <v>1701.5</v>
      </c>
      <c r="D26" s="11">
        <f>'№ 8 ведомственная'!G34</f>
        <v>1701.5</v>
      </c>
      <c r="E26" s="11">
        <f>'№ 8 ведомственная'!H34</f>
        <v>1701.5</v>
      </c>
      <c r="F26" s="2"/>
    </row>
    <row r="27" spans="1:7" ht="39.6" outlineLevel="1" collapsed="1">
      <c r="A27" s="25" t="s">
        <v>17</v>
      </c>
      <c r="B27" s="27" t="s">
        <v>297</v>
      </c>
      <c r="C27" s="11">
        <f>'№ 8 ведомственная'!F35</f>
        <v>34253.1</v>
      </c>
      <c r="D27" s="11">
        <f>'№ 8 ведомственная'!G35</f>
        <v>33973.1</v>
      </c>
      <c r="E27" s="11">
        <f>'№ 8 ведомственная'!H35</f>
        <v>33973.1</v>
      </c>
      <c r="F27" s="2"/>
    </row>
    <row r="28" spans="1:7" ht="39.6" hidden="1" outlineLevel="2">
      <c r="A28" s="25" t="s">
        <v>17</v>
      </c>
      <c r="B28" s="27" t="s">
        <v>296</v>
      </c>
      <c r="C28" s="11">
        <f>C29+C34</f>
        <v>34253.1</v>
      </c>
      <c r="D28" s="11">
        <f t="shared" ref="D28:E28" si="1">D29+D34</f>
        <v>33973.1</v>
      </c>
      <c r="E28" s="11">
        <f t="shared" si="1"/>
        <v>33973.1</v>
      </c>
      <c r="F28" s="2"/>
    </row>
    <row r="29" spans="1:7" ht="52.8" hidden="1" outlineLevel="3">
      <c r="A29" s="25" t="s">
        <v>17</v>
      </c>
      <c r="B29" s="27" t="s">
        <v>350</v>
      </c>
      <c r="C29" s="11">
        <f>C30</f>
        <v>335.20000000000005</v>
      </c>
      <c r="D29" s="11">
        <f t="shared" ref="D29:E30" si="2">D30</f>
        <v>335.20000000000005</v>
      </c>
      <c r="E29" s="11">
        <f t="shared" si="2"/>
        <v>335.20000000000005</v>
      </c>
      <c r="F29" s="2"/>
    </row>
    <row r="30" spans="1:7" ht="66" hidden="1" outlineLevel="4">
      <c r="A30" s="25" t="s">
        <v>17</v>
      </c>
      <c r="B30" s="27" t="s">
        <v>351</v>
      </c>
      <c r="C30" s="11">
        <f>C31</f>
        <v>335.20000000000005</v>
      </c>
      <c r="D30" s="11">
        <f t="shared" si="2"/>
        <v>335.20000000000005</v>
      </c>
      <c r="E30" s="11">
        <f t="shared" si="2"/>
        <v>335.20000000000005</v>
      </c>
      <c r="F30" s="2"/>
    </row>
    <row r="31" spans="1:7" ht="39.6" hidden="1" outlineLevel="5">
      <c r="A31" s="25" t="s">
        <v>17</v>
      </c>
      <c r="B31" s="27" t="s">
        <v>352</v>
      </c>
      <c r="C31" s="11">
        <f>C32+C33</f>
        <v>335.20000000000005</v>
      </c>
      <c r="D31" s="11">
        <f t="shared" ref="D31:E31" si="3">D32+D33</f>
        <v>335.20000000000005</v>
      </c>
      <c r="E31" s="11">
        <f t="shared" si="3"/>
        <v>335.20000000000005</v>
      </c>
      <c r="F31" s="2"/>
    </row>
    <row r="32" spans="1:7" ht="52.8" hidden="1" outlineLevel="6">
      <c r="A32" s="25" t="s">
        <v>17</v>
      </c>
      <c r="B32" s="27" t="s">
        <v>341</v>
      </c>
      <c r="C32" s="11">
        <f>'№ 8 ведомственная'!F40</f>
        <v>258.8</v>
      </c>
      <c r="D32" s="11">
        <f>'№ 8 ведомственная'!G40</f>
        <v>258.8</v>
      </c>
      <c r="E32" s="11">
        <f>'№ 8 ведомственная'!H40</f>
        <v>258.8</v>
      </c>
      <c r="F32" s="2"/>
    </row>
    <row r="33" spans="1:6" ht="26.4" hidden="1" outlineLevel="6">
      <c r="A33" s="25" t="s">
        <v>17</v>
      </c>
      <c r="B33" s="27" t="s">
        <v>342</v>
      </c>
      <c r="C33" s="11">
        <f>'№ 8 ведомственная'!F41</f>
        <v>76.400000000000006</v>
      </c>
      <c r="D33" s="11">
        <f>'№ 8 ведомственная'!G41</f>
        <v>76.400000000000006</v>
      </c>
      <c r="E33" s="11">
        <f>'№ 8 ведомственная'!H41</f>
        <v>76.400000000000006</v>
      </c>
      <c r="F33" s="2"/>
    </row>
    <row r="34" spans="1:6" ht="26.4" hidden="1" outlineLevel="3">
      <c r="A34" s="25" t="s">
        <v>17</v>
      </c>
      <c r="B34" s="27" t="s">
        <v>347</v>
      </c>
      <c r="C34" s="11">
        <f>C35</f>
        <v>33917.9</v>
      </c>
      <c r="D34" s="11">
        <f t="shared" ref="D34:E35" si="4">D35</f>
        <v>33637.9</v>
      </c>
      <c r="E34" s="11">
        <f t="shared" si="4"/>
        <v>33637.9</v>
      </c>
      <c r="F34" s="2"/>
    </row>
    <row r="35" spans="1:6" ht="26.4" hidden="1" outlineLevel="4">
      <c r="A35" s="25" t="s">
        <v>17</v>
      </c>
      <c r="B35" s="27" t="s">
        <v>348</v>
      </c>
      <c r="C35" s="11">
        <f>C36</f>
        <v>33917.9</v>
      </c>
      <c r="D35" s="11">
        <f t="shared" si="4"/>
        <v>33637.9</v>
      </c>
      <c r="E35" s="11">
        <f t="shared" si="4"/>
        <v>33637.9</v>
      </c>
      <c r="F35" s="2"/>
    </row>
    <row r="36" spans="1:6" ht="52.8" hidden="1" outlineLevel="5">
      <c r="A36" s="25" t="s">
        <v>17</v>
      </c>
      <c r="B36" s="27" t="s">
        <v>354</v>
      </c>
      <c r="C36" s="11">
        <f>C37+C38+C39+C40</f>
        <v>33917.9</v>
      </c>
      <c r="D36" s="11">
        <f t="shared" ref="D36:E36" si="5">D37+D38+D39+D40</f>
        <v>33637.9</v>
      </c>
      <c r="E36" s="11">
        <f t="shared" si="5"/>
        <v>33637.9</v>
      </c>
      <c r="F36" s="2"/>
    </row>
    <row r="37" spans="1:6" ht="52.8" hidden="1" outlineLevel="6">
      <c r="A37" s="25" t="s">
        <v>17</v>
      </c>
      <c r="B37" s="27" t="s">
        <v>341</v>
      </c>
      <c r="C37" s="11">
        <f>'№ 8 ведомственная'!F45</f>
        <v>27101.8</v>
      </c>
      <c r="D37" s="11">
        <f>'№ 8 ведомственная'!G45</f>
        <v>27101.8</v>
      </c>
      <c r="E37" s="11">
        <f>'№ 8 ведомственная'!H45</f>
        <v>27101.8</v>
      </c>
      <c r="F37" s="2"/>
    </row>
    <row r="38" spans="1:6" ht="26.4" hidden="1" outlineLevel="6">
      <c r="A38" s="25" t="s">
        <v>17</v>
      </c>
      <c r="B38" s="27" t="s">
        <v>342</v>
      </c>
      <c r="C38" s="11">
        <f>'№ 8 ведомственная'!F46</f>
        <v>6296.1</v>
      </c>
      <c r="D38" s="11">
        <f>'№ 8 ведомственная'!G46</f>
        <v>6296.1</v>
      </c>
      <c r="E38" s="11">
        <f>'№ 8 ведомственная'!H46</f>
        <v>6296.1</v>
      </c>
      <c r="F38" s="2"/>
    </row>
    <row r="39" spans="1:6" hidden="1" outlineLevel="6">
      <c r="A39" s="25" t="s">
        <v>17</v>
      </c>
      <c r="B39" s="27" t="s">
        <v>353</v>
      </c>
      <c r="C39" s="11">
        <f>'№ 8 ведомственная'!F47</f>
        <v>0</v>
      </c>
      <c r="D39" s="11">
        <f>'№ 8 ведомственная'!G47</f>
        <v>110</v>
      </c>
      <c r="E39" s="11">
        <f>'№ 8 ведомственная'!H47</f>
        <v>110</v>
      </c>
      <c r="F39" s="2"/>
    </row>
    <row r="40" spans="1:6" hidden="1" outlineLevel="6">
      <c r="A40" s="25" t="s">
        <v>17</v>
      </c>
      <c r="B40" s="27" t="s">
        <v>343</v>
      </c>
      <c r="C40" s="11">
        <f>'№ 8 ведомственная'!F48</f>
        <v>520</v>
      </c>
      <c r="D40" s="11">
        <f>'№ 8 ведомственная'!G48</f>
        <v>130</v>
      </c>
      <c r="E40" s="11">
        <f>'№ 8 ведомственная'!H48</f>
        <v>130</v>
      </c>
      <c r="F40" s="2"/>
    </row>
    <row r="41" spans="1:6" outlineLevel="1" collapsed="1">
      <c r="A41" s="25" t="s">
        <v>23</v>
      </c>
      <c r="B41" s="27" t="s">
        <v>298</v>
      </c>
      <c r="C41" s="11">
        <f>'№ 8 ведомственная'!F49</f>
        <v>20.8</v>
      </c>
      <c r="D41" s="11">
        <f>'№ 8 ведомственная'!G49</f>
        <v>22.2</v>
      </c>
      <c r="E41" s="11">
        <f>'№ 8 ведомственная'!H49</f>
        <v>130</v>
      </c>
      <c r="F41" s="2"/>
    </row>
    <row r="42" spans="1:6" ht="39.6" hidden="1" outlineLevel="2">
      <c r="A42" s="25" t="s">
        <v>23</v>
      </c>
      <c r="B42" s="27" t="s">
        <v>296</v>
      </c>
      <c r="C42" s="11">
        <f>C43</f>
        <v>0</v>
      </c>
      <c r="D42" s="11">
        <f t="shared" ref="D42:E45" si="6">D43</f>
        <v>0</v>
      </c>
      <c r="E42" s="11">
        <f t="shared" si="6"/>
        <v>0</v>
      </c>
      <c r="F42" s="2"/>
    </row>
    <row r="43" spans="1:6" ht="52.8" hidden="1" outlineLevel="3">
      <c r="A43" s="25" t="s">
        <v>23</v>
      </c>
      <c r="B43" s="27" t="s">
        <v>350</v>
      </c>
      <c r="C43" s="11">
        <f>C44</f>
        <v>0</v>
      </c>
      <c r="D43" s="11">
        <f t="shared" si="6"/>
        <v>0</v>
      </c>
      <c r="E43" s="11">
        <f t="shared" si="6"/>
        <v>0</v>
      </c>
      <c r="F43" s="2"/>
    </row>
    <row r="44" spans="1:6" ht="66" hidden="1" outlineLevel="4">
      <c r="A44" s="25" t="s">
        <v>23</v>
      </c>
      <c r="B44" s="27" t="s">
        <v>351</v>
      </c>
      <c r="C44" s="11">
        <f>C45</f>
        <v>0</v>
      </c>
      <c r="D44" s="11">
        <f t="shared" si="6"/>
        <v>0</v>
      </c>
      <c r="E44" s="11">
        <f t="shared" si="6"/>
        <v>0</v>
      </c>
      <c r="F44" s="2"/>
    </row>
    <row r="45" spans="1:6" ht="39.6" hidden="1" outlineLevel="5">
      <c r="A45" s="25" t="s">
        <v>23</v>
      </c>
      <c r="B45" s="27" t="s">
        <v>355</v>
      </c>
      <c r="C45" s="11">
        <f>C46</f>
        <v>0</v>
      </c>
      <c r="D45" s="11">
        <f t="shared" si="6"/>
        <v>0</v>
      </c>
      <c r="E45" s="11">
        <f t="shared" si="6"/>
        <v>0</v>
      </c>
      <c r="F45" s="2"/>
    </row>
    <row r="46" spans="1:6" ht="26.4" hidden="1" outlineLevel="6">
      <c r="A46" s="25" t="s">
        <v>23</v>
      </c>
      <c r="B46" s="27" t="s">
        <v>342</v>
      </c>
      <c r="C46" s="11"/>
      <c r="D46" s="11"/>
      <c r="E46" s="11"/>
      <c r="F46" s="2"/>
    </row>
    <row r="47" spans="1:6" ht="39.6" outlineLevel="1" collapsed="1">
      <c r="A47" s="25" t="s">
        <v>2</v>
      </c>
      <c r="B47" s="27" t="s">
        <v>293</v>
      </c>
      <c r="C47" s="11">
        <f>'№ 8 ведомственная'!F20+'№ 8 ведомственная'!F607</f>
        <v>9125.8000000000011</v>
      </c>
      <c r="D47" s="11">
        <f>'№ 8 ведомственная'!G20+'№ 8 ведомственная'!G607</f>
        <v>9125.8000000000011</v>
      </c>
      <c r="E47" s="11">
        <f>'№ 8 ведомственная'!H20+'№ 8 ведомственная'!H607</f>
        <v>9125.8000000000011</v>
      </c>
      <c r="F47" s="2"/>
    </row>
    <row r="48" spans="1:6" hidden="1" outlineLevel="2">
      <c r="A48" s="25" t="s">
        <v>2</v>
      </c>
      <c r="B48" s="27" t="s">
        <v>294</v>
      </c>
      <c r="C48" s="11">
        <f>C49</f>
        <v>9125.8000000000011</v>
      </c>
      <c r="D48" s="11">
        <f t="shared" ref="D48:E48" si="7">D49</f>
        <v>9125.8000000000011</v>
      </c>
      <c r="E48" s="11">
        <f t="shared" si="7"/>
        <v>9125.8000000000011</v>
      </c>
      <c r="F48" s="2"/>
    </row>
    <row r="49" spans="1:6" ht="26.4" hidden="1" outlineLevel="3">
      <c r="A49" s="25" t="s">
        <v>2</v>
      </c>
      <c r="B49" s="27" t="s">
        <v>339</v>
      </c>
      <c r="C49" s="11">
        <f>C50+C54</f>
        <v>9125.8000000000011</v>
      </c>
      <c r="D49" s="11">
        <f t="shared" ref="D49:E49" si="8">D50+D54</f>
        <v>9125.8000000000011</v>
      </c>
      <c r="E49" s="11">
        <f t="shared" si="8"/>
        <v>9125.8000000000011</v>
      </c>
      <c r="F49" s="2"/>
    </row>
    <row r="50" spans="1:6" ht="26.4" hidden="1" outlineLevel="5">
      <c r="A50" s="25" t="s">
        <v>2</v>
      </c>
      <c r="B50" s="27" t="s">
        <v>340</v>
      </c>
      <c r="C50" s="11">
        <f>C51+C52+C53</f>
        <v>8321.6</v>
      </c>
      <c r="D50" s="11">
        <f t="shared" ref="D50:E50" si="9">D51+D52+D53</f>
        <v>8321.6</v>
      </c>
      <c r="E50" s="11">
        <f t="shared" si="9"/>
        <v>8321.6</v>
      </c>
      <c r="F50" s="2"/>
    </row>
    <row r="51" spans="1:6" ht="52.8" hidden="1" outlineLevel="6">
      <c r="A51" s="25" t="s">
        <v>2</v>
      </c>
      <c r="B51" s="27" t="s">
        <v>341</v>
      </c>
      <c r="C51" s="11">
        <f>'№ 8 ведомственная'!F24</f>
        <v>7395.4</v>
      </c>
      <c r="D51" s="11">
        <f>'№ 8 ведомственная'!G24</f>
        <v>7395.4</v>
      </c>
      <c r="E51" s="11">
        <f>'№ 8 ведомственная'!H24</f>
        <v>7395.4</v>
      </c>
      <c r="F51" s="2"/>
    </row>
    <row r="52" spans="1:6" ht="26.4" hidden="1" outlineLevel="6">
      <c r="A52" s="25" t="s">
        <v>2</v>
      </c>
      <c r="B52" s="27" t="s">
        <v>342</v>
      </c>
      <c r="C52" s="11">
        <f>'№ 8 ведомственная'!F25</f>
        <v>920.2</v>
      </c>
      <c r="D52" s="11">
        <f>'№ 8 ведомственная'!G25</f>
        <v>920.2</v>
      </c>
      <c r="E52" s="11">
        <f>'№ 8 ведомственная'!H25</f>
        <v>920.2</v>
      </c>
      <c r="F52" s="2"/>
    </row>
    <row r="53" spans="1:6" hidden="1" outlineLevel="6">
      <c r="A53" s="25" t="s">
        <v>2</v>
      </c>
      <c r="B53" s="27" t="s">
        <v>343</v>
      </c>
      <c r="C53" s="11">
        <f>'№ 8 ведомственная'!F26</f>
        <v>6</v>
      </c>
      <c r="D53" s="11">
        <f>'№ 8 ведомственная'!G26</f>
        <v>6</v>
      </c>
      <c r="E53" s="11">
        <f>'№ 8 ведомственная'!H26</f>
        <v>6</v>
      </c>
      <c r="F53" s="2"/>
    </row>
    <row r="54" spans="1:6" hidden="1" outlineLevel="5">
      <c r="A54" s="25" t="s">
        <v>2</v>
      </c>
      <c r="B54" s="27" t="s">
        <v>283</v>
      </c>
      <c r="C54" s="11">
        <f>C55</f>
        <v>804.2</v>
      </c>
      <c r="D54" s="11">
        <f t="shared" ref="D54:E54" si="10">D55</f>
        <v>804.2</v>
      </c>
      <c r="E54" s="11">
        <f t="shared" si="10"/>
        <v>804.2</v>
      </c>
      <c r="F54" s="2"/>
    </row>
    <row r="55" spans="1:6" ht="52.8" hidden="1" outlineLevel="6">
      <c r="A55" s="25" t="s">
        <v>2</v>
      </c>
      <c r="B55" s="27" t="s">
        <v>341</v>
      </c>
      <c r="C55" s="11">
        <f>'№ 8 ведомственная'!F611</f>
        <v>804.2</v>
      </c>
      <c r="D55" s="11">
        <f>'№ 8 ведомственная'!G611</f>
        <v>804.2</v>
      </c>
      <c r="E55" s="11">
        <f>'№ 8 ведомственная'!H611</f>
        <v>804.2</v>
      </c>
      <c r="F55" s="2"/>
    </row>
    <row r="56" spans="1:6" outlineLevel="1" collapsed="1">
      <c r="A56" s="25" t="s">
        <v>25</v>
      </c>
      <c r="B56" s="27" t="s">
        <v>299</v>
      </c>
      <c r="C56" s="11">
        <f>'№ 8 ведомственная'!F55</f>
        <v>300</v>
      </c>
      <c r="D56" s="11">
        <f>'№ 8 ведомственная'!G55</f>
        <v>300</v>
      </c>
      <c r="E56" s="11">
        <f>'№ 8 ведомственная'!H55</f>
        <v>300</v>
      </c>
      <c r="F56" s="2"/>
    </row>
    <row r="57" spans="1:6" hidden="1" outlineLevel="2">
      <c r="A57" s="25" t="s">
        <v>25</v>
      </c>
      <c r="B57" s="27" t="s">
        <v>294</v>
      </c>
      <c r="C57" s="11">
        <f>C58</f>
        <v>300</v>
      </c>
      <c r="D57" s="11">
        <f t="shared" ref="D57:E59" si="11">D58</f>
        <v>300</v>
      </c>
      <c r="E57" s="11">
        <f t="shared" si="11"/>
        <v>300</v>
      </c>
      <c r="F57" s="2"/>
    </row>
    <row r="58" spans="1:6" hidden="1" outlineLevel="3">
      <c r="A58" s="25" t="s">
        <v>25</v>
      </c>
      <c r="B58" s="27" t="s">
        <v>299</v>
      </c>
      <c r="C58" s="11">
        <f>C59</f>
        <v>300</v>
      </c>
      <c r="D58" s="11">
        <f t="shared" si="11"/>
        <v>300</v>
      </c>
      <c r="E58" s="11">
        <f t="shared" si="11"/>
        <v>300</v>
      </c>
      <c r="F58" s="2"/>
    </row>
    <row r="59" spans="1:6" hidden="1" outlineLevel="5">
      <c r="A59" s="25" t="s">
        <v>25</v>
      </c>
      <c r="B59" s="27" t="s">
        <v>356</v>
      </c>
      <c r="C59" s="11">
        <f>C60</f>
        <v>300</v>
      </c>
      <c r="D59" s="11">
        <f t="shared" si="11"/>
        <v>300</v>
      </c>
      <c r="E59" s="11">
        <f t="shared" si="11"/>
        <v>300</v>
      </c>
      <c r="F59" s="2"/>
    </row>
    <row r="60" spans="1:6" hidden="1" outlineLevel="6">
      <c r="A60" s="25" t="s">
        <v>25</v>
      </c>
      <c r="B60" s="27" t="s">
        <v>343</v>
      </c>
      <c r="C60" s="11">
        <f>'№ 8 ведомственная'!F59</f>
        <v>300</v>
      </c>
      <c r="D60" s="11">
        <f>'№ 8 ведомственная'!G59</f>
        <v>300</v>
      </c>
      <c r="E60" s="11">
        <f>'№ 8 ведомственная'!H59</f>
        <v>300</v>
      </c>
      <c r="F60" s="2"/>
    </row>
    <row r="61" spans="1:6" outlineLevel="1" collapsed="1">
      <c r="A61" s="25" t="s">
        <v>28</v>
      </c>
      <c r="B61" s="27" t="s">
        <v>300</v>
      </c>
      <c r="C61" s="11">
        <f>'№ 8 ведомственная'!F60</f>
        <v>14707</v>
      </c>
      <c r="D61" s="11">
        <f>'№ 8 ведомственная'!G60</f>
        <v>10913.7</v>
      </c>
      <c r="E61" s="11">
        <f>'№ 8 ведомственная'!H60</f>
        <v>10568.9</v>
      </c>
      <c r="F61" s="2"/>
    </row>
    <row r="62" spans="1:6" ht="39.6" hidden="1" outlineLevel="2">
      <c r="A62" s="25" t="s">
        <v>28</v>
      </c>
      <c r="B62" s="27" t="s">
        <v>301</v>
      </c>
      <c r="C62" s="11" t="e">
        <f>C63+C74</f>
        <v>#REF!</v>
      </c>
      <c r="D62" s="11" t="e">
        <f t="shared" ref="D62:E62" si="12">D63+D74</f>
        <v>#REF!</v>
      </c>
      <c r="E62" s="11" t="e">
        <f t="shared" si="12"/>
        <v>#REF!</v>
      </c>
      <c r="F62" s="2"/>
    </row>
    <row r="63" spans="1:6" ht="26.4" hidden="1" outlineLevel="3">
      <c r="A63" s="25" t="s">
        <v>28</v>
      </c>
      <c r="B63" s="27" t="s">
        <v>357</v>
      </c>
      <c r="C63" s="11" t="e">
        <f>C64+C67</f>
        <v>#REF!</v>
      </c>
      <c r="D63" s="11" t="e">
        <f t="shared" ref="D63:E63" si="13">D64+D67</f>
        <v>#REF!</v>
      </c>
      <c r="E63" s="11" t="e">
        <f t="shared" si="13"/>
        <v>#REF!</v>
      </c>
      <c r="F63" s="2"/>
    </row>
    <row r="64" spans="1:6" ht="26.4" hidden="1" outlineLevel="4">
      <c r="A64" s="25" t="s">
        <v>28</v>
      </c>
      <c r="B64" s="27" t="s">
        <v>582</v>
      </c>
      <c r="C64" s="11" t="e">
        <f>C65</f>
        <v>#REF!</v>
      </c>
      <c r="D64" s="11" t="e">
        <f t="shared" ref="D64:E65" si="14">D65</f>
        <v>#REF!</v>
      </c>
      <c r="E64" s="11" t="e">
        <f t="shared" si="14"/>
        <v>#REF!</v>
      </c>
      <c r="F64" s="2"/>
    </row>
    <row r="65" spans="1:6" ht="26.4" hidden="1" outlineLevel="5">
      <c r="A65" s="25" t="s">
        <v>28</v>
      </c>
      <c r="B65" s="27" t="s">
        <v>358</v>
      </c>
      <c r="C65" s="11" t="e">
        <f>C66</f>
        <v>#REF!</v>
      </c>
      <c r="D65" s="11" t="e">
        <f t="shared" si="14"/>
        <v>#REF!</v>
      </c>
      <c r="E65" s="11" t="e">
        <f t="shared" si="14"/>
        <v>#REF!</v>
      </c>
      <c r="F65" s="2"/>
    </row>
    <row r="66" spans="1:6" ht="26.4" hidden="1" outlineLevel="6">
      <c r="A66" s="25" t="s">
        <v>28</v>
      </c>
      <c r="B66" s="27" t="s">
        <v>342</v>
      </c>
      <c r="C66" s="11" t="e">
        <f>'№ 8 ведомственная'!#REF!</f>
        <v>#REF!</v>
      </c>
      <c r="D66" s="11" t="e">
        <f>'№ 8 ведомственная'!#REF!</f>
        <v>#REF!</v>
      </c>
      <c r="E66" s="11" t="e">
        <f>'№ 8 ведомственная'!#REF!</f>
        <v>#REF!</v>
      </c>
      <c r="F66" s="2"/>
    </row>
    <row r="67" spans="1:6" ht="39.6" hidden="1" outlineLevel="4">
      <c r="A67" s="25" t="s">
        <v>28</v>
      </c>
      <c r="B67" s="27" t="s">
        <v>359</v>
      </c>
      <c r="C67" s="11">
        <f>C68+C70+C72</f>
        <v>2459</v>
      </c>
      <c r="D67" s="11">
        <f t="shared" ref="D67:E67" si="15">D68+D70+D72</f>
        <v>2459</v>
      </c>
      <c r="E67" s="11">
        <f t="shared" si="15"/>
        <v>2459</v>
      </c>
      <c r="F67" s="2"/>
    </row>
    <row r="68" spans="1:6" ht="39.6" hidden="1" outlineLevel="5">
      <c r="A68" s="25" t="s">
        <v>28</v>
      </c>
      <c r="B68" s="27" t="s">
        <v>360</v>
      </c>
      <c r="C68" s="11">
        <f>C69</f>
        <v>160</v>
      </c>
      <c r="D68" s="11">
        <f t="shared" ref="D68:E68" si="16">D69</f>
        <v>160</v>
      </c>
      <c r="E68" s="11">
        <f t="shared" si="16"/>
        <v>160</v>
      </c>
      <c r="F68" s="2"/>
    </row>
    <row r="69" spans="1:6" ht="26.4" hidden="1" outlineLevel="6">
      <c r="A69" s="25" t="s">
        <v>28</v>
      </c>
      <c r="B69" s="27" t="s">
        <v>342</v>
      </c>
      <c r="C69" s="11">
        <f>'№ 8 ведомственная'!F65</f>
        <v>160</v>
      </c>
      <c r="D69" s="11">
        <f>'№ 8 ведомственная'!G65</f>
        <v>160</v>
      </c>
      <c r="E69" s="11">
        <f>'№ 8 ведомственная'!H65</f>
        <v>160</v>
      </c>
      <c r="F69" s="2"/>
    </row>
    <row r="70" spans="1:6" ht="52.8" hidden="1" outlineLevel="5">
      <c r="A70" s="25" t="s">
        <v>28</v>
      </c>
      <c r="B70" s="27" t="s">
        <v>361</v>
      </c>
      <c r="C70" s="11">
        <f>C71</f>
        <v>209</v>
      </c>
      <c r="D70" s="11">
        <f t="shared" ref="D70:E70" si="17">D71</f>
        <v>209</v>
      </c>
      <c r="E70" s="11">
        <f t="shared" si="17"/>
        <v>209</v>
      </c>
      <c r="F70" s="2"/>
    </row>
    <row r="71" spans="1:6" ht="26.4" hidden="1" outlineLevel="6">
      <c r="A71" s="25" t="s">
        <v>28</v>
      </c>
      <c r="B71" s="27" t="s">
        <v>342</v>
      </c>
      <c r="C71" s="11">
        <f>'№ 8 ведомственная'!F67</f>
        <v>209</v>
      </c>
      <c r="D71" s="11">
        <f>'№ 8 ведомственная'!G67</f>
        <v>209</v>
      </c>
      <c r="E71" s="11">
        <f>'№ 8 ведомственная'!H67</f>
        <v>209</v>
      </c>
      <c r="F71" s="2"/>
    </row>
    <row r="72" spans="1:6" ht="26.4" hidden="1" outlineLevel="5">
      <c r="A72" s="25" t="s">
        <v>28</v>
      </c>
      <c r="B72" s="27" t="s">
        <v>362</v>
      </c>
      <c r="C72" s="11">
        <f>C73</f>
        <v>2090</v>
      </c>
      <c r="D72" s="11">
        <f t="shared" ref="D72:E72" si="18">D73</f>
        <v>2090</v>
      </c>
      <c r="E72" s="11">
        <f t="shared" si="18"/>
        <v>2090</v>
      </c>
      <c r="F72" s="2"/>
    </row>
    <row r="73" spans="1:6" ht="26.4" hidden="1" outlineLevel="6">
      <c r="A73" s="25" t="s">
        <v>28</v>
      </c>
      <c r="B73" s="27" t="s">
        <v>342</v>
      </c>
      <c r="C73" s="11">
        <f>'№ 8 ведомственная'!F69</f>
        <v>2090</v>
      </c>
      <c r="D73" s="11">
        <f>'№ 8 ведомственная'!G69</f>
        <v>2090</v>
      </c>
      <c r="E73" s="11">
        <f>'№ 8 ведомственная'!H69</f>
        <v>2090</v>
      </c>
      <c r="F73" s="2"/>
    </row>
    <row r="74" spans="1:6" ht="26.4" hidden="1" outlineLevel="3">
      <c r="A74" s="25" t="s">
        <v>28</v>
      </c>
      <c r="B74" s="27" t="s">
        <v>363</v>
      </c>
      <c r="C74" s="11" t="e">
        <f>C75</f>
        <v>#REF!</v>
      </c>
      <c r="D74" s="11" t="e">
        <f t="shared" ref="D74:E76" si="19">D75</f>
        <v>#REF!</v>
      </c>
      <c r="E74" s="11" t="e">
        <f t="shared" si="19"/>
        <v>#REF!</v>
      </c>
      <c r="F74" s="2"/>
    </row>
    <row r="75" spans="1:6" ht="52.8" hidden="1" outlineLevel="4">
      <c r="A75" s="25" t="s">
        <v>28</v>
      </c>
      <c r="B75" s="27" t="s">
        <v>364</v>
      </c>
      <c r="C75" s="11" t="e">
        <f>C76</f>
        <v>#REF!</v>
      </c>
      <c r="D75" s="11" t="e">
        <f t="shared" si="19"/>
        <v>#REF!</v>
      </c>
      <c r="E75" s="11" t="e">
        <f t="shared" si="19"/>
        <v>#REF!</v>
      </c>
      <c r="F75" s="2"/>
    </row>
    <row r="76" spans="1:6" ht="26.4" hidden="1" outlineLevel="5">
      <c r="A76" s="25" t="s">
        <v>28</v>
      </c>
      <c r="B76" s="27" t="s">
        <v>365</v>
      </c>
      <c r="C76" s="11" t="e">
        <f>C77</f>
        <v>#REF!</v>
      </c>
      <c r="D76" s="11" t="e">
        <f t="shared" si="19"/>
        <v>#REF!</v>
      </c>
      <c r="E76" s="11" t="e">
        <f t="shared" si="19"/>
        <v>#REF!</v>
      </c>
      <c r="F76" s="2"/>
    </row>
    <row r="77" spans="1:6" ht="26.4" hidden="1" outlineLevel="6">
      <c r="A77" s="25" t="s">
        <v>28</v>
      </c>
      <c r="B77" s="27" t="s">
        <v>342</v>
      </c>
      <c r="C77" s="11" t="e">
        <f>'№ 8 ведомственная'!#REF!</f>
        <v>#REF!</v>
      </c>
      <c r="D77" s="11" t="e">
        <f>'№ 8 ведомственная'!#REF!</f>
        <v>#REF!</v>
      </c>
      <c r="E77" s="11" t="e">
        <f>'№ 8 ведомственная'!#REF!</f>
        <v>#REF!</v>
      </c>
      <c r="F77" s="2"/>
    </row>
    <row r="78" spans="1:6" ht="39.6" hidden="1" outlineLevel="2">
      <c r="A78" s="25" t="s">
        <v>28</v>
      </c>
      <c r="B78" s="27" t="s">
        <v>296</v>
      </c>
      <c r="C78" s="11">
        <f>C79+C89</f>
        <v>1650.5</v>
      </c>
      <c r="D78" s="11">
        <f t="shared" ref="D78:E78" si="20">D79+D89</f>
        <v>1580.5</v>
      </c>
      <c r="E78" s="11">
        <f t="shared" si="20"/>
        <v>1580.5</v>
      </c>
      <c r="F78" s="2"/>
    </row>
    <row r="79" spans="1:6" ht="52.8" hidden="1" outlineLevel="3">
      <c r="A79" s="25" t="s">
        <v>28</v>
      </c>
      <c r="B79" s="27" t="s">
        <v>350</v>
      </c>
      <c r="C79" s="11">
        <f>C80</f>
        <v>1250.5</v>
      </c>
      <c r="D79" s="11">
        <f t="shared" ref="D79:E79" si="21">D80</f>
        <v>1180.5</v>
      </c>
      <c r="E79" s="11">
        <f t="shared" si="21"/>
        <v>1180.5</v>
      </c>
      <c r="F79" s="2"/>
    </row>
    <row r="80" spans="1:6" ht="66" hidden="1" outlineLevel="4">
      <c r="A80" s="25" t="s">
        <v>28</v>
      </c>
      <c r="B80" s="27" t="s">
        <v>351</v>
      </c>
      <c r="C80" s="11">
        <f>C81+C84+C86</f>
        <v>1250.5</v>
      </c>
      <c r="D80" s="11">
        <f t="shared" ref="D80:E80" si="22">D81+D84+D86</f>
        <v>1180.5</v>
      </c>
      <c r="E80" s="11">
        <f t="shared" si="22"/>
        <v>1180.5</v>
      </c>
      <c r="F80" s="2"/>
    </row>
    <row r="81" spans="1:6" ht="52.8" hidden="1" outlineLevel="5">
      <c r="A81" s="25" t="s">
        <v>28</v>
      </c>
      <c r="B81" s="27" t="s">
        <v>366</v>
      </c>
      <c r="C81" s="11">
        <f>C82+C83</f>
        <v>198</v>
      </c>
      <c r="D81" s="11">
        <f t="shared" ref="D81:E81" si="23">D82+D83</f>
        <v>198</v>
      </c>
      <c r="E81" s="11">
        <f t="shared" si="23"/>
        <v>198</v>
      </c>
      <c r="F81" s="2"/>
    </row>
    <row r="82" spans="1:6" ht="52.8" hidden="1" outlineLevel="6">
      <c r="A82" s="25" t="s">
        <v>28</v>
      </c>
      <c r="B82" s="27" t="s">
        <v>341</v>
      </c>
      <c r="C82" s="11">
        <f>'№ 8 ведомственная'!F76</f>
        <v>152.69999999999999</v>
      </c>
      <c r="D82" s="11">
        <f>'№ 8 ведомственная'!G76</f>
        <v>152.69999999999999</v>
      </c>
      <c r="E82" s="11">
        <f>'№ 8 ведомственная'!H76</f>
        <v>152.69999999999999</v>
      </c>
      <c r="F82" s="2"/>
    </row>
    <row r="83" spans="1:6" ht="26.4" hidden="1" outlineLevel="6">
      <c r="A83" s="25" t="s">
        <v>28</v>
      </c>
      <c r="B83" s="27" t="s">
        <v>342</v>
      </c>
      <c r="C83" s="11">
        <f>'№ 8 ведомственная'!F77</f>
        <v>45.3</v>
      </c>
      <c r="D83" s="11">
        <f>'№ 8 ведомственная'!G77</f>
        <v>45.3</v>
      </c>
      <c r="E83" s="11">
        <f>'№ 8 ведомственная'!H77</f>
        <v>45.3</v>
      </c>
      <c r="F83" s="2"/>
    </row>
    <row r="84" spans="1:6" hidden="1" outlineLevel="5">
      <c r="A84" s="25" t="s">
        <v>28</v>
      </c>
      <c r="B84" s="27" t="s">
        <v>367</v>
      </c>
      <c r="C84" s="11">
        <f>C85</f>
        <v>290</v>
      </c>
      <c r="D84" s="11">
        <f t="shared" ref="D84:E84" si="24">D85</f>
        <v>220</v>
      </c>
      <c r="E84" s="11">
        <f t="shared" si="24"/>
        <v>220</v>
      </c>
      <c r="F84" s="2"/>
    </row>
    <row r="85" spans="1:6" ht="26.4" hidden="1" outlineLevel="6">
      <c r="A85" s="25" t="s">
        <v>28</v>
      </c>
      <c r="B85" s="27" t="s">
        <v>368</v>
      </c>
      <c r="C85" s="11">
        <f>'№ 8 ведомственная'!F79</f>
        <v>290</v>
      </c>
      <c r="D85" s="11">
        <f>'№ 8 ведомственная'!G79</f>
        <v>220</v>
      </c>
      <c r="E85" s="11">
        <f>'№ 8 ведомственная'!H79</f>
        <v>220</v>
      </c>
      <c r="F85" s="2"/>
    </row>
    <row r="86" spans="1:6" ht="26.4" hidden="1" outlineLevel="5">
      <c r="A86" s="25" t="s">
        <v>28</v>
      </c>
      <c r="B86" s="27" t="s">
        <v>369</v>
      </c>
      <c r="C86" s="11">
        <f>C87+C88</f>
        <v>762.5</v>
      </c>
      <c r="D86" s="11">
        <f t="shared" ref="D86:E86" si="25">D87+D88</f>
        <v>762.5</v>
      </c>
      <c r="E86" s="11">
        <f t="shared" si="25"/>
        <v>762.5</v>
      </c>
      <c r="F86" s="2"/>
    </row>
    <row r="87" spans="1:6" ht="52.8" hidden="1" outlineLevel="6">
      <c r="A87" s="25" t="s">
        <v>28</v>
      </c>
      <c r="B87" s="27" t="s">
        <v>341</v>
      </c>
      <c r="C87" s="11">
        <f>'№ 8 ведомственная'!F81</f>
        <v>329.9</v>
      </c>
      <c r="D87" s="11">
        <f>'№ 8 ведомственная'!G81</f>
        <v>329.9</v>
      </c>
      <c r="E87" s="11">
        <f>'№ 8 ведомственная'!H81</f>
        <v>329.9</v>
      </c>
      <c r="F87" s="2"/>
    </row>
    <row r="88" spans="1:6" ht="26.4" hidden="1" outlineLevel="6">
      <c r="A88" s="25" t="s">
        <v>28</v>
      </c>
      <c r="B88" s="27" t="s">
        <v>342</v>
      </c>
      <c r="C88" s="11">
        <f>'№ 8 ведомственная'!F82</f>
        <v>432.6</v>
      </c>
      <c r="D88" s="11">
        <f>'№ 8 ведомственная'!G82</f>
        <v>432.6</v>
      </c>
      <c r="E88" s="11">
        <f>'№ 8 ведомственная'!H82</f>
        <v>432.6</v>
      </c>
      <c r="F88" s="2"/>
    </row>
    <row r="89" spans="1:6" ht="26.4" hidden="1" outlineLevel="3">
      <c r="A89" s="25" t="s">
        <v>28</v>
      </c>
      <c r="B89" s="27" t="s">
        <v>370</v>
      </c>
      <c r="C89" s="11">
        <f>C90</f>
        <v>400</v>
      </c>
      <c r="D89" s="11">
        <f t="shared" ref="D89:E89" si="26">D90</f>
        <v>400</v>
      </c>
      <c r="E89" s="11">
        <f t="shared" si="26"/>
        <v>400</v>
      </c>
      <c r="F89" s="2"/>
    </row>
    <row r="90" spans="1:6" ht="26.4" hidden="1" outlineLevel="4">
      <c r="A90" s="25" t="s">
        <v>28</v>
      </c>
      <c r="B90" s="27" t="s">
        <v>371</v>
      </c>
      <c r="C90" s="11">
        <f>C91+C93</f>
        <v>400</v>
      </c>
      <c r="D90" s="11">
        <f t="shared" ref="D90:E90" si="27">D91+D93</f>
        <v>400</v>
      </c>
      <c r="E90" s="11">
        <f t="shared" si="27"/>
        <v>400</v>
      </c>
      <c r="F90" s="2"/>
    </row>
    <row r="91" spans="1:6" ht="39.6" hidden="1" outlineLevel="5">
      <c r="A91" s="25" t="s">
        <v>28</v>
      </c>
      <c r="B91" s="27" t="s">
        <v>372</v>
      </c>
      <c r="C91" s="11">
        <f>C92</f>
        <v>200</v>
      </c>
      <c r="D91" s="11">
        <f t="shared" ref="D91:E91" si="28">D92</f>
        <v>200</v>
      </c>
      <c r="E91" s="11">
        <f t="shared" si="28"/>
        <v>200</v>
      </c>
      <c r="F91" s="2"/>
    </row>
    <row r="92" spans="1:6" ht="26.4" hidden="1" outlineLevel="6">
      <c r="A92" s="25" t="s">
        <v>28</v>
      </c>
      <c r="B92" s="27" t="s">
        <v>342</v>
      </c>
      <c r="C92" s="11">
        <f>'№ 8 ведомственная'!F86</f>
        <v>200</v>
      </c>
      <c r="D92" s="11">
        <f>'№ 8 ведомственная'!G86</f>
        <v>200</v>
      </c>
      <c r="E92" s="11">
        <f>'№ 8 ведомственная'!H86</f>
        <v>200</v>
      </c>
      <c r="F92" s="2"/>
    </row>
    <row r="93" spans="1:6" ht="39.6" hidden="1" outlineLevel="5">
      <c r="A93" s="25" t="s">
        <v>28</v>
      </c>
      <c r="B93" s="27" t="s">
        <v>373</v>
      </c>
      <c r="C93" s="11">
        <f>C94</f>
        <v>200</v>
      </c>
      <c r="D93" s="11">
        <f t="shared" ref="D93:E93" si="29">D94</f>
        <v>200</v>
      </c>
      <c r="E93" s="11">
        <f t="shared" si="29"/>
        <v>200</v>
      </c>
      <c r="F93" s="2"/>
    </row>
    <row r="94" spans="1:6" ht="26.4" hidden="1" outlineLevel="6">
      <c r="A94" s="25" t="s">
        <v>28</v>
      </c>
      <c r="B94" s="27" t="s">
        <v>342</v>
      </c>
      <c r="C94" s="11">
        <f>'№ 8 ведомственная'!F88</f>
        <v>200</v>
      </c>
      <c r="D94" s="11">
        <f>'№ 8 ведомственная'!G88</f>
        <v>200</v>
      </c>
      <c r="E94" s="11">
        <f>'№ 8 ведомственная'!H88</f>
        <v>200</v>
      </c>
      <c r="F94" s="2"/>
    </row>
    <row r="95" spans="1:6" ht="39.6" hidden="1" outlineLevel="2">
      <c r="A95" s="25" t="s">
        <v>28</v>
      </c>
      <c r="B95" s="27" t="s">
        <v>302</v>
      </c>
      <c r="C95" s="11">
        <f>C96</f>
        <v>45</v>
      </c>
      <c r="D95" s="11">
        <f t="shared" ref="D95:E95" si="30">D96</f>
        <v>45</v>
      </c>
      <c r="E95" s="11">
        <f t="shared" si="30"/>
        <v>45</v>
      </c>
      <c r="F95" s="2"/>
    </row>
    <row r="96" spans="1:6" ht="26.4" hidden="1" outlineLevel="3">
      <c r="A96" s="25" t="s">
        <v>28</v>
      </c>
      <c r="B96" s="27" t="s">
        <v>374</v>
      </c>
      <c r="C96" s="11">
        <f>C97+C101</f>
        <v>45</v>
      </c>
      <c r="D96" s="11">
        <f t="shared" ref="D96:E96" si="31">D97+D101</f>
        <v>45</v>
      </c>
      <c r="E96" s="11">
        <f t="shared" si="31"/>
        <v>45</v>
      </c>
      <c r="F96" s="2"/>
    </row>
    <row r="97" spans="1:6" ht="26.4" hidden="1" outlineLevel="4">
      <c r="A97" s="25" t="s">
        <v>28</v>
      </c>
      <c r="B97" s="27" t="s">
        <v>375</v>
      </c>
      <c r="C97" s="11">
        <f>C98</f>
        <v>2</v>
      </c>
      <c r="D97" s="11">
        <f t="shared" ref="D97:E98" si="32">D98</f>
        <v>2</v>
      </c>
      <c r="E97" s="11">
        <f t="shared" si="32"/>
        <v>2</v>
      </c>
      <c r="F97" s="2"/>
    </row>
    <row r="98" spans="1:6" ht="26.4" hidden="1" outlineLevel="5">
      <c r="A98" s="25" t="s">
        <v>28</v>
      </c>
      <c r="B98" s="27" t="s">
        <v>376</v>
      </c>
      <c r="C98" s="11">
        <f>C99</f>
        <v>2</v>
      </c>
      <c r="D98" s="11">
        <f t="shared" si="32"/>
        <v>2</v>
      </c>
      <c r="E98" s="11">
        <f t="shared" si="32"/>
        <v>2</v>
      </c>
      <c r="F98" s="2"/>
    </row>
    <row r="99" spans="1:6" ht="26.4" hidden="1" outlineLevel="6">
      <c r="A99" s="25" t="s">
        <v>28</v>
      </c>
      <c r="B99" s="27" t="s">
        <v>342</v>
      </c>
      <c r="C99" s="11">
        <f>'№ 8 ведомственная'!F93</f>
        <v>2</v>
      </c>
      <c r="D99" s="11">
        <f>'№ 8 ведомственная'!G93</f>
        <v>2</v>
      </c>
      <c r="E99" s="11">
        <f>'№ 8 ведомственная'!H93</f>
        <v>2</v>
      </c>
      <c r="F99" s="2"/>
    </row>
    <row r="100" spans="1:6" hidden="1" outlineLevel="4">
      <c r="A100" s="25" t="s">
        <v>28</v>
      </c>
      <c r="B100" s="27" t="s">
        <v>377</v>
      </c>
      <c r="C100" s="11">
        <f>C101</f>
        <v>43</v>
      </c>
      <c r="D100" s="11">
        <f t="shared" ref="D100:E101" si="33">D101</f>
        <v>43</v>
      </c>
      <c r="E100" s="11">
        <f t="shared" si="33"/>
        <v>43</v>
      </c>
      <c r="F100" s="2"/>
    </row>
    <row r="101" spans="1:6" ht="26.4" hidden="1" outlineLevel="5">
      <c r="A101" s="25" t="s">
        <v>28</v>
      </c>
      <c r="B101" s="27" t="s">
        <v>378</v>
      </c>
      <c r="C101" s="11">
        <f>C102</f>
        <v>43</v>
      </c>
      <c r="D101" s="11">
        <f t="shared" si="33"/>
        <v>43</v>
      </c>
      <c r="E101" s="11">
        <f t="shared" si="33"/>
        <v>43</v>
      </c>
      <c r="F101" s="2"/>
    </row>
    <row r="102" spans="1:6" ht="26.4" hidden="1" outlineLevel="6">
      <c r="A102" s="25" t="s">
        <v>28</v>
      </c>
      <c r="B102" s="27" t="s">
        <v>342</v>
      </c>
      <c r="C102" s="11">
        <f>'№ 8 ведомственная'!F96</f>
        <v>43</v>
      </c>
      <c r="D102" s="11">
        <f>'№ 8 ведомственная'!G96</f>
        <v>43</v>
      </c>
      <c r="E102" s="11">
        <f>'№ 8 ведомственная'!H96</f>
        <v>43</v>
      </c>
      <c r="F102" s="2"/>
    </row>
    <row r="103" spans="1:6" ht="39.6" hidden="1" outlineLevel="2">
      <c r="A103" s="54" t="s">
        <v>28</v>
      </c>
      <c r="B103" s="55" t="s">
        <v>593</v>
      </c>
      <c r="C103" s="56" t="e">
        <f>C104+C111+C118</f>
        <v>#REF!</v>
      </c>
      <c r="D103" s="56" t="e">
        <f t="shared" ref="D103:E103" si="34">D104+D111+D118</f>
        <v>#REF!</v>
      </c>
      <c r="E103" s="56" t="e">
        <f t="shared" si="34"/>
        <v>#REF!</v>
      </c>
      <c r="F103" s="2"/>
    </row>
    <row r="104" spans="1:6" ht="39.6" hidden="1" outlineLevel="3">
      <c r="A104" s="54" t="s">
        <v>28</v>
      </c>
      <c r="B104" s="55" t="s">
        <v>594</v>
      </c>
      <c r="C104" s="56" t="e">
        <f>C105+C108</f>
        <v>#REF!</v>
      </c>
      <c r="D104" s="56" t="e">
        <f t="shared" ref="D104:E104" si="35">D105+D108</f>
        <v>#REF!</v>
      </c>
      <c r="E104" s="56" t="e">
        <f t="shared" si="35"/>
        <v>#REF!</v>
      </c>
      <c r="F104" s="2"/>
    </row>
    <row r="105" spans="1:6" ht="26.4" hidden="1" outlineLevel="4">
      <c r="A105" s="54" t="s">
        <v>28</v>
      </c>
      <c r="B105" s="55" t="s">
        <v>379</v>
      </c>
      <c r="C105" s="56">
        <f>C106</f>
        <v>608</v>
      </c>
      <c r="D105" s="56">
        <f t="shared" ref="D105:E106" si="36">D106</f>
        <v>0</v>
      </c>
      <c r="E105" s="56">
        <f t="shared" si="36"/>
        <v>0</v>
      </c>
      <c r="F105" s="2"/>
    </row>
    <row r="106" spans="1:6" ht="39.6" hidden="1" outlineLevel="5">
      <c r="A106" s="54" t="s">
        <v>28</v>
      </c>
      <c r="B106" s="55" t="s">
        <v>380</v>
      </c>
      <c r="C106" s="56">
        <f>C107</f>
        <v>608</v>
      </c>
      <c r="D106" s="56">
        <f t="shared" si="36"/>
        <v>0</v>
      </c>
      <c r="E106" s="56">
        <f t="shared" si="36"/>
        <v>0</v>
      </c>
      <c r="F106" s="2"/>
    </row>
    <row r="107" spans="1:6" ht="26.4" hidden="1" outlineLevel="6">
      <c r="A107" s="54" t="s">
        <v>28</v>
      </c>
      <c r="B107" s="55" t="s">
        <v>342</v>
      </c>
      <c r="C107" s="56">
        <f>'№ 8 ведомственная'!F101</f>
        <v>608</v>
      </c>
      <c r="D107" s="56">
        <f>'№ 8 ведомственная'!G101</f>
        <v>0</v>
      </c>
      <c r="E107" s="56">
        <f>'№ 8 ведомственная'!H101</f>
        <v>0</v>
      </c>
      <c r="F107" s="2"/>
    </row>
    <row r="108" spans="1:6" ht="39.6" hidden="1" outlineLevel="4">
      <c r="A108" s="54" t="s">
        <v>28</v>
      </c>
      <c r="B108" s="55" t="s">
        <v>381</v>
      </c>
      <c r="C108" s="56" t="e">
        <f>C109</f>
        <v>#REF!</v>
      </c>
      <c r="D108" s="56" t="e">
        <f t="shared" ref="D108:E109" si="37">D109</f>
        <v>#REF!</v>
      </c>
      <c r="E108" s="56" t="e">
        <f t="shared" si="37"/>
        <v>#REF!</v>
      </c>
      <c r="F108" s="2"/>
    </row>
    <row r="109" spans="1:6" ht="26.4" hidden="1" outlineLevel="5">
      <c r="A109" s="54" t="s">
        <v>28</v>
      </c>
      <c r="B109" s="55" t="s">
        <v>382</v>
      </c>
      <c r="C109" s="56" t="e">
        <f>C110</f>
        <v>#REF!</v>
      </c>
      <c r="D109" s="56" t="e">
        <f t="shared" si="37"/>
        <v>#REF!</v>
      </c>
      <c r="E109" s="56" t="e">
        <f t="shared" si="37"/>
        <v>#REF!</v>
      </c>
      <c r="F109" s="2"/>
    </row>
    <row r="110" spans="1:6" ht="26.4" hidden="1" outlineLevel="6">
      <c r="A110" s="54" t="s">
        <v>28</v>
      </c>
      <c r="B110" s="55" t="s">
        <v>342</v>
      </c>
      <c r="C110" s="56" t="e">
        <f>'№ 8 ведомственная'!#REF!</f>
        <v>#REF!</v>
      </c>
      <c r="D110" s="56" t="e">
        <f>'№ 8 ведомственная'!#REF!</f>
        <v>#REF!</v>
      </c>
      <c r="E110" s="56" t="e">
        <f>'№ 8 ведомственная'!#REF!</f>
        <v>#REF!</v>
      </c>
      <c r="F110" s="2"/>
    </row>
    <row r="111" spans="1:6" ht="52.8" hidden="1" outlineLevel="3">
      <c r="A111" s="54" t="s">
        <v>28</v>
      </c>
      <c r="B111" s="55" t="s">
        <v>595</v>
      </c>
      <c r="C111" s="56" t="e">
        <f>C112+C115</f>
        <v>#REF!</v>
      </c>
      <c r="D111" s="56" t="e">
        <f t="shared" ref="D111:E111" si="38">D112+D115</f>
        <v>#REF!</v>
      </c>
      <c r="E111" s="56" t="e">
        <f t="shared" si="38"/>
        <v>#REF!</v>
      </c>
      <c r="F111" s="2"/>
    </row>
    <row r="112" spans="1:6" ht="52.8" hidden="1" outlineLevel="4">
      <c r="A112" s="54" t="s">
        <v>28</v>
      </c>
      <c r="B112" s="55" t="s">
        <v>584</v>
      </c>
      <c r="C112" s="56">
        <f>C113</f>
        <v>2000</v>
      </c>
      <c r="D112" s="56">
        <f t="shared" ref="D112:E113" si="39">D113</f>
        <v>0</v>
      </c>
      <c r="E112" s="56">
        <f t="shared" si="39"/>
        <v>0</v>
      </c>
      <c r="F112" s="2"/>
    </row>
    <row r="113" spans="1:6" ht="52.8" hidden="1" outlineLevel="5">
      <c r="A113" s="54" t="s">
        <v>28</v>
      </c>
      <c r="B113" s="55" t="s">
        <v>596</v>
      </c>
      <c r="C113" s="56">
        <f>C114</f>
        <v>2000</v>
      </c>
      <c r="D113" s="56">
        <f t="shared" si="39"/>
        <v>0</v>
      </c>
      <c r="E113" s="56">
        <f t="shared" si="39"/>
        <v>0</v>
      </c>
      <c r="F113" s="2"/>
    </row>
    <row r="114" spans="1:6" ht="26.4" hidden="1" outlineLevel="6">
      <c r="A114" s="54" t="s">
        <v>28</v>
      </c>
      <c r="B114" s="55" t="s">
        <v>342</v>
      </c>
      <c r="C114" s="56">
        <f>'№ 8 ведомственная'!F105</f>
        <v>2000</v>
      </c>
      <c r="D114" s="56">
        <f>'№ 8 ведомственная'!G105</f>
        <v>0</v>
      </c>
      <c r="E114" s="56">
        <f>'№ 8 ведомственная'!H105</f>
        <v>0</v>
      </c>
      <c r="F114" s="2"/>
    </row>
    <row r="115" spans="1:6" ht="26.4" hidden="1" outlineLevel="4">
      <c r="A115" s="54" t="s">
        <v>28</v>
      </c>
      <c r="B115" s="55" t="s">
        <v>383</v>
      </c>
      <c r="C115" s="56" t="e">
        <f>C116</f>
        <v>#REF!</v>
      </c>
      <c r="D115" s="56" t="e">
        <f t="shared" ref="D115:E116" si="40">D116</f>
        <v>#REF!</v>
      </c>
      <c r="E115" s="56" t="e">
        <f t="shared" si="40"/>
        <v>#REF!</v>
      </c>
      <c r="F115" s="2"/>
    </row>
    <row r="116" spans="1:6" hidden="1" outlineLevel="5">
      <c r="A116" s="54" t="s">
        <v>28</v>
      </c>
      <c r="B116" s="55" t="s">
        <v>384</v>
      </c>
      <c r="C116" s="56" t="e">
        <f>C117</f>
        <v>#REF!</v>
      </c>
      <c r="D116" s="56" t="e">
        <f t="shared" si="40"/>
        <v>#REF!</v>
      </c>
      <c r="E116" s="56" t="e">
        <f t="shared" si="40"/>
        <v>#REF!</v>
      </c>
      <c r="F116" s="2"/>
    </row>
    <row r="117" spans="1:6" ht="26.4" hidden="1" outlineLevel="6">
      <c r="A117" s="54" t="s">
        <v>28</v>
      </c>
      <c r="B117" s="55" t="s">
        <v>342</v>
      </c>
      <c r="C117" s="56" t="e">
        <f>'№ 8 ведомственная'!#REF!</f>
        <v>#REF!</v>
      </c>
      <c r="D117" s="56" t="e">
        <f>'№ 8 ведомственная'!#REF!</f>
        <v>#REF!</v>
      </c>
      <c r="E117" s="56" t="e">
        <f>'№ 8 ведомственная'!#REF!</f>
        <v>#REF!</v>
      </c>
      <c r="F117" s="2"/>
    </row>
    <row r="118" spans="1:6" ht="39.6" hidden="1" outlineLevel="3">
      <c r="A118" s="54" t="s">
        <v>28</v>
      </c>
      <c r="B118" s="55" t="s">
        <v>597</v>
      </c>
      <c r="C118" s="56">
        <f>C119+C122</f>
        <v>344.8</v>
      </c>
      <c r="D118" s="56">
        <f t="shared" ref="D118:E118" si="41">D119+D122</f>
        <v>344.8</v>
      </c>
      <c r="E118" s="56">
        <f t="shared" si="41"/>
        <v>0</v>
      </c>
      <c r="F118" s="2"/>
    </row>
    <row r="119" spans="1:6" ht="26.4" hidden="1" outlineLevel="4">
      <c r="A119" s="54" t="s">
        <v>28</v>
      </c>
      <c r="B119" s="55" t="s">
        <v>385</v>
      </c>
      <c r="C119" s="56">
        <f>C120</f>
        <v>144.80000000000001</v>
      </c>
      <c r="D119" s="56">
        <f t="shared" ref="D119:E120" si="42">D120</f>
        <v>144.80000000000001</v>
      </c>
      <c r="E119" s="56">
        <f t="shared" si="42"/>
        <v>0</v>
      </c>
      <c r="F119" s="2"/>
    </row>
    <row r="120" spans="1:6" ht="39.6" hidden="1" outlineLevel="5">
      <c r="A120" s="54" t="s">
        <v>28</v>
      </c>
      <c r="B120" s="55" t="s">
        <v>598</v>
      </c>
      <c r="C120" s="56">
        <f>C121</f>
        <v>144.80000000000001</v>
      </c>
      <c r="D120" s="56">
        <f t="shared" si="42"/>
        <v>144.80000000000001</v>
      </c>
      <c r="E120" s="56">
        <f t="shared" si="42"/>
        <v>0</v>
      </c>
      <c r="F120" s="2"/>
    </row>
    <row r="121" spans="1:6" ht="26.4" hidden="1" outlineLevel="6">
      <c r="A121" s="54" t="s">
        <v>28</v>
      </c>
      <c r="B121" s="55" t="s">
        <v>342</v>
      </c>
      <c r="C121" s="56">
        <f>'№ 8 ведомственная'!F109</f>
        <v>144.80000000000001</v>
      </c>
      <c r="D121" s="56">
        <f>'№ 8 ведомственная'!G109</f>
        <v>144.80000000000001</v>
      </c>
      <c r="E121" s="56">
        <f>'№ 8 ведомственная'!H109</f>
        <v>0</v>
      </c>
      <c r="F121" s="2"/>
    </row>
    <row r="122" spans="1:6" ht="26.4" hidden="1" outlineLevel="4">
      <c r="A122" s="54" t="s">
        <v>28</v>
      </c>
      <c r="B122" s="55" t="s">
        <v>386</v>
      </c>
      <c r="C122" s="56">
        <f>C123</f>
        <v>200</v>
      </c>
      <c r="D122" s="56">
        <f t="shared" ref="D122:E123" si="43">D123</f>
        <v>200</v>
      </c>
      <c r="E122" s="56">
        <f t="shared" si="43"/>
        <v>0</v>
      </c>
      <c r="F122" s="2"/>
    </row>
    <row r="123" spans="1:6" ht="26.4" hidden="1" outlineLevel="5">
      <c r="A123" s="54" t="s">
        <v>28</v>
      </c>
      <c r="B123" s="55" t="s">
        <v>599</v>
      </c>
      <c r="C123" s="56">
        <f>C124</f>
        <v>200</v>
      </c>
      <c r="D123" s="56">
        <f t="shared" si="43"/>
        <v>200</v>
      </c>
      <c r="E123" s="56">
        <f t="shared" si="43"/>
        <v>0</v>
      </c>
      <c r="F123" s="2"/>
    </row>
    <row r="124" spans="1:6" ht="26.4" hidden="1" outlineLevel="6">
      <c r="A124" s="54" t="s">
        <v>28</v>
      </c>
      <c r="B124" s="55" t="s">
        <v>342</v>
      </c>
      <c r="C124" s="56">
        <f>'№ 8 ведомственная'!F112</f>
        <v>200</v>
      </c>
      <c r="D124" s="56">
        <f>'№ 8 ведомственная'!G112</f>
        <v>200</v>
      </c>
      <c r="E124" s="56">
        <f>'№ 8 ведомственная'!H112</f>
        <v>0</v>
      </c>
      <c r="F124" s="2"/>
    </row>
    <row r="125" spans="1:6" hidden="1" outlineLevel="2">
      <c r="A125" s="25" t="s">
        <v>28</v>
      </c>
      <c r="B125" s="27" t="s">
        <v>294</v>
      </c>
      <c r="C125" s="11">
        <f>C126</f>
        <v>7100.2999999999993</v>
      </c>
      <c r="D125" s="11">
        <f t="shared" ref="D125:E126" si="44">D126</f>
        <v>6484.4</v>
      </c>
      <c r="E125" s="11">
        <f t="shared" si="44"/>
        <v>6484.4</v>
      </c>
      <c r="F125" s="2"/>
    </row>
    <row r="126" spans="1:6" ht="26.4" hidden="1" outlineLevel="3">
      <c r="A126" s="25" t="s">
        <v>28</v>
      </c>
      <c r="B126" s="27" t="s">
        <v>344</v>
      </c>
      <c r="C126" s="11">
        <f>C127</f>
        <v>7100.2999999999993</v>
      </c>
      <c r="D126" s="11">
        <f t="shared" si="44"/>
        <v>6484.4</v>
      </c>
      <c r="E126" s="11">
        <f t="shared" si="44"/>
        <v>6484.4</v>
      </c>
      <c r="F126" s="2"/>
    </row>
    <row r="127" spans="1:6" ht="26.4" hidden="1" outlineLevel="5">
      <c r="A127" s="25" t="s">
        <v>28</v>
      </c>
      <c r="B127" s="27" t="s">
        <v>387</v>
      </c>
      <c r="C127" s="11">
        <f>C128+C129+C130</f>
        <v>7100.2999999999993</v>
      </c>
      <c r="D127" s="11">
        <f t="shared" ref="D127:E127" si="45">D128+D129+D130</f>
        <v>6484.4</v>
      </c>
      <c r="E127" s="11">
        <f t="shared" si="45"/>
        <v>6484.4</v>
      </c>
      <c r="F127" s="2"/>
    </row>
    <row r="128" spans="1:6" ht="52.8" hidden="1" outlineLevel="6">
      <c r="A128" s="25" t="s">
        <v>28</v>
      </c>
      <c r="B128" s="27" t="s">
        <v>341</v>
      </c>
      <c r="C128" s="11">
        <f>'№ 8 ведомственная'!F116</f>
        <v>4765.2999999999993</v>
      </c>
      <c r="D128" s="11">
        <f>'№ 8 ведомственная'!G116</f>
        <v>4849.3999999999996</v>
      </c>
      <c r="E128" s="11">
        <f>'№ 8 ведомственная'!H116</f>
        <v>4849.3999999999996</v>
      </c>
      <c r="F128" s="2"/>
    </row>
    <row r="129" spans="1:6" ht="26.4" hidden="1" outlineLevel="6">
      <c r="A129" s="25" t="s">
        <v>28</v>
      </c>
      <c r="B129" s="27" t="s">
        <v>342</v>
      </c>
      <c r="C129" s="11">
        <f>'№ 8 ведомственная'!F117</f>
        <v>2214</v>
      </c>
      <c r="D129" s="11">
        <f>'№ 8 ведомственная'!G117</f>
        <v>1514</v>
      </c>
      <c r="E129" s="11">
        <f>'№ 8 ведомственная'!H117</f>
        <v>1514</v>
      </c>
      <c r="F129" s="2"/>
    </row>
    <row r="130" spans="1:6" hidden="1" outlineLevel="6">
      <c r="A130" s="25" t="s">
        <v>28</v>
      </c>
      <c r="B130" s="27" t="s">
        <v>343</v>
      </c>
      <c r="C130" s="11">
        <f>'№ 8 ведомственная'!F119</f>
        <v>121</v>
      </c>
      <c r="D130" s="11">
        <f>'№ 8 ведомственная'!G119</f>
        <v>121</v>
      </c>
      <c r="E130" s="11">
        <f>'№ 8 ведомственная'!H119</f>
        <v>121</v>
      </c>
      <c r="F130" s="2"/>
    </row>
    <row r="131" spans="1:6" s="44" customFormat="1" ht="26.4" collapsed="1">
      <c r="A131" s="30" t="s">
        <v>62</v>
      </c>
      <c r="B131" s="31" t="s">
        <v>285</v>
      </c>
      <c r="C131" s="10">
        <f>C132+C139+C146+C167</f>
        <v>4075.8999999999996</v>
      </c>
      <c r="D131" s="10">
        <f t="shared" ref="D131:E131" si="46">D132+D139+D146+D167</f>
        <v>2988.9</v>
      </c>
      <c r="E131" s="10">
        <f t="shared" si="46"/>
        <v>2988.9</v>
      </c>
      <c r="F131" s="4"/>
    </row>
    <row r="132" spans="1:6" outlineLevel="1">
      <c r="A132" s="25" t="s">
        <v>63</v>
      </c>
      <c r="B132" s="27" t="s">
        <v>303</v>
      </c>
      <c r="C132" s="11">
        <f>'№ 8 ведомственная'!F121</f>
        <v>1883.1</v>
      </c>
      <c r="D132" s="11">
        <f>'№ 8 ведомственная'!G121</f>
        <v>796.1</v>
      </c>
      <c r="E132" s="11">
        <f>'№ 8 ведомственная'!H121</f>
        <v>796.1</v>
      </c>
      <c r="F132" s="2"/>
    </row>
    <row r="133" spans="1:6" ht="39.6" hidden="1" outlineLevel="2">
      <c r="A133" s="25" t="s">
        <v>63</v>
      </c>
      <c r="B133" s="27" t="s">
        <v>296</v>
      </c>
      <c r="C133" s="11">
        <f>C134</f>
        <v>1883.1</v>
      </c>
      <c r="D133" s="11">
        <f t="shared" ref="D133:E135" si="47">D134</f>
        <v>796.1</v>
      </c>
      <c r="E133" s="11">
        <f t="shared" si="47"/>
        <v>796.1</v>
      </c>
      <c r="F133" s="2"/>
    </row>
    <row r="134" spans="1:6" ht="52.8" hidden="1" outlineLevel="3">
      <c r="A134" s="25" t="s">
        <v>63</v>
      </c>
      <c r="B134" s="27" t="s">
        <v>350</v>
      </c>
      <c r="C134" s="11">
        <f>C135</f>
        <v>1883.1</v>
      </c>
      <c r="D134" s="11">
        <f t="shared" si="47"/>
        <v>796.1</v>
      </c>
      <c r="E134" s="11">
        <f t="shared" si="47"/>
        <v>796.1</v>
      </c>
      <c r="F134" s="2"/>
    </row>
    <row r="135" spans="1:6" ht="66" hidden="1" outlineLevel="4">
      <c r="A135" s="25" t="s">
        <v>63</v>
      </c>
      <c r="B135" s="27" t="s">
        <v>351</v>
      </c>
      <c r="C135" s="11">
        <f>C136</f>
        <v>1883.1</v>
      </c>
      <c r="D135" s="11">
        <f t="shared" si="47"/>
        <v>796.1</v>
      </c>
      <c r="E135" s="11">
        <f t="shared" si="47"/>
        <v>796.1</v>
      </c>
      <c r="F135" s="2"/>
    </row>
    <row r="136" spans="1:6" ht="26.4" hidden="1" outlineLevel="5">
      <c r="A136" s="25" t="s">
        <v>63</v>
      </c>
      <c r="B136" s="27" t="s">
        <v>388</v>
      </c>
      <c r="C136" s="11">
        <f>C137+C138</f>
        <v>1883.1</v>
      </c>
      <c r="D136" s="11">
        <f t="shared" ref="D136:E136" si="48">D137+D138</f>
        <v>796.1</v>
      </c>
      <c r="E136" s="11">
        <f t="shared" si="48"/>
        <v>796.1</v>
      </c>
      <c r="F136" s="2"/>
    </row>
    <row r="137" spans="1:6" ht="52.8" hidden="1" outlineLevel="6">
      <c r="A137" s="25" t="s">
        <v>63</v>
      </c>
      <c r="B137" s="27" t="s">
        <v>341</v>
      </c>
      <c r="C137" s="11">
        <f>'№ 8 ведомственная'!F126</f>
        <v>1511.8</v>
      </c>
      <c r="D137" s="11">
        <f>'№ 8 ведомственная'!G126</f>
        <v>796.1</v>
      </c>
      <c r="E137" s="11">
        <f>'№ 8 ведомственная'!H126</f>
        <v>796.1</v>
      </c>
      <c r="F137" s="2"/>
    </row>
    <row r="138" spans="1:6" ht="26.4" hidden="1" outlineLevel="6">
      <c r="A138" s="25" t="s">
        <v>63</v>
      </c>
      <c r="B138" s="27" t="s">
        <v>342</v>
      </c>
      <c r="C138" s="11">
        <f>'№ 8 ведомственная'!F127</f>
        <v>371.3</v>
      </c>
      <c r="D138" s="11">
        <f>'№ 8 ведомственная'!G127</f>
        <v>0</v>
      </c>
      <c r="E138" s="11">
        <f>'№ 8 ведомственная'!H127</f>
        <v>0</v>
      </c>
      <c r="F138" s="2"/>
    </row>
    <row r="139" spans="1:6" ht="26.4" outlineLevel="1" collapsed="1">
      <c r="A139" s="25" t="s">
        <v>64</v>
      </c>
      <c r="B139" s="27" t="s">
        <v>304</v>
      </c>
      <c r="C139" s="11">
        <f>'№ 8 ведомственная'!F128</f>
        <v>1992.8</v>
      </c>
      <c r="D139" s="11">
        <f>'№ 8 ведомственная'!G128</f>
        <v>1992.8</v>
      </c>
      <c r="E139" s="11">
        <f>'№ 8 ведомственная'!H128</f>
        <v>1992.8</v>
      </c>
      <c r="F139" s="2"/>
    </row>
    <row r="140" spans="1:6" ht="66" hidden="1" outlineLevel="2">
      <c r="A140" s="25" t="s">
        <v>64</v>
      </c>
      <c r="B140" s="27" t="s">
        <v>305</v>
      </c>
      <c r="C140" s="11">
        <f>C141</f>
        <v>1992.8</v>
      </c>
      <c r="D140" s="11">
        <f t="shared" ref="D140:E142" si="49">D141</f>
        <v>1992.8</v>
      </c>
      <c r="E140" s="11">
        <f t="shared" si="49"/>
        <v>1992.8</v>
      </c>
      <c r="F140" s="2"/>
    </row>
    <row r="141" spans="1:6" ht="52.8" hidden="1" outlineLevel="3">
      <c r="A141" s="25" t="s">
        <v>64</v>
      </c>
      <c r="B141" s="27" t="s">
        <v>389</v>
      </c>
      <c r="C141" s="11">
        <f>C142</f>
        <v>1992.8</v>
      </c>
      <c r="D141" s="11">
        <f t="shared" si="49"/>
        <v>1992.8</v>
      </c>
      <c r="E141" s="11">
        <f t="shared" si="49"/>
        <v>1992.8</v>
      </c>
      <c r="F141" s="2"/>
    </row>
    <row r="142" spans="1:6" ht="26.4" hidden="1" outlineLevel="4">
      <c r="A142" s="25" t="s">
        <v>64</v>
      </c>
      <c r="B142" s="27" t="s">
        <v>390</v>
      </c>
      <c r="C142" s="11">
        <f>C143</f>
        <v>1992.8</v>
      </c>
      <c r="D142" s="11">
        <f t="shared" si="49"/>
        <v>1992.8</v>
      </c>
      <c r="E142" s="11">
        <f t="shared" si="49"/>
        <v>1992.8</v>
      </c>
      <c r="F142" s="2"/>
    </row>
    <row r="143" spans="1:6" ht="26.4" hidden="1" outlineLevel="5">
      <c r="A143" s="25" t="s">
        <v>64</v>
      </c>
      <c r="B143" s="27" t="s">
        <v>391</v>
      </c>
      <c r="C143" s="11">
        <f>C144+C145</f>
        <v>1992.8</v>
      </c>
      <c r="D143" s="11">
        <f t="shared" ref="D143:E143" si="50">D144+D145</f>
        <v>1992.8</v>
      </c>
      <c r="E143" s="11">
        <f t="shared" si="50"/>
        <v>1992.8</v>
      </c>
      <c r="F143" s="2"/>
    </row>
    <row r="144" spans="1:6" ht="52.8" hidden="1" outlineLevel="6">
      <c r="A144" s="25" t="s">
        <v>64</v>
      </c>
      <c r="B144" s="27" t="s">
        <v>341</v>
      </c>
      <c r="C144" s="11">
        <f>'№ 8 ведомственная'!F133</f>
        <v>1817.8</v>
      </c>
      <c r="D144" s="11">
        <f>'№ 8 ведомственная'!G133</f>
        <v>1817.8</v>
      </c>
      <c r="E144" s="11">
        <f>'№ 8 ведомственная'!H133</f>
        <v>1817.8</v>
      </c>
      <c r="F144" s="2"/>
    </row>
    <row r="145" spans="1:6" ht="26.4" hidden="1" outlineLevel="6">
      <c r="A145" s="25" t="s">
        <v>64</v>
      </c>
      <c r="B145" s="27" t="s">
        <v>342</v>
      </c>
      <c r="C145" s="11">
        <f>'№ 8 ведомственная'!F134</f>
        <v>175</v>
      </c>
      <c r="D145" s="11">
        <f>'№ 8 ведомственная'!G134</f>
        <v>175</v>
      </c>
      <c r="E145" s="11">
        <f>'№ 8 ведомственная'!H134</f>
        <v>175</v>
      </c>
      <c r="F145" s="2"/>
    </row>
    <row r="146" spans="1:6" outlineLevel="1" collapsed="1">
      <c r="A146" s="25" t="s">
        <v>69</v>
      </c>
      <c r="B146" s="27" t="s">
        <v>306</v>
      </c>
      <c r="C146" s="11">
        <f>'№ 8 ведомственная'!F135</f>
        <v>150</v>
      </c>
      <c r="D146" s="11">
        <f>'№ 8 ведомственная'!G135</f>
        <v>150</v>
      </c>
      <c r="E146" s="11">
        <f>'№ 8 ведомственная'!H135</f>
        <v>150</v>
      </c>
      <c r="F146" s="2"/>
    </row>
    <row r="147" spans="1:6" ht="66" hidden="1" outlineLevel="2">
      <c r="A147" s="25" t="s">
        <v>69</v>
      </c>
      <c r="B147" s="27" t="s">
        <v>305</v>
      </c>
      <c r="C147" s="11">
        <f>C148+C152</f>
        <v>150</v>
      </c>
      <c r="D147" s="11">
        <f t="shared" ref="D147:E147" si="51">D148+D152</f>
        <v>150</v>
      </c>
      <c r="E147" s="11">
        <f t="shared" si="51"/>
        <v>150</v>
      </c>
      <c r="F147" s="2"/>
    </row>
    <row r="148" spans="1:6" ht="39.6" hidden="1" outlineLevel="3">
      <c r="A148" s="25" t="s">
        <v>69</v>
      </c>
      <c r="B148" s="27" t="s">
        <v>392</v>
      </c>
      <c r="C148" s="11">
        <f>C149</f>
        <v>50</v>
      </c>
      <c r="D148" s="11">
        <f t="shared" ref="D148:E150" si="52">D149</f>
        <v>50</v>
      </c>
      <c r="E148" s="11">
        <f t="shared" si="52"/>
        <v>50</v>
      </c>
      <c r="F148" s="2"/>
    </row>
    <row r="149" spans="1:6" ht="52.8" hidden="1" outlineLevel="4">
      <c r="A149" s="25" t="s">
        <v>69</v>
      </c>
      <c r="B149" s="27" t="s">
        <v>393</v>
      </c>
      <c r="C149" s="11">
        <f>C150</f>
        <v>50</v>
      </c>
      <c r="D149" s="11">
        <f t="shared" si="52"/>
        <v>50</v>
      </c>
      <c r="E149" s="11">
        <f t="shared" si="52"/>
        <v>50</v>
      </c>
      <c r="F149" s="2"/>
    </row>
    <row r="150" spans="1:6" hidden="1" outlineLevel="5">
      <c r="A150" s="25" t="s">
        <v>69</v>
      </c>
      <c r="B150" s="27" t="s">
        <v>394</v>
      </c>
      <c r="C150" s="11">
        <f>C151</f>
        <v>50</v>
      </c>
      <c r="D150" s="11">
        <f t="shared" si="52"/>
        <v>50</v>
      </c>
      <c r="E150" s="11">
        <f t="shared" si="52"/>
        <v>50</v>
      </c>
      <c r="F150" s="2"/>
    </row>
    <row r="151" spans="1:6" ht="26.4" hidden="1" outlineLevel="6">
      <c r="A151" s="25" t="s">
        <v>69</v>
      </c>
      <c r="B151" s="27" t="s">
        <v>342</v>
      </c>
      <c r="C151" s="11">
        <f>'№ 8 ведомственная'!F140</f>
        <v>50</v>
      </c>
      <c r="D151" s="11">
        <f>'№ 8 ведомственная'!G140</f>
        <v>50</v>
      </c>
      <c r="E151" s="11">
        <f>'№ 8 ведомственная'!H140</f>
        <v>50</v>
      </c>
      <c r="F151" s="2"/>
    </row>
    <row r="152" spans="1:6" ht="26.4" hidden="1" outlineLevel="3">
      <c r="A152" s="25" t="s">
        <v>69</v>
      </c>
      <c r="B152" s="27" t="s">
        <v>395</v>
      </c>
      <c r="C152" s="11">
        <f>C153+C164</f>
        <v>100</v>
      </c>
      <c r="D152" s="11">
        <f t="shared" ref="D152:E152" si="53">D153+D164</f>
        <v>100</v>
      </c>
      <c r="E152" s="11">
        <f t="shared" si="53"/>
        <v>100</v>
      </c>
      <c r="F152" s="2"/>
    </row>
    <row r="153" spans="1:6" ht="39.6" hidden="1" outlineLevel="4">
      <c r="A153" s="25" t="s">
        <v>69</v>
      </c>
      <c r="B153" s="27" t="s">
        <v>396</v>
      </c>
      <c r="C153" s="11">
        <f>C154+C156+C158+C160+C162</f>
        <v>80</v>
      </c>
      <c r="D153" s="11">
        <f t="shared" ref="D153:E153" si="54">D154+D156+D158+D160+D162</f>
        <v>80</v>
      </c>
      <c r="E153" s="11">
        <f t="shared" si="54"/>
        <v>80</v>
      </c>
      <c r="F153" s="2"/>
    </row>
    <row r="154" spans="1:6" hidden="1" outlineLevel="5">
      <c r="A154" s="25" t="s">
        <v>69</v>
      </c>
      <c r="B154" s="27" t="s">
        <v>397</v>
      </c>
      <c r="C154" s="11">
        <f>C155</f>
        <v>10</v>
      </c>
      <c r="D154" s="11">
        <f t="shared" ref="D154:E154" si="55">D155</f>
        <v>10</v>
      </c>
      <c r="E154" s="11">
        <f t="shared" si="55"/>
        <v>10</v>
      </c>
      <c r="F154" s="2"/>
    </row>
    <row r="155" spans="1:6" ht="26.4" hidden="1" outlineLevel="6">
      <c r="A155" s="25" t="s">
        <v>69</v>
      </c>
      <c r="B155" s="27" t="s">
        <v>342</v>
      </c>
      <c r="C155" s="11">
        <f>'№ 8 ведомственная'!F144</f>
        <v>10</v>
      </c>
      <c r="D155" s="11">
        <f>'№ 8 ведомственная'!G144</f>
        <v>10</v>
      </c>
      <c r="E155" s="11">
        <f>'№ 8 ведомственная'!H144</f>
        <v>10</v>
      </c>
      <c r="F155" s="2"/>
    </row>
    <row r="156" spans="1:6" hidden="1" outlineLevel="5">
      <c r="A156" s="25" t="s">
        <v>69</v>
      </c>
      <c r="B156" s="27" t="s">
        <v>398</v>
      </c>
      <c r="C156" s="11">
        <f>C157</f>
        <v>24</v>
      </c>
      <c r="D156" s="11">
        <f t="shared" ref="D156:E156" si="56">D157</f>
        <v>24</v>
      </c>
      <c r="E156" s="11">
        <f t="shared" si="56"/>
        <v>24</v>
      </c>
      <c r="F156" s="2"/>
    </row>
    <row r="157" spans="1:6" ht="26.4" hidden="1" outlineLevel="6">
      <c r="A157" s="25" t="s">
        <v>69</v>
      </c>
      <c r="B157" s="27" t="s">
        <v>342</v>
      </c>
      <c r="C157" s="11">
        <f>'№ 8 ведомственная'!F146</f>
        <v>24</v>
      </c>
      <c r="D157" s="11">
        <f>'№ 8 ведомственная'!G146</f>
        <v>24</v>
      </c>
      <c r="E157" s="11">
        <f>'№ 8 ведомственная'!H146</f>
        <v>24</v>
      </c>
      <c r="F157" s="2"/>
    </row>
    <row r="158" spans="1:6" hidden="1" outlineLevel="5">
      <c r="A158" s="25" t="s">
        <v>69</v>
      </c>
      <c r="B158" s="27" t="s">
        <v>399</v>
      </c>
      <c r="C158" s="11">
        <f>C159</f>
        <v>40</v>
      </c>
      <c r="D158" s="11">
        <f t="shared" ref="D158:E158" si="57">D159</f>
        <v>40</v>
      </c>
      <c r="E158" s="11">
        <f t="shared" si="57"/>
        <v>40</v>
      </c>
      <c r="F158" s="2"/>
    </row>
    <row r="159" spans="1:6" ht="26.4" hidden="1" outlineLevel="6">
      <c r="A159" s="25" t="s">
        <v>69</v>
      </c>
      <c r="B159" s="27" t="s">
        <v>342</v>
      </c>
      <c r="C159" s="11">
        <f>'№ 8 ведомственная'!F148</f>
        <v>40</v>
      </c>
      <c r="D159" s="11">
        <f>'№ 8 ведомственная'!G148</f>
        <v>40</v>
      </c>
      <c r="E159" s="11">
        <f>'№ 8 ведомственная'!H148</f>
        <v>40</v>
      </c>
      <c r="F159" s="2"/>
    </row>
    <row r="160" spans="1:6" hidden="1" outlineLevel="5">
      <c r="A160" s="25" t="s">
        <v>69</v>
      </c>
      <c r="B160" s="27" t="s">
        <v>400</v>
      </c>
      <c r="C160" s="11">
        <f>C161</f>
        <v>3</v>
      </c>
      <c r="D160" s="11">
        <f t="shared" ref="D160:E160" si="58">D161</f>
        <v>3</v>
      </c>
      <c r="E160" s="11">
        <f t="shared" si="58"/>
        <v>3</v>
      </c>
      <c r="F160" s="2"/>
    </row>
    <row r="161" spans="1:6" ht="26.4" hidden="1" outlineLevel="6">
      <c r="A161" s="25" t="s">
        <v>69</v>
      </c>
      <c r="B161" s="27" t="s">
        <v>342</v>
      </c>
      <c r="C161" s="11">
        <f>'№ 8 ведомственная'!F150</f>
        <v>3</v>
      </c>
      <c r="D161" s="11">
        <f>'№ 8 ведомственная'!G150</f>
        <v>3</v>
      </c>
      <c r="E161" s="11">
        <f>'№ 8 ведомственная'!H150</f>
        <v>3</v>
      </c>
      <c r="F161" s="2"/>
    </row>
    <row r="162" spans="1:6" hidden="1" outlineLevel="5">
      <c r="A162" s="25" t="s">
        <v>69</v>
      </c>
      <c r="B162" s="27" t="s">
        <v>401</v>
      </c>
      <c r="C162" s="11">
        <f>C163</f>
        <v>3</v>
      </c>
      <c r="D162" s="11">
        <f t="shared" ref="D162:E162" si="59">D163</f>
        <v>3</v>
      </c>
      <c r="E162" s="11">
        <f t="shared" si="59"/>
        <v>3</v>
      </c>
      <c r="F162" s="2"/>
    </row>
    <row r="163" spans="1:6" ht="26.4" hidden="1" outlineLevel="6">
      <c r="A163" s="25" t="s">
        <v>69</v>
      </c>
      <c r="B163" s="27" t="s">
        <v>342</v>
      </c>
      <c r="C163" s="11">
        <f>'№ 8 ведомственная'!F152</f>
        <v>3</v>
      </c>
      <c r="D163" s="11">
        <f>'№ 8 ведомственная'!G152</f>
        <v>3</v>
      </c>
      <c r="E163" s="11">
        <f>'№ 8 ведомственная'!H152</f>
        <v>3</v>
      </c>
      <c r="F163" s="2"/>
    </row>
    <row r="164" spans="1:6" ht="39.6" hidden="1" outlineLevel="4">
      <c r="A164" s="25" t="s">
        <v>69</v>
      </c>
      <c r="B164" s="27" t="s">
        <v>402</v>
      </c>
      <c r="C164" s="11">
        <f>C165</f>
        <v>20</v>
      </c>
      <c r="D164" s="11">
        <f t="shared" ref="D164:E165" si="60">D165</f>
        <v>20</v>
      </c>
      <c r="E164" s="11">
        <f t="shared" si="60"/>
        <v>20</v>
      </c>
      <c r="F164" s="2"/>
    </row>
    <row r="165" spans="1:6" ht="26.4" hidden="1" outlineLevel="5">
      <c r="A165" s="25" t="s">
        <v>69</v>
      </c>
      <c r="B165" s="27" t="s">
        <v>403</v>
      </c>
      <c r="C165" s="11">
        <f>C166</f>
        <v>20</v>
      </c>
      <c r="D165" s="11">
        <f t="shared" si="60"/>
        <v>20</v>
      </c>
      <c r="E165" s="11">
        <f t="shared" si="60"/>
        <v>20</v>
      </c>
      <c r="F165" s="2"/>
    </row>
    <row r="166" spans="1:6" ht="26.4" hidden="1" outlineLevel="6">
      <c r="A166" s="25" t="s">
        <v>69</v>
      </c>
      <c r="B166" s="27" t="s">
        <v>342</v>
      </c>
      <c r="C166" s="11">
        <f>'№ 8 ведомственная'!F155</f>
        <v>20</v>
      </c>
      <c r="D166" s="11">
        <f>'№ 8 ведомственная'!G155</f>
        <v>20</v>
      </c>
      <c r="E166" s="11">
        <f>'№ 8 ведомственная'!H155</f>
        <v>20</v>
      </c>
      <c r="F166" s="2"/>
    </row>
    <row r="167" spans="1:6" ht="26.4" outlineLevel="6">
      <c r="A167" s="26" t="s">
        <v>719</v>
      </c>
      <c r="B167" s="27" t="s">
        <v>724</v>
      </c>
      <c r="C167" s="11">
        <f>'№ 8 ведомственная'!F156</f>
        <v>50</v>
      </c>
      <c r="D167" s="11">
        <f>'№ 8 ведомственная'!G156</f>
        <v>50</v>
      </c>
      <c r="E167" s="11">
        <f>'№ 8 ведомственная'!H156</f>
        <v>50</v>
      </c>
      <c r="F167" s="2"/>
    </row>
    <row r="168" spans="1:6" s="44" customFormat="1">
      <c r="A168" s="30" t="s">
        <v>82</v>
      </c>
      <c r="B168" s="31" t="s">
        <v>286</v>
      </c>
      <c r="C168" s="10">
        <f>C169+C183+C189+C220</f>
        <v>79728.399999999994</v>
      </c>
      <c r="D168" s="10">
        <f t="shared" ref="D168:E168" si="61">D169+D183+D189+D220</f>
        <v>86398.399999999994</v>
      </c>
      <c r="E168" s="10">
        <f t="shared" si="61"/>
        <v>87819.099999999991</v>
      </c>
      <c r="F168" s="4"/>
    </row>
    <row r="169" spans="1:6" outlineLevel="1">
      <c r="A169" s="25" t="s">
        <v>178</v>
      </c>
      <c r="B169" s="27" t="s">
        <v>325</v>
      </c>
      <c r="C169" s="11">
        <f>'№ 8 ведомственная'!F343+'№ 8 ведомственная'!F482</f>
        <v>90</v>
      </c>
      <c r="D169" s="11">
        <f>'№ 8 ведомственная'!G343+'№ 8 ведомственная'!G482</f>
        <v>90</v>
      </c>
      <c r="E169" s="11">
        <f>'№ 8 ведомственная'!H343+'№ 8 ведомственная'!H482</f>
        <v>90</v>
      </c>
      <c r="F169" s="2"/>
    </row>
    <row r="170" spans="1:6" ht="39.6" hidden="1" outlineLevel="2">
      <c r="A170" s="25" t="s">
        <v>178</v>
      </c>
      <c r="B170" s="27" t="s">
        <v>323</v>
      </c>
      <c r="C170" s="11">
        <f>C171</f>
        <v>90</v>
      </c>
      <c r="D170" s="11">
        <f t="shared" ref="D170:E170" si="62">D171</f>
        <v>90</v>
      </c>
      <c r="E170" s="11">
        <f t="shared" si="62"/>
        <v>90</v>
      </c>
      <c r="F170" s="2"/>
    </row>
    <row r="171" spans="1:6" ht="26.4" hidden="1" outlineLevel="3">
      <c r="A171" s="25" t="s">
        <v>178</v>
      </c>
      <c r="B171" s="27" t="s">
        <v>479</v>
      </c>
      <c r="C171" s="11">
        <f>C172+C175</f>
        <v>90</v>
      </c>
      <c r="D171" s="11">
        <f t="shared" ref="D171:E171" si="63">D172+D175</f>
        <v>90</v>
      </c>
      <c r="E171" s="11">
        <f t="shared" si="63"/>
        <v>90</v>
      </c>
      <c r="F171" s="2"/>
    </row>
    <row r="172" spans="1:6" ht="39.6" hidden="1" outlineLevel="4">
      <c r="A172" s="25" t="s">
        <v>178</v>
      </c>
      <c r="B172" s="27" t="s">
        <v>519</v>
      </c>
      <c r="C172" s="11">
        <f>C173</f>
        <v>50</v>
      </c>
      <c r="D172" s="11">
        <f t="shared" ref="D172:E173" si="64">D173</f>
        <v>50</v>
      </c>
      <c r="E172" s="11">
        <f t="shared" si="64"/>
        <v>50</v>
      </c>
      <c r="F172" s="2"/>
    </row>
    <row r="173" spans="1:6" ht="26.4" hidden="1" outlineLevel="5">
      <c r="A173" s="25" t="s">
        <v>178</v>
      </c>
      <c r="B173" s="27" t="s">
        <v>520</v>
      </c>
      <c r="C173" s="11">
        <f>C174</f>
        <v>50</v>
      </c>
      <c r="D173" s="11">
        <f t="shared" si="64"/>
        <v>50</v>
      </c>
      <c r="E173" s="11">
        <f t="shared" si="64"/>
        <v>50</v>
      </c>
      <c r="F173" s="2"/>
    </row>
    <row r="174" spans="1:6" ht="52.8" hidden="1" outlineLevel="6">
      <c r="A174" s="25" t="s">
        <v>178</v>
      </c>
      <c r="B174" s="27" t="s">
        <v>341</v>
      </c>
      <c r="C174" s="11">
        <f>'№ 8 ведомственная'!F487</f>
        <v>50</v>
      </c>
      <c r="D174" s="11">
        <f>'№ 8 ведомственная'!G487</f>
        <v>50</v>
      </c>
      <c r="E174" s="11">
        <f>'№ 8 ведомственная'!H487</f>
        <v>50</v>
      </c>
      <c r="F174" s="2"/>
    </row>
    <row r="175" spans="1:6" ht="26.4" hidden="1" outlineLevel="4">
      <c r="A175" s="25" t="s">
        <v>178</v>
      </c>
      <c r="B175" s="27" t="s">
        <v>480</v>
      </c>
      <c r="C175" s="11">
        <f>C176</f>
        <v>40</v>
      </c>
      <c r="D175" s="11">
        <f t="shared" ref="D175:E176" si="65">D176</f>
        <v>40</v>
      </c>
      <c r="E175" s="11">
        <f t="shared" si="65"/>
        <v>40</v>
      </c>
      <c r="F175" s="2"/>
    </row>
    <row r="176" spans="1:6" ht="26.4" hidden="1" outlineLevel="5">
      <c r="A176" s="25" t="s">
        <v>178</v>
      </c>
      <c r="B176" s="27" t="s">
        <v>481</v>
      </c>
      <c r="C176" s="11">
        <f>C177</f>
        <v>40</v>
      </c>
      <c r="D176" s="11">
        <f t="shared" si="65"/>
        <v>40</v>
      </c>
      <c r="E176" s="11">
        <f t="shared" si="65"/>
        <v>40</v>
      </c>
      <c r="F176" s="2"/>
    </row>
    <row r="177" spans="1:6" ht="26.4" hidden="1" outlineLevel="6">
      <c r="A177" s="25" t="s">
        <v>178</v>
      </c>
      <c r="B177" s="27" t="s">
        <v>368</v>
      </c>
      <c r="C177" s="11">
        <f>'№ 8 ведомственная'!F348</f>
        <v>40</v>
      </c>
      <c r="D177" s="11">
        <f>'№ 8 ведомственная'!G348</f>
        <v>40</v>
      </c>
      <c r="E177" s="11">
        <f>'№ 8 ведомственная'!H348</f>
        <v>40</v>
      </c>
      <c r="F177" s="2"/>
    </row>
    <row r="178" spans="1:6" ht="52.8" hidden="1" outlineLevel="2">
      <c r="A178" s="25" t="s">
        <v>83</v>
      </c>
      <c r="B178" s="27" t="s">
        <v>307</v>
      </c>
      <c r="C178" s="11" t="e">
        <f>C179</f>
        <v>#REF!</v>
      </c>
      <c r="D178" s="11" t="e">
        <f t="shared" ref="D178:E181" si="66">D179</f>
        <v>#REF!</v>
      </c>
      <c r="E178" s="11" t="e">
        <f t="shared" si="66"/>
        <v>#REF!</v>
      </c>
      <c r="F178" s="2"/>
    </row>
    <row r="179" spans="1:6" ht="26.4" hidden="1" outlineLevel="3">
      <c r="A179" s="25" t="s">
        <v>83</v>
      </c>
      <c r="B179" s="27" t="s">
        <v>404</v>
      </c>
      <c r="C179" s="11" t="e">
        <f>C180</f>
        <v>#REF!</v>
      </c>
      <c r="D179" s="11" t="e">
        <f t="shared" si="66"/>
        <v>#REF!</v>
      </c>
      <c r="E179" s="11" t="e">
        <f t="shared" si="66"/>
        <v>#REF!</v>
      </c>
      <c r="F179" s="2"/>
    </row>
    <row r="180" spans="1:6" hidden="1" outlineLevel="4">
      <c r="A180" s="25" t="s">
        <v>83</v>
      </c>
      <c r="B180" s="27" t="s">
        <v>405</v>
      </c>
      <c r="C180" s="11" t="e">
        <f>C181</f>
        <v>#REF!</v>
      </c>
      <c r="D180" s="11" t="e">
        <f t="shared" si="66"/>
        <v>#REF!</v>
      </c>
      <c r="E180" s="11" t="e">
        <f t="shared" si="66"/>
        <v>#REF!</v>
      </c>
      <c r="F180" s="2"/>
    </row>
    <row r="181" spans="1:6" ht="66" hidden="1" outlineLevel="5">
      <c r="A181" s="25" t="s">
        <v>83</v>
      </c>
      <c r="B181" s="27" t="s">
        <v>406</v>
      </c>
      <c r="C181" s="11" t="e">
        <f>C182</f>
        <v>#REF!</v>
      </c>
      <c r="D181" s="11" t="e">
        <f t="shared" si="66"/>
        <v>#REF!</v>
      </c>
      <c r="E181" s="11" t="e">
        <f t="shared" si="66"/>
        <v>#REF!</v>
      </c>
      <c r="F181" s="2"/>
    </row>
    <row r="182" spans="1:6" ht="26.4" hidden="1" outlineLevel="6">
      <c r="A182" s="25" t="s">
        <v>83</v>
      </c>
      <c r="B182" s="27" t="s">
        <v>342</v>
      </c>
      <c r="C182" s="11" t="e">
        <f>'№ 8 ведомственная'!#REF!</f>
        <v>#REF!</v>
      </c>
      <c r="D182" s="11" t="e">
        <f>'№ 8 ведомственная'!#REF!</f>
        <v>#REF!</v>
      </c>
      <c r="E182" s="11" t="e">
        <f>'№ 8 ведомственная'!#REF!</f>
        <v>#REF!</v>
      </c>
      <c r="F182" s="2"/>
    </row>
    <row r="183" spans="1:6" outlineLevel="1" collapsed="1">
      <c r="A183" s="25" t="s">
        <v>87</v>
      </c>
      <c r="B183" s="27" t="s">
        <v>308</v>
      </c>
      <c r="C183" s="11">
        <f>'№ 8 ведомственная'!F163</f>
        <v>14087.3</v>
      </c>
      <c r="D183" s="11">
        <f>'№ 8 ведомственная'!G163</f>
        <v>14258.5</v>
      </c>
      <c r="E183" s="11">
        <f>'№ 8 ведомственная'!H163</f>
        <v>15071.2</v>
      </c>
      <c r="F183" s="2"/>
    </row>
    <row r="184" spans="1:6" ht="52.8" hidden="1" outlineLevel="2">
      <c r="A184" s="25" t="s">
        <v>87</v>
      </c>
      <c r="B184" s="27" t="s">
        <v>307</v>
      </c>
      <c r="C184" s="11">
        <f>C185</f>
        <v>2817.5</v>
      </c>
      <c r="D184" s="11">
        <f t="shared" ref="D184:E187" si="67">D185</f>
        <v>2817.5</v>
      </c>
      <c r="E184" s="11">
        <f t="shared" si="67"/>
        <v>2817.5</v>
      </c>
      <c r="F184" s="2"/>
    </row>
    <row r="185" spans="1:6" ht="26.4" hidden="1" outlineLevel="3">
      <c r="A185" s="25" t="s">
        <v>87</v>
      </c>
      <c r="B185" s="27" t="s">
        <v>407</v>
      </c>
      <c r="C185" s="11">
        <f>C186</f>
        <v>2817.5</v>
      </c>
      <c r="D185" s="11">
        <f t="shared" si="67"/>
        <v>2817.5</v>
      </c>
      <c r="E185" s="11">
        <f t="shared" si="67"/>
        <v>2817.5</v>
      </c>
      <c r="F185" s="2"/>
    </row>
    <row r="186" spans="1:6" hidden="1" outlineLevel="4">
      <c r="A186" s="25" t="s">
        <v>87</v>
      </c>
      <c r="B186" s="27" t="s">
        <v>408</v>
      </c>
      <c r="C186" s="11">
        <f>C187</f>
        <v>2817.5</v>
      </c>
      <c r="D186" s="11">
        <f t="shared" si="67"/>
        <v>2817.5</v>
      </c>
      <c r="E186" s="11">
        <f t="shared" si="67"/>
        <v>2817.5</v>
      </c>
      <c r="F186" s="2"/>
    </row>
    <row r="187" spans="1:6" ht="39.6" hidden="1" outlineLevel="5">
      <c r="A187" s="25" t="s">
        <v>87</v>
      </c>
      <c r="B187" s="27" t="s">
        <v>409</v>
      </c>
      <c r="C187" s="11">
        <f>C188</f>
        <v>2817.5</v>
      </c>
      <c r="D187" s="11">
        <f t="shared" si="67"/>
        <v>2817.5</v>
      </c>
      <c r="E187" s="11">
        <f t="shared" si="67"/>
        <v>2817.5</v>
      </c>
      <c r="F187" s="2"/>
    </row>
    <row r="188" spans="1:6" ht="26.4" hidden="1" outlineLevel="6">
      <c r="A188" s="25" t="s">
        <v>87</v>
      </c>
      <c r="B188" s="27" t="s">
        <v>342</v>
      </c>
      <c r="C188" s="11">
        <f>'№ 8 ведомственная'!F168</f>
        <v>2817.5</v>
      </c>
      <c r="D188" s="11">
        <f>'№ 8 ведомственная'!G168</f>
        <v>2817.5</v>
      </c>
      <c r="E188" s="11">
        <f>'№ 8 ведомственная'!H168</f>
        <v>2817.5</v>
      </c>
      <c r="F188" s="2"/>
    </row>
    <row r="189" spans="1:6" outlineLevel="1" collapsed="1">
      <c r="A189" s="25" t="s">
        <v>91</v>
      </c>
      <c r="B189" s="27" t="s">
        <v>309</v>
      </c>
      <c r="C189" s="11">
        <f>'№ 8 ведомственная'!F171</f>
        <v>64095.099999999991</v>
      </c>
      <c r="D189" s="11">
        <f>'№ 8 ведомственная'!G171</f>
        <v>71568.899999999994</v>
      </c>
      <c r="E189" s="11">
        <f>'№ 8 ведомственная'!H171</f>
        <v>72176.899999999994</v>
      </c>
      <c r="F189" s="2"/>
    </row>
    <row r="190" spans="1:6" ht="52.8" hidden="1" outlineLevel="2">
      <c r="A190" s="25" t="s">
        <v>91</v>
      </c>
      <c r="B190" s="27" t="s">
        <v>307</v>
      </c>
      <c r="C190" s="11" t="e">
        <f>C191+C207+C216</f>
        <v>#REF!</v>
      </c>
      <c r="D190" s="11" t="e">
        <f>D191+D207+D216</f>
        <v>#REF!</v>
      </c>
      <c r="E190" s="11" t="e">
        <f>E191+E207+E216</f>
        <v>#REF!</v>
      </c>
      <c r="F190" s="2"/>
    </row>
    <row r="191" spans="1:6" ht="26.4" hidden="1" outlineLevel="3">
      <c r="A191" s="25" t="s">
        <v>91</v>
      </c>
      <c r="B191" s="27" t="s">
        <v>407</v>
      </c>
      <c r="C191" s="11">
        <f>C192+C201+C204</f>
        <v>30087.100000000002</v>
      </c>
      <c r="D191" s="11">
        <f>D192+D201+D204</f>
        <v>30541.300000000003</v>
      </c>
      <c r="E191" s="11">
        <f>E192+E201+E204</f>
        <v>31005.5</v>
      </c>
      <c r="F191" s="2"/>
    </row>
    <row r="192" spans="1:6" ht="39.6" hidden="1" outlineLevel="4">
      <c r="A192" s="25" t="s">
        <v>91</v>
      </c>
      <c r="B192" s="27" t="s">
        <v>410</v>
      </c>
      <c r="C192" s="11">
        <f>C193+C195+C197+C199</f>
        <v>22594.7</v>
      </c>
      <c r="D192" s="11">
        <f t="shared" ref="D192:E192" si="68">D193+D195+D197+D199</f>
        <v>23048.9</v>
      </c>
      <c r="E192" s="11">
        <f t="shared" si="68"/>
        <v>23513.1</v>
      </c>
      <c r="F192" s="2"/>
    </row>
    <row r="193" spans="1:6" ht="66" hidden="1" outlineLevel="5">
      <c r="A193" s="25" t="s">
        <v>91</v>
      </c>
      <c r="B193" s="27" t="s">
        <v>411</v>
      </c>
      <c r="C193" s="11">
        <f>C194</f>
        <v>10094.700000000001</v>
      </c>
      <c r="D193" s="11">
        <f t="shared" ref="D193:E193" si="69">D194</f>
        <v>10548.9</v>
      </c>
      <c r="E193" s="11">
        <f t="shared" si="69"/>
        <v>11013.1</v>
      </c>
      <c r="F193" s="2"/>
    </row>
    <row r="194" spans="1:6" ht="26.4" hidden="1" outlineLevel="6">
      <c r="A194" s="25" t="s">
        <v>91</v>
      </c>
      <c r="B194" s="27" t="s">
        <v>342</v>
      </c>
      <c r="C194" s="11">
        <f>'№ 8 ведомственная'!F176</f>
        <v>10094.700000000001</v>
      </c>
      <c r="D194" s="11">
        <f>'№ 8 ведомственная'!G176</f>
        <v>10548.9</v>
      </c>
      <c r="E194" s="11">
        <f>'№ 8 ведомственная'!H176</f>
        <v>11013.1</v>
      </c>
      <c r="F194" s="2"/>
    </row>
    <row r="195" spans="1:6" ht="26.4" hidden="1" outlineLevel="5">
      <c r="A195" s="25" t="s">
        <v>91</v>
      </c>
      <c r="B195" s="27" t="s">
        <v>412</v>
      </c>
      <c r="C195" s="11">
        <f>C196</f>
        <v>6500</v>
      </c>
      <c r="D195" s="11">
        <f t="shared" ref="D195:E195" si="70">D196</f>
        <v>6500</v>
      </c>
      <c r="E195" s="11">
        <f t="shared" si="70"/>
        <v>6500</v>
      </c>
      <c r="F195" s="2"/>
    </row>
    <row r="196" spans="1:6" ht="26.4" hidden="1" outlineLevel="6">
      <c r="A196" s="25" t="s">
        <v>91</v>
      </c>
      <c r="B196" s="27" t="s">
        <v>368</v>
      </c>
      <c r="C196" s="11">
        <f>'№ 8 ведомственная'!F178</f>
        <v>6500</v>
      </c>
      <c r="D196" s="11">
        <f>'№ 8 ведомственная'!G178</f>
        <v>6500</v>
      </c>
      <c r="E196" s="11">
        <f>'№ 8 ведомственная'!H178</f>
        <v>6500</v>
      </c>
      <c r="F196" s="2"/>
    </row>
    <row r="197" spans="1:6" ht="26.4" hidden="1" outlineLevel="5">
      <c r="A197" s="25" t="s">
        <v>91</v>
      </c>
      <c r="B197" s="27" t="s">
        <v>413</v>
      </c>
      <c r="C197" s="11">
        <f>C198</f>
        <v>2000</v>
      </c>
      <c r="D197" s="11">
        <f t="shared" ref="D197:E197" si="71">D198</f>
        <v>2000</v>
      </c>
      <c r="E197" s="11">
        <f t="shared" si="71"/>
        <v>2000</v>
      </c>
      <c r="F197" s="2"/>
    </row>
    <row r="198" spans="1:6" ht="26.4" hidden="1" outlineLevel="6">
      <c r="A198" s="25" t="s">
        <v>91</v>
      </c>
      <c r="B198" s="27" t="s">
        <v>342</v>
      </c>
      <c r="C198" s="11">
        <f>'№ 8 ведомственная'!F180</f>
        <v>2000</v>
      </c>
      <c r="D198" s="11">
        <f>'№ 8 ведомственная'!G180</f>
        <v>2000</v>
      </c>
      <c r="E198" s="11">
        <f>'№ 8 ведомственная'!H180</f>
        <v>2000</v>
      </c>
      <c r="F198" s="2"/>
    </row>
    <row r="199" spans="1:6" ht="52.8" hidden="1" outlineLevel="5">
      <c r="A199" s="25" t="s">
        <v>91</v>
      </c>
      <c r="B199" s="27" t="s">
        <v>414</v>
      </c>
      <c r="C199" s="11">
        <f>C200</f>
        <v>4000</v>
      </c>
      <c r="D199" s="11">
        <f t="shared" ref="D199:E199" si="72">D200</f>
        <v>4000</v>
      </c>
      <c r="E199" s="11">
        <f t="shared" si="72"/>
        <v>4000</v>
      </c>
      <c r="F199" s="2"/>
    </row>
    <row r="200" spans="1:6" ht="26.4" hidden="1" outlineLevel="6">
      <c r="A200" s="25" t="s">
        <v>91</v>
      </c>
      <c r="B200" s="27" t="s">
        <v>342</v>
      </c>
      <c r="C200" s="11">
        <f>'№ 8 ведомственная'!F182</f>
        <v>4000</v>
      </c>
      <c r="D200" s="11">
        <f>'№ 8 ведомственная'!G182</f>
        <v>4000</v>
      </c>
      <c r="E200" s="11">
        <f>'№ 8 ведомственная'!H182</f>
        <v>4000</v>
      </c>
      <c r="F200" s="2"/>
    </row>
    <row r="201" spans="1:6" ht="39.6" hidden="1" outlineLevel="4">
      <c r="A201" s="25" t="s">
        <v>91</v>
      </c>
      <c r="B201" s="27" t="s">
        <v>415</v>
      </c>
      <c r="C201" s="11">
        <f>C203</f>
        <v>6709.5</v>
      </c>
      <c r="D201" s="11">
        <f t="shared" ref="D201:E201" si="73">D203</f>
        <v>6709.5</v>
      </c>
      <c r="E201" s="11">
        <f t="shared" si="73"/>
        <v>6709.5</v>
      </c>
      <c r="F201" s="2"/>
    </row>
    <row r="202" spans="1:6" ht="26.4" hidden="1" outlineLevel="5">
      <c r="A202" s="25" t="s">
        <v>91</v>
      </c>
      <c r="B202" s="27" t="s">
        <v>572</v>
      </c>
      <c r="C202" s="11">
        <f>C203</f>
        <v>6709.5</v>
      </c>
      <c r="D202" s="11">
        <f t="shared" ref="D202:E202" si="74">D203</f>
        <v>6709.5</v>
      </c>
      <c r="E202" s="11">
        <f t="shared" si="74"/>
        <v>6709.5</v>
      </c>
      <c r="F202" s="2"/>
    </row>
    <row r="203" spans="1:6" ht="26.4" hidden="1" outlineLevel="6">
      <c r="A203" s="25" t="s">
        <v>91</v>
      </c>
      <c r="B203" s="27" t="s">
        <v>342</v>
      </c>
      <c r="C203" s="11">
        <f>'№ 8 ведомственная'!F187</f>
        <v>6709.5</v>
      </c>
      <c r="D203" s="11">
        <f>'№ 8 ведомственная'!G187</f>
        <v>6709.5</v>
      </c>
      <c r="E203" s="11">
        <f>'№ 8 ведомственная'!H187</f>
        <v>6709.5</v>
      </c>
      <c r="F203" s="2"/>
    </row>
    <row r="204" spans="1:6" ht="26.4" hidden="1" outlineLevel="4">
      <c r="A204" s="25" t="s">
        <v>91</v>
      </c>
      <c r="B204" s="27" t="s">
        <v>416</v>
      </c>
      <c r="C204" s="11">
        <f>C205</f>
        <v>782.9</v>
      </c>
      <c r="D204" s="11">
        <f t="shared" ref="D204:E205" si="75">D205</f>
        <v>782.9</v>
      </c>
      <c r="E204" s="11">
        <f t="shared" si="75"/>
        <v>782.9</v>
      </c>
      <c r="F204" s="2"/>
    </row>
    <row r="205" spans="1:6" ht="26.4" hidden="1" outlineLevel="5">
      <c r="A205" s="25" t="s">
        <v>91</v>
      </c>
      <c r="B205" s="27" t="s">
        <v>417</v>
      </c>
      <c r="C205" s="11">
        <f>C206</f>
        <v>782.9</v>
      </c>
      <c r="D205" s="11">
        <f t="shared" si="75"/>
        <v>782.9</v>
      </c>
      <c r="E205" s="11">
        <f t="shared" si="75"/>
        <v>782.9</v>
      </c>
      <c r="F205" s="2"/>
    </row>
    <row r="206" spans="1:6" ht="26.4" hidden="1" outlineLevel="6">
      <c r="A206" s="25" t="s">
        <v>91</v>
      </c>
      <c r="B206" s="27" t="s">
        <v>342</v>
      </c>
      <c r="C206" s="11">
        <f>'№ 8 ведомственная'!F192</f>
        <v>782.9</v>
      </c>
      <c r="D206" s="11">
        <f>'№ 8 ведомственная'!G192</f>
        <v>782.9</v>
      </c>
      <c r="E206" s="11">
        <f>'№ 8 ведомственная'!H192</f>
        <v>782.9</v>
      </c>
      <c r="F206" s="2"/>
    </row>
    <row r="207" spans="1:6" hidden="1" outlineLevel="3">
      <c r="A207" s="25" t="s">
        <v>91</v>
      </c>
      <c r="B207" s="27" t="s">
        <v>418</v>
      </c>
      <c r="C207" s="11" t="e">
        <f>C208+C213</f>
        <v>#REF!</v>
      </c>
      <c r="D207" s="11" t="e">
        <f>D208+D213</f>
        <v>#REF!</v>
      </c>
      <c r="E207" s="11" t="e">
        <f>E208+E213</f>
        <v>#REF!</v>
      </c>
      <c r="F207" s="2"/>
    </row>
    <row r="208" spans="1:6" ht="39.6" hidden="1" outlineLevel="4">
      <c r="A208" s="25" t="s">
        <v>91</v>
      </c>
      <c r="B208" s="27" t="s">
        <v>419</v>
      </c>
      <c r="C208" s="11" t="e">
        <f>C209+C211</f>
        <v>#REF!</v>
      </c>
      <c r="D208" s="11" t="e">
        <f t="shared" ref="D208:E208" si="76">D209+D211</f>
        <v>#REF!</v>
      </c>
      <c r="E208" s="11" t="e">
        <f t="shared" si="76"/>
        <v>#REF!</v>
      </c>
      <c r="F208" s="2"/>
    </row>
    <row r="209" spans="1:6" ht="26.4" hidden="1" outlineLevel="5">
      <c r="A209" s="25" t="s">
        <v>91</v>
      </c>
      <c r="B209" s="27" t="s">
        <v>420</v>
      </c>
      <c r="C209" s="11" t="e">
        <f>C210</f>
        <v>#REF!</v>
      </c>
      <c r="D209" s="11" t="e">
        <f t="shared" ref="D209:E209" si="77">D210</f>
        <v>#REF!</v>
      </c>
      <c r="E209" s="11" t="e">
        <f t="shared" si="77"/>
        <v>#REF!</v>
      </c>
      <c r="F209" s="2"/>
    </row>
    <row r="210" spans="1:6" ht="26.4" hidden="1" outlineLevel="6">
      <c r="A210" s="25" t="s">
        <v>91</v>
      </c>
      <c r="B210" s="27" t="s">
        <v>342</v>
      </c>
      <c r="C210" s="11" t="e">
        <f>'№ 8 ведомственная'!#REF!</f>
        <v>#REF!</v>
      </c>
      <c r="D210" s="11" t="e">
        <f>'№ 8 ведомственная'!#REF!</f>
        <v>#REF!</v>
      </c>
      <c r="E210" s="11" t="e">
        <f>'№ 8 ведомственная'!#REF!</f>
        <v>#REF!</v>
      </c>
      <c r="F210" s="2"/>
    </row>
    <row r="211" spans="1:6" ht="39.6" hidden="1" outlineLevel="5">
      <c r="A211" s="25" t="s">
        <v>91</v>
      </c>
      <c r="B211" s="27" t="s">
        <v>586</v>
      </c>
      <c r="C211" s="11" t="e">
        <f>C212</f>
        <v>#REF!</v>
      </c>
      <c r="D211" s="11" t="e">
        <f t="shared" ref="D211:E211" si="78">D212</f>
        <v>#REF!</v>
      </c>
      <c r="E211" s="11" t="e">
        <f t="shared" si="78"/>
        <v>#REF!</v>
      </c>
      <c r="F211" s="2"/>
    </row>
    <row r="212" spans="1:6" ht="26.4" hidden="1" outlineLevel="6">
      <c r="A212" s="25" t="s">
        <v>91</v>
      </c>
      <c r="B212" s="27" t="s">
        <v>342</v>
      </c>
      <c r="C212" s="11" t="e">
        <f>'№ 8 ведомственная'!#REF!</f>
        <v>#REF!</v>
      </c>
      <c r="D212" s="11" t="e">
        <f>'№ 8 ведомственная'!#REF!</f>
        <v>#REF!</v>
      </c>
      <c r="E212" s="11" t="e">
        <f>'№ 8 ведомственная'!#REF!</f>
        <v>#REF!</v>
      </c>
      <c r="F212" s="2"/>
    </row>
    <row r="213" spans="1:6" ht="26.4" hidden="1" outlineLevel="4">
      <c r="A213" s="25" t="s">
        <v>91</v>
      </c>
      <c r="B213" s="27" t="s">
        <v>422</v>
      </c>
      <c r="C213" s="11">
        <f>C214</f>
        <v>656.8</v>
      </c>
      <c r="D213" s="11">
        <f t="shared" ref="D213:E214" si="79">D214</f>
        <v>656.8</v>
      </c>
      <c r="E213" s="11">
        <f t="shared" si="79"/>
        <v>656.8</v>
      </c>
      <c r="F213" s="2"/>
    </row>
    <row r="214" spans="1:6" ht="39.6" hidden="1" outlineLevel="5">
      <c r="A214" s="25" t="s">
        <v>91</v>
      </c>
      <c r="B214" s="27" t="s">
        <v>421</v>
      </c>
      <c r="C214" s="11">
        <f>C215</f>
        <v>656.8</v>
      </c>
      <c r="D214" s="11">
        <f t="shared" si="79"/>
        <v>656.8</v>
      </c>
      <c r="E214" s="11">
        <f t="shared" si="79"/>
        <v>656.8</v>
      </c>
      <c r="F214" s="2"/>
    </row>
    <row r="215" spans="1:6" ht="26.4" hidden="1" outlineLevel="6">
      <c r="A215" s="25" t="s">
        <v>91</v>
      </c>
      <c r="B215" s="27" t="s">
        <v>342</v>
      </c>
      <c r="C215" s="11">
        <f>'№ 8 ведомственная'!F198</f>
        <v>656.8</v>
      </c>
      <c r="D215" s="11">
        <f>'№ 8 ведомственная'!G198</f>
        <v>656.8</v>
      </c>
      <c r="E215" s="11">
        <f>'№ 8 ведомственная'!H198</f>
        <v>656.8</v>
      </c>
      <c r="F215" s="2"/>
    </row>
    <row r="216" spans="1:6" ht="26.4" hidden="1" outlineLevel="3">
      <c r="A216" s="25" t="s">
        <v>91</v>
      </c>
      <c r="B216" s="27" t="s">
        <v>404</v>
      </c>
      <c r="C216" s="11" t="e">
        <f>C217</f>
        <v>#REF!</v>
      </c>
      <c r="D216" s="11" t="e">
        <f t="shared" ref="D216:E218" si="80">D217</f>
        <v>#REF!</v>
      </c>
      <c r="E216" s="11" t="e">
        <f t="shared" si="80"/>
        <v>#REF!</v>
      </c>
      <c r="F216" s="2"/>
    </row>
    <row r="217" spans="1:6" ht="26.4" hidden="1" outlineLevel="4">
      <c r="A217" s="25" t="s">
        <v>91</v>
      </c>
      <c r="B217" s="27" t="s">
        <v>423</v>
      </c>
      <c r="C217" s="11" t="e">
        <f>C218</f>
        <v>#REF!</v>
      </c>
      <c r="D217" s="11" t="e">
        <f t="shared" si="80"/>
        <v>#REF!</v>
      </c>
      <c r="E217" s="11" t="e">
        <f t="shared" si="80"/>
        <v>#REF!</v>
      </c>
      <c r="F217" s="2"/>
    </row>
    <row r="218" spans="1:6" ht="66" hidden="1" outlineLevel="5">
      <c r="A218" s="25" t="s">
        <v>91</v>
      </c>
      <c r="B218" s="27" t="s">
        <v>424</v>
      </c>
      <c r="C218" s="11" t="e">
        <f>C219</f>
        <v>#REF!</v>
      </c>
      <c r="D218" s="11" t="e">
        <f t="shared" si="80"/>
        <v>#REF!</v>
      </c>
      <c r="E218" s="11" t="e">
        <f t="shared" si="80"/>
        <v>#REF!</v>
      </c>
      <c r="F218" s="2"/>
    </row>
    <row r="219" spans="1:6" ht="26.4" hidden="1" outlineLevel="6">
      <c r="A219" s="25" t="s">
        <v>91</v>
      </c>
      <c r="B219" s="27" t="s">
        <v>342</v>
      </c>
      <c r="C219" s="11" t="e">
        <f>'№ 8 ведомственная'!#REF!</f>
        <v>#REF!</v>
      </c>
      <c r="D219" s="11" t="e">
        <f>'№ 8 ведомственная'!#REF!</f>
        <v>#REF!</v>
      </c>
      <c r="E219" s="11" t="e">
        <f>'№ 8 ведомственная'!#REF!</f>
        <v>#REF!</v>
      </c>
      <c r="F219" s="2"/>
    </row>
    <row r="220" spans="1:6" outlineLevel="1" collapsed="1">
      <c r="A220" s="25" t="s">
        <v>105</v>
      </c>
      <c r="B220" s="27" t="s">
        <v>310</v>
      </c>
      <c r="C220" s="11">
        <f>'№ 8 ведомственная'!F199+'№ 8 ведомственная'!F488</f>
        <v>1456</v>
      </c>
      <c r="D220" s="11">
        <f>'№ 8 ведомственная'!G199+'№ 8 ведомственная'!G488</f>
        <v>481</v>
      </c>
      <c r="E220" s="11">
        <f>'№ 8 ведомственная'!H199+'№ 8 ведомственная'!H488</f>
        <v>481</v>
      </c>
      <c r="F220" s="2"/>
    </row>
    <row r="221" spans="1:6" ht="39.6" hidden="1" outlineLevel="2">
      <c r="A221" s="25" t="s">
        <v>105</v>
      </c>
      <c r="B221" s="27" t="s">
        <v>301</v>
      </c>
      <c r="C221" s="11" t="e">
        <f>C222</f>
        <v>#REF!</v>
      </c>
      <c r="D221" s="11" t="e">
        <f t="shared" ref="D221:E222" si="81">D222</f>
        <v>#REF!</v>
      </c>
      <c r="E221" s="11" t="e">
        <f t="shared" si="81"/>
        <v>#REF!</v>
      </c>
      <c r="F221" s="2"/>
    </row>
    <row r="222" spans="1:6" ht="26.4" hidden="1" outlineLevel="3">
      <c r="A222" s="25" t="s">
        <v>105</v>
      </c>
      <c r="B222" s="27" t="s">
        <v>363</v>
      </c>
      <c r="C222" s="11" t="e">
        <f>C223</f>
        <v>#REF!</v>
      </c>
      <c r="D222" s="11" t="e">
        <f t="shared" si="81"/>
        <v>#REF!</v>
      </c>
      <c r="E222" s="11" t="e">
        <f t="shared" si="81"/>
        <v>#REF!</v>
      </c>
      <c r="F222" s="2"/>
    </row>
    <row r="223" spans="1:6" ht="52.8" hidden="1" outlineLevel="4">
      <c r="A223" s="25" t="s">
        <v>105</v>
      </c>
      <c r="B223" s="27" t="s">
        <v>364</v>
      </c>
      <c r="C223" s="11" t="e">
        <f>C224+C226</f>
        <v>#REF!</v>
      </c>
      <c r="D223" s="11" t="e">
        <f t="shared" ref="D223:E223" si="82">D224+D226</f>
        <v>#REF!</v>
      </c>
      <c r="E223" s="11" t="e">
        <f t="shared" si="82"/>
        <v>#REF!</v>
      </c>
      <c r="F223" s="2"/>
    </row>
    <row r="224" spans="1:6" hidden="1" outlineLevel="5">
      <c r="A224" s="25" t="s">
        <v>105</v>
      </c>
      <c r="B224" s="27" t="s">
        <v>425</v>
      </c>
      <c r="C224" s="11">
        <f>C225</f>
        <v>1000</v>
      </c>
      <c r="D224" s="11">
        <f t="shared" ref="D224:E224" si="83">D225</f>
        <v>300</v>
      </c>
      <c r="E224" s="11">
        <f t="shared" si="83"/>
        <v>300</v>
      </c>
      <c r="F224" s="2"/>
    </row>
    <row r="225" spans="1:6" ht="26.4" hidden="1" outlineLevel="6">
      <c r="A225" s="25" t="s">
        <v>105</v>
      </c>
      <c r="B225" s="27" t="s">
        <v>342</v>
      </c>
      <c r="C225" s="11">
        <f>'№ 8 ведомственная'!F204</f>
        <v>1000</v>
      </c>
      <c r="D225" s="11">
        <f>'№ 8 ведомственная'!G204</f>
        <v>300</v>
      </c>
      <c r="E225" s="11">
        <f>'№ 8 ведомственная'!H204</f>
        <v>300</v>
      </c>
      <c r="F225" s="2"/>
    </row>
    <row r="226" spans="1:6" ht="26.4" hidden="1" outlineLevel="5">
      <c r="A226" s="25" t="s">
        <v>105</v>
      </c>
      <c r="B226" s="27" t="s">
        <v>426</v>
      </c>
      <c r="C226" s="11" t="e">
        <f>C227</f>
        <v>#REF!</v>
      </c>
      <c r="D226" s="11" t="e">
        <f t="shared" ref="D226:E226" si="84">D227</f>
        <v>#REF!</v>
      </c>
      <c r="E226" s="11" t="e">
        <f t="shared" si="84"/>
        <v>#REF!</v>
      </c>
      <c r="F226" s="2"/>
    </row>
    <row r="227" spans="1:6" ht="26.4" hidden="1" outlineLevel="6">
      <c r="A227" s="25" t="s">
        <v>105</v>
      </c>
      <c r="B227" s="27" t="s">
        <v>342</v>
      </c>
      <c r="C227" s="11" t="e">
        <f>'№ 8 ведомственная'!#REF!</f>
        <v>#REF!</v>
      </c>
      <c r="D227" s="11" t="e">
        <f>'№ 8 ведомственная'!#REF!</f>
        <v>#REF!</v>
      </c>
      <c r="E227" s="11" t="e">
        <f>'№ 8 ведомственная'!#REF!</f>
        <v>#REF!</v>
      </c>
      <c r="F227" s="2"/>
    </row>
    <row r="228" spans="1:6" ht="26.4" hidden="1" outlineLevel="2">
      <c r="A228" s="25" t="s">
        <v>105</v>
      </c>
      <c r="B228" s="27" t="s">
        <v>334</v>
      </c>
      <c r="C228" s="11">
        <f>C229</f>
        <v>181</v>
      </c>
      <c r="D228" s="11">
        <f t="shared" ref="D228:E229" si="85">D229</f>
        <v>181</v>
      </c>
      <c r="E228" s="11">
        <f t="shared" si="85"/>
        <v>181</v>
      </c>
      <c r="F228" s="2"/>
    </row>
    <row r="229" spans="1:6" hidden="1" outlineLevel="3">
      <c r="A229" s="25" t="s">
        <v>105</v>
      </c>
      <c r="B229" s="27" t="s">
        <v>521</v>
      </c>
      <c r="C229" s="11">
        <f>C230</f>
        <v>181</v>
      </c>
      <c r="D229" s="11">
        <f t="shared" si="85"/>
        <v>181</v>
      </c>
      <c r="E229" s="11">
        <f t="shared" si="85"/>
        <v>181</v>
      </c>
      <c r="F229" s="2"/>
    </row>
    <row r="230" spans="1:6" ht="39.6" hidden="1" outlineLevel="4">
      <c r="A230" s="25" t="s">
        <v>105</v>
      </c>
      <c r="B230" s="27" t="s">
        <v>522</v>
      </c>
      <c r="C230" s="11">
        <f>C231+C233</f>
        <v>181</v>
      </c>
      <c r="D230" s="11">
        <f t="shared" ref="D230:E230" si="86">D231+D233</f>
        <v>181</v>
      </c>
      <c r="E230" s="11">
        <f t="shared" si="86"/>
        <v>181</v>
      </c>
      <c r="F230" s="2"/>
    </row>
    <row r="231" spans="1:6" ht="39.6" hidden="1" outlineLevel="5">
      <c r="A231" s="25" t="s">
        <v>105</v>
      </c>
      <c r="B231" s="27" t="s">
        <v>523</v>
      </c>
      <c r="C231" s="11">
        <f>C232</f>
        <v>77</v>
      </c>
      <c r="D231" s="11">
        <f t="shared" ref="D231:E231" si="87">D232</f>
        <v>77</v>
      </c>
      <c r="E231" s="11">
        <f t="shared" si="87"/>
        <v>77</v>
      </c>
      <c r="F231" s="2"/>
    </row>
    <row r="232" spans="1:6" ht="26.4" hidden="1" outlineLevel="6">
      <c r="A232" s="25" t="s">
        <v>105</v>
      </c>
      <c r="B232" s="27" t="s">
        <v>342</v>
      </c>
      <c r="C232" s="11">
        <f>'№ 8 ведомственная'!F493</f>
        <v>77</v>
      </c>
      <c r="D232" s="11">
        <f>'№ 8 ведомственная'!G493</f>
        <v>77</v>
      </c>
      <c r="E232" s="11">
        <f>'№ 8 ведомственная'!H493</f>
        <v>77</v>
      </c>
      <c r="F232" s="2"/>
    </row>
    <row r="233" spans="1:6" hidden="1" outlineLevel="5">
      <c r="A233" s="25" t="s">
        <v>105</v>
      </c>
      <c r="B233" s="27" t="s">
        <v>524</v>
      </c>
      <c r="C233" s="11">
        <f>C234</f>
        <v>104</v>
      </c>
      <c r="D233" s="11">
        <f t="shared" ref="D233:E233" si="88">D234</f>
        <v>104</v>
      </c>
      <c r="E233" s="11">
        <f t="shared" si="88"/>
        <v>104</v>
      </c>
      <c r="F233" s="2"/>
    </row>
    <row r="234" spans="1:6" ht="26.4" hidden="1" outlineLevel="6">
      <c r="A234" s="25" t="s">
        <v>105</v>
      </c>
      <c r="B234" s="27" t="s">
        <v>342</v>
      </c>
      <c r="C234" s="11">
        <f>'№ 8 ведомственная'!F495</f>
        <v>104</v>
      </c>
      <c r="D234" s="11">
        <f>'№ 8 ведомственная'!G495</f>
        <v>104</v>
      </c>
      <c r="E234" s="11">
        <f>'№ 8 ведомственная'!H495</f>
        <v>104</v>
      </c>
      <c r="F234" s="2"/>
    </row>
    <row r="235" spans="1:6" s="44" customFormat="1" collapsed="1">
      <c r="A235" s="30" t="s">
        <v>107</v>
      </c>
      <c r="B235" s="31" t="s">
        <v>287</v>
      </c>
      <c r="C235" s="10">
        <f>C236+C253+C273+C313</f>
        <v>63985.599999999999</v>
      </c>
      <c r="D235" s="10">
        <f>D236+D253+D273+D313</f>
        <v>40622.9</v>
      </c>
      <c r="E235" s="10">
        <f>E236+E253+E273+E313</f>
        <v>40422.9</v>
      </c>
      <c r="F235" s="4"/>
    </row>
    <row r="236" spans="1:6" outlineLevel="1">
      <c r="A236" s="25" t="s">
        <v>108</v>
      </c>
      <c r="B236" s="27" t="s">
        <v>311</v>
      </c>
      <c r="C236" s="11">
        <f>'№ 8 ведомственная'!F206</f>
        <v>1460</v>
      </c>
      <c r="D236" s="11">
        <f>'№ 8 ведомственная'!G206</f>
        <v>1450</v>
      </c>
      <c r="E236" s="11">
        <f>'№ 8 ведомственная'!H206</f>
        <v>1250</v>
      </c>
      <c r="F236" s="2"/>
    </row>
    <row r="237" spans="1:6" ht="52.8" hidden="1" outlineLevel="2">
      <c r="A237" s="25" t="s">
        <v>108</v>
      </c>
      <c r="B237" s="27" t="s">
        <v>307</v>
      </c>
      <c r="C237" s="11">
        <f>C238</f>
        <v>1250</v>
      </c>
      <c r="D237" s="11">
        <f t="shared" ref="D237:E238" si="89">D238</f>
        <v>1250</v>
      </c>
      <c r="E237" s="11">
        <f t="shared" si="89"/>
        <v>1250</v>
      </c>
      <c r="F237" s="2"/>
    </row>
    <row r="238" spans="1:6" ht="26.4" hidden="1" outlineLevel="3">
      <c r="A238" s="25" t="s">
        <v>108</v>
      </c>
      <c r="B238" s="27" t="s">
        <v>427</v>
      </c>
      <c r="C238" s="11">
        <f>C239</f>
        <v>1250</v>
      </c>
      <c r="D238" s="11">
        <f t="shared" si="89"/>
        <v>1250</v>
      </c>
      <c r="E238" s="11">
        <f t="shared" si="89"/>
        <v>1250</v>
      </c>
      <c r="F238" s="2"/>
    </row>
    <row r="239" spans="1:6" ht="26.4" hidden="1" outlineLevel="4">
      <c r="A239" s="25" t="s">
        <v>108</v>
      </c>
      <c r="B239" s="27" t="s">
        <v>428</v>
      </c>
      <c r="C239" s="11">
        <f>C240+C242</f>
        <v>1250</v>
      </c>
      <c r="D239" s="11">
        <f t="shared" ref="D239:E239" si="90">D240+D242</f>
        <v>1250</v>
      </c>
      <c r="E239" s="11">
        <f t="shared" si="90"/>
        <v>1250</v>
      </c>
      <c r="F239" s="2"/>
    </row>
    <row r="240" spans="1:6" ht="26.4" hidden="1" outlineLevel="5">
      <c r="A240" s="25" t="s">
        <v>108</v>
      </c>
      <c r="B240" s="27" t="s">
        <v>429</v>
      </c>
      <c r="C240" s="11">
        <f>C241</f>
        <v>500</v>
      </c>
      <c r="D240" s="11">
        <f t="shared" ref="D240:E240" si="91">D241</f>
        <v>500</v>
      </c>
      <c r="E240" s="11">
        <f t="shared" si="91"/>
        <v>500</v>
      </c>
      <c r="F240" s="2"/>
    </row>
    <row r="241" spans="1:6" hidden="1" outlineLevel="6">
      <c r="A241" s="25" t="s">
        <v>108</v>
      </c>
      <c r="B241" s="27" t="s">
        <v>343</v>
      </c>
      <c r="C241" s="11">
        <f>'№ 8 ведомственная'!F211</f>
        <v>500</v>
      </c>
      <c r="D241" s="11">
        <f>'№ 8 ведомственная'!G211</f>
        <v>500</v>
      </c>
      <c r="E241" s="11">
        <f>'№ 8 ведомственная'!H211</f>
        <v>500</v>
      </c>
      <c r="F241" s="2"/>
    </row>
    <row r="242" spans="1:6" ht="39.6" hidden="1" outlineLevel="5">
      <c r="A242" s="25" t="s">
        <v>108</v>
      </c>
      <c r="B242" s="27" t="s">
        <v>430</v>
      </c>
      <c r="C242" s="11">
        <f>C243</f>
        <v>750</v>
      </c>
      <c r="D242" s="11">
        <f t="shared" ref="D242:E242" si="92">D243</f>
        <v>750</v>
      </c>
      <c r="E242" s="11">
        <f t="shared" si="92"/>
        <v>750</v>
      </c>
      <c r="F242" s="2"/>
    </row>
    <row r="243" spans="1:6" ht="26.4" hidden="1" outlineLevel="6">
      <c r="A243" s="25" t="s">
        <v>108</v>
      </c>
      <c r="B243" s="27" t="s">
        <v>342</v>
      </c>
      <c r="C243" s="11">
        <f>'№ 8 ведомственная'!F213</f>
        <v>750</v>
      </c>
      <c r="D243" s="11">
        <f>'№ 8 ведомственная'!G213</f>
        <v>750</v>
      </c>
      <c r="E243" s="11">
        <f>'№ 8 ведомственная'!H213</f>
        <v>750</v>
      </c>
      <c r="F243" s="2"/>
    </row>
    <row r="244" spans="1:6" ht="39.6" hidden="1" outlineLevel="2">
      <c r="A244" s="25" t="s">
        <v>108</v>
      </c>
      <c r="B244" s="27" t="s">
        <v>312</v>
      </c>
      <c r="C244" s="11" t="e">
        <f>C245</f>
        <v>#REF!</v>
      </c>
      <c r="D244" s="11" t="e">
        <f t="shared" ref="D244:E245" si="93">D245</f>
        <v>#REF!</v>
      </c>
      <c r="E244" s="11" t="e">
        <f t="shared" si="93"/>
        <v>#REF!</v>
      </c>
      <c r="F244" s="2"/>
    </row>
    <row r="245" spans="1:6" ht="26.4" hidden="1" outlineLevel="3">
      <c r="A245" s="25" t="s">
        <v>108</v>
      </c>
      <c r="B245" s="27" t="s">
        <v>431</v>
      </c>
      <c r="C245" s="11" t="e">
        <f>C246</f>
        <v>#REF!</v>
      </c>
      <c r="D245" s="11" t="e">
        <f t="shared" si="93"/>
        <v>#REF!</v>
      </c>
      <c r="E245" s="11" t="e">
        <f t="shared" si="93"/>
        <v>#REF!</v>
      </c>
      <c r="F245" s="2"/>
    </row>
    <row r="246" spans="1:6" ht="26.4" hidden="1" outlineLevel="4">
      <c r="A246" s="25" t="s">
        <v>108</v>
      </c>
      <c r="B246" s="27" t="s">
        <v>432</v>
      </c>
      <c r="C246" s="11" t="e">
        <f>C247+C249+C251</f>
        <v>#REF!</v>
      </c>
      <c r="D246" s="11" t="e">
        <f t="shared" ref="D246:E246" si="94">D247+D249+D251</f>
        <v>#REF!</v>
      </c>
      <c r="E246" s="11" t="e">
        <f t="shared" si="94"/>
        <v>#REF!</v>
      </c>
      <c r="F246" s="2"/>
    </row>
    <row r="247" spans="1:6" hidden="1" outlineLevel="5">
      <c r="A247" s="25" t="s">
        <v>108</v>
      </c>
      <c r="B247" s="27" t="s">
        <v>573</v>
      </c>
      <c r="C247" s="11">
        <f>C248</f>
        <v>200</v>
      </c>
      <c r="D247" s="11">
        <f t="shared" ref="D247:E247" si="95">D248</f>
        <v>200</v>
      </c>
      <c r="E247" s="11">
        <f t="shared" si="95"/>
        <v>0</v>
      </c>
      <c r="F247" s="2"/>
    </row>
    <row r="248" spans="1:6" ht="26.4" hidden="1" outlineLevel="6">
      <c r="A248" s="25" t="s">
        <v>108</v>
      </c>
      <c r="B248" s="27" t="s">
        <v>342</v>
      </c>
      <c r="C248" s="11">
        <f>'№ 8 ведомственная'!F218</f>
        <v>200</v>
      </c>
      <c r="D248" s="11">
        <f>'№ 8 ведомственная'!G218</f>
        <v>200</v>
      </c>
      <c r="E248" s="11">
        <f>'№ 8 ведомственная'!H218</f>
        <v>0</v>
      </c>
      <c r="F248" s="2"/>
    </row>
    <row r="249" spans="1:6" ht="39.6" hidden="1" outlineLevel="5">
      <c r="A249" s="25" t="s">
        <v>108</v>
      </c>
      <c r="B249" s="27" t="s">
        <v>433</v>
      </c>
      <c r="C249" s="11" t="e">
        <f>C250</f>
        <v>#REF!</v>
      </c>
      <c r="D249" s="11" t="e">
        <f t="shared" ref="D249:E249" si="96">D250</f>
        <v>#REF!</v>
      </c>
      <c r="E249" s="11" t="e">
        <f t="shared" si="96"/>
        <v>#REF!</v>
      </c>
      <c r="F249" s="2"/>
    </row>
    <row r="250" spans="1:6" ht="26.4" hidden="1" outlineLevel="6">
      <c r="A250" s="25" t="s">
        <v>108</v>
      </c>
      <c r="B250" s="27" t="s">
        <v>434</v>
      </c>
      <c r="C250" s="11" t="e">
        <f>'№ 8 ведомственная'!#REF!</f>
        <v>#REF!</v>
      </c>
      <c r="D250" s="11" t="e">
        <f>'№ 8 ведомственная'!#REF!</f>
        <v>#REF!</v>
      </c>
      <c r="E250" s="11" t="e">
        <f>'№ 8 ведомственная'!#REF!</f>
        <v>#REF!</v>
      </c>
      <c r="F250" s="2"/>
    </row>
    <row r="251" spans="1:6" ht="39.6" hidden="1" outlineLevel="5">
      <c r="A251" s="25" t="s">
        <v>108</v>
      </c>
      <c r="B251" s="27" t="s">
        <v>435</v>
      </c>
      <c r="C251" s="11">
        <f>C252</f>
        <v>10</v>
      </c>
      <c r="D251" s="11">
        <f t="shared" ref="D251:E251" si="97">D252</f>
        <v>0</v>
      </c>
      <c r="E251" s="11">
        <f t="shared" si="97"/>
        <v>0</v>
      </c>
      <c r="F251" s="2"/>
    </row>
    <row r="252" spans="1:6" ht="26.4" hidden="1" outlineLevel="6">
      <c r="A252" s="25" t="s">
        <v>108</v>
      </c>
      <c r="B252" s="27" t="s">
        <v>434</v>
      </c>
      <c r="C252" s="11">
        <f>'№ 8 ведомственная'!F220</f>
        <v>10</v>
      </c>
      <c r="D252" s="11">
        <f>'№ 8 ведомственная'!G220</f>
        <v>0</v>
      </c>
      <c r="E252" s="11">
        <f>'№ 8 ведомственная'!H220</f>
        <v>0</v>
      </c>
      <c r="F252" s="2"/>
    </row>
    <row r="253" spans="1:6" outlineLevel="1" collapsed="1">
      <c r="A253" s="25" t="s">
        <v>119</v>
      </c>
      <c r="B253" s="27" t="s">
        <v>313</v>
      </c>
      <c r="C253" s="11">
        <f>'№ 8 ведомственная'!F221</f>
        <v>11050</v>
      </c>
      <c r="D253" s="11">
        <f>'№ 8 ведомственная'!G221</f>
        <v>5800</v>
      </c>
      <c r="E253" s="11">
        <f>'№ 8 ведомственная'!H221</f>
        <v>5800</v>
      </c>
      <c r="F253" s="2"/>
    </row>
    <row r="254" spans="1:6" ht="52.8" hidden="1" outlineLevel="2">
      <c r="A254" s="25" t="s">
        <v>119</v>
      </c>
      <c r="B254" s="27" t="s">
        <v>307</v>
      </c>
      <c r="C254" s="11">
        <f>C255</f>
        <v>10890</v>
      </c>
      <c r="D254" s="11">
        <f t="shared" ref="D254:E254" si="98">D255</f>
        <v>5800</v>
      </c>
      <c r="E254" s="11">
        <f t="shared" si="98"/>
        <v>5800</v>
      </c>
      <c r="F254" s="2"/>
    </row>
    <row r="255" spans="1:6" ht="26.4" hidden="1" outlineLevel="3">
      <c r="A255" s="25" t="s">
        <v>119</v>
      </c>
      <c r="B255" s="27" t="s">
        <v>427</v>
      </c>
      <c r="C255" s="11">
        <f>C256+C261+C270</f>
        <v>10890</v>
      </c>
      <c r="D255" s="11">
        <f>D256+D261+D270</f>
        <v>5800</v>
      </c>
      <c r="E255" s="11">
        <f>E256+E261+E270</f>
        <v>5800</v>
      </c>
      <c r="F255" s="2"/>
    </row>
    <row r="256" spans="1:6" ht="26.4" hidden="1" outlineLevel="4">
      <c r="A256" s="25" t="s">
        <v>119</v>
      </c>
      <c r="B256" s="27" t="s">
        <v>436</v>
      </c>
      <c r="C256" s="11">
        <f>C257+C259</f>
        <v>200</v>
      </c>
      <c r="D256" s="11">
        <f t="shared" ref="D256:E256" si="99">D257+D259</f>
        <v>300</v>
      </c>
      <c r="E256" s="11">
        <f t="shared" si="99"/>
        <v>300</v>
      </c>
      <c r="F256" s="2"/>
    </row>
    <row r="257" spans="1:6" ht="26.4" hidden="1" outlineLevel="5">
      <c r="A257" s="25" t="s">
        <v>119</v>
      </c>
      <c r="B257" s="27" t="s">
        <v>437</v>
      </c>
      <c r="C257" s="11">
        <f>C258</f>
        <v>50</v>
      </c>
      <c r="D257" s="11">
        <f t="shared" ref="D257:E257" si="100">D258</f>
        <v>100</v>
      </c>
      <c r="E257" s="11">
        <f t="shared" si="100"/>
        <v>100</v>
      </c>
      <c r="F257" s="2"/>
    </row>
    <row r="258" spans="1:6" ht="26.4" hidden="1" outlineLevel="6">
      <c r="A258" s="25" t="s">
        <v>119</v>
      </c>
      <c r="B258" s="27" t="s">
        <v>342</v>
      </c>
      <c r="C258" s="11">
        <f>'№ 8 ведомственная'!F226</f>
        <v>50</v>
      </c>
      <c r="D258" s="11">
        <f>'№ 8 ведомственная'!G226</f>
        <v>100</v>
      </c>
      <c r="E258" s="11">
        <f>'№ 8 ведомственная'!H226</f>
        <v>100</v>
      </c>
      <c r="F258" s="2"/>
    </row>
    <row r="259" spans="1:6" hidden="1" outlineLevel="5">
      <c r="A259" s="25" t="s">
        <v>119</v>
      </c>
      <c r="B259" s="27" t="s">
        <v>438</v>
      </c>
      <c r="C259" s="11">
        <f>C260</f>
        <v>150</v>
      </c>
      <c r="D259" s="11">
        <f t="shared" ref="D259:E259" si="101">D260</f>
        <v>200</v>
      </c>
      <c r="E259" s="11">
        <f t="shared" si="101"/>
        <v>200</v>
      </c>
      <c r="F259" s="2"/>
    </row>
    <row r="260" spans="1:6" ht="26.4" hidden="1" outlineLevel="6">
      <c r="A260" s="25" t="s">
        <v>119</v>
      </c>
      <c r="B260" s="27" t="s">
        <v>342</v>
      </c>
      <c r="C260" s="11">
        <f>'№ 8 ведомственная'!F228</f>
        <v>150</v>
      </c>
      <c r="D260" s="11">
        <f>'№ 8 ведомственная'!G228</f>
        <v>200</v>
      </c>
      <c r="E260" s="11">
        <f>'№ 8 ведомственная'!H228</f>
        <v>200</v>
      </c>
      <c r="F260" s="2"/>
    </row>
    <row r="261" spans="1:6" ht="26.4" hidden="1" outlineLevel="4">
      <c r="A261" s="25" t="s">
        <v>119</v>
      </c>
      <c r="B261" s="27" t="s">
        <v>439</v>
      </c>
      <c r="C261" s="11">
        <f>C262+C264+C266+C268</f>
        <v>9690</v>
      </c>
      <c r="D261" s="11">
        <f t="shared" ref="D261:E261" si="102">D262+D264+D266+D268</f>
        <v>4500</v>
      </c>
      <c r="E261" s="11">
        <f t="shared" si="102"/>
        <v>4500</v>
      </c>
      <c r="F261" s="2"/>
    </row>
    <row r="262" spans="1:6" hidden="1" outlineLevel="5">
      <c r="A262" s="25" t="s">
        <v>119</v>
      </c>
      <c r="B262" s="27" t="s">
        <v>440</v>
      </c>
      <c r="C262" s="11">
        <f>C263</f>
        <v>100</v>
      </c>
      <c r="D262" s="11">
        <f t="shared" ref="D262:E262" si="103">D263</f>
        <v>1800</v>
      </c>
      <c r="E262" s="11">
        <f t="shared" si="103"/>
        <v>1800</v>
      </c>
      <c r="F262" s="2"/>
    </row>
    <row r="263" spans="1:6" ht="26.4" hidden="1" outlineLevel="6">
      <c r="A263" s="25" t="s">
        <v>119</v>
      </c>
      <c r="B263" s="27" t="s">
        <v>342</v>
      </c>
      <c r="C263" s="11">
        <f>'№ 8 ведомственная'!F231</f>
        <v>100</v>
      </c>
      <c r="D263" s="11">
        <f>'№ 8 ведомственная'!G231</f>
        <v>1800</v>
      </c>
      <c r="E263" s="11">
        <f>'№ 8 ведомственная'!H231</f>
        <v>1800</v>
      </c>
      <c r="F263" s="2"/>
    </row>
    <row r="264" spans="1:6" ht="26.4" hidden="1" outlineLevel="5">
      <c r="A264" s="25" t="s">
        <v>119</v>
      </c>
      <c r="B264" s="27" t="s">
        <v>600</v>
      </c>
      <c r="C264" s="11">
        <f>C265</f>
        <v>1390</v>
      </c>
      <c r="D264" s="11">
        <f t="shared" ref="D264:E264" si="104">D265</f>
        <v>1500</v>
      </c>
      <c r="E264" s="11">
        <f t="shared" si="104"/>
        <v>1500</v>
      </c>
      <c r="F264" s="2"/>
    </row>
    <row r="265" spans="1:6" ht="26.4" hidden="1" outlineLevel="6">
      <c r="A265" s="25" t="s">
        <v>119</v>
      </c>
      <c r="B265" s="27" t="s">
        <v>342</v>
      </c>
      <c r="C265" s="11">
        <f>'№ 8 ведомственная'!F233</f>
        <v>1390</v>
      </c>
      <c r="D265" s="11">
        <f>'№ 8 ведомственная'!G233</f>
        <v>1500</v>
      </c>
      <c r="E265" s="11">
        <f>'№ 8 ведомственная'!H233</f>
        <v>1500</v>
      </c>
      <c r="F265" s="2"/>
    </row>
    <row r="266" spans="1:6" ht="39.6" hidden="1" outlineLevel="5">
      <c r="A266" s="25" t="s">
        <v>119</v>
      </c>
      <c r="B266" s="27" t="s">
        <v>441</v>
      </c>
      <c r="C266" s="11">
        <f>C267</f>
        <v>200</v>
      </c>
      <c r="D266" s="11">
        <f t="shared" ref="D266:E266" si="105">D267</f>
        <v>200</v>
      </c>
      <c r="E266" s="11">
        <f t="shared" si="105"/>
        <v>200</v>
      </c>
      <c r="F266" s="2"/>
    </row>
    <row r="267" spans="1:6" ht="26.4" hidden="1" outlineLevel="6">
      <c r="A267" s="25" t="s">
        <v>119</v>
      </c>
      <c r="B267" s="27" t="s">
        <v>342</v>
      </c>
      <c r="C267" s="11">
        <f>'№ 8 ведомственная'!F235</f>
        <v>200</v>
      </c>
      <c r="D267" s="11">
        <f>'№ 8 ведомственная'!G235</f>
        <v>200</v>
      </c>
      <c r="E267" s="11">
        <f>'№ 8 ведомственная'!H235</f>
        <v>200</v>
      </c>
      <c r="F267" s="2"/>
    </row>
    <row r="268" spans="1:6" ht="66" hidden="1" outlineLevel="5">
      <c r="A268" s="25" t="s">
        <v>119</v>
      </c>
      <c r="B268" s="27" t="s">
        <v>601</v>
      </c>
      <c r="C268" s="11">
        <f>C269</f>
        <v>8000</v>
      </c>
      <c r="D268" s="11">
        <f t="shared" ref="D268:E268" si="106">D269</f>
        <v>1000</v>
      </c>
      <c r="E268" s="11">
        <f t="shared" si="106"/>
        <v>1000</v>
      </c>
      <c r="F268" s="2"/>
    </row>
    <row r="269" spans="1:6" hidden="1" outlineLevel="6">
      <c r="A269" s="25" t="s">
        <v>119</v>
      </c>
      <c r="B269" s="27" t="s">
        <v>343</v>
      </c>
      <c r="C269" s="11">
        <f>'№ 8 ведомственная'!F237</f>
        <v>8000</v>
      </c>
      <c r="D269" s="11">
        <f>'№ 8 ведомственная'!G237</f>
        <v>1000</v>
      </c>
      <c r="E269" s="11">
        <f>'№ 8 ведомственная'!H237</f>
        <v>1000</v>
      </c>
      <c r="F269" s="2"/>
    </row>
    <row r="270" spans="1:6" ht="26.4" hidden="1" outlineLevel="4">
      <c r="A270" s="25" t="s">
        <v>119</v>
      </c>
      <c r="B270" s="27" t="s">
        <v>442</v>
      </c>
      <c r="C270" s="11">
        <f>C271</f>
        <v>1000</v>
      </c>
      <c r="D270" s="11">
        <f t="shared" ref="D270:E271" si="107">D271</f>
        <v>1000</v>
      </c>
      <c r="E270" s="11">
        <f t="shared" si="107"/>
        <v>1000</v>
      </c>
      <c r="F270" s="2"/>
    </row>
    <row r="271" spans="1:6" hidden="1" outlineLevel="5">
      <c r="A271" s="25" t="s">
        <v>119</v>
      </c>
      <c r="B271" s="27" t="s">
        <v>443</v>
      </c>
      <c r="C271" s="11">
        <f>C272</f>
        <v>1000</v>
      </c>
      <c r="D271" s="11">
        <f t="shared" si="107"/>
        <v>1000</v>
      </c>
      <c r="E271" s="11">
        <f t="shared" si="107"/>
        <v>1000</v>
      </c>
      <c r="F271" s="2"/>
    </row>
    <row r="272" spans="1:6" ht="26.4" hidden="1" outlineLevel="6">
      <c r="A272" s="25" t="s">
        <v>119</v>
      </c>
      <c r="B272" s="27" t="s">
        <v>342</v>
      </c>
      <c r="C272" s="11">
        <f>'№ 8 ведомственная'!F242</f>
        <v>1000</v>
      </c>
      <c r="D272" s="11">
        <f>'№ 8 ведомственная'!G242</f>
        <v>1000</v>
      </c>
      <c r="E272" s="11">
        <f>'№ 8 ведомственная'!H242</f>
        <v>1000</v>
      </c>
      <c r="F272" s="2"/>
    </row>
    <row r="273" spans="1:6" outlineLevel="1" collapsed="1">
      <c r="A273" s="25" t="s">
        <v>128</v>
      </c>
      <c r="B273" s="27" t="s">
        <v>314</v>
      </c>
      <c r="C273" s="11">
        <f>'№ 8 ведомственная'!F243+'№ 8 ведомственная'!F499</f>
        <v>34876</v>
      </c>
      <c r="D273" s="11">
        <f>'№ 8 ведомственная'!G243+'№ 8 ведомственная'!G499</f>
        <v>18640</v>
      </c>
      <c r="E273" s="11">
        <f>'№ 8 ведомственная'!H243+'№ 8 ведомственная'!H499</f>
        <v>18640</v>
      </c>
      <c r="F273" s="2"/>
    </row>
    <row r="274" spans="1:6" ht="52.8" hidden="1" outlineLevel="2">
      <c r="A274" s="25" t="s">
        <v>128</v>
      </c>
      <c r="B274" s="27" t="s">
        <v>307</v>
      </c>
      <c r="C274" s="11" t="e">
        <f>C275</f>
        <v>#REF!</v>
      </c>
      <c r="D274" s="11" t="e">
        <f t="shared" ref="D274:E274" si="108">D275</f>
        <v>#REF!</v>
      </c>
      <c r="E274" s="11" t="e">
        <f t="shared" si="108"/>
        <v>#REF!</v>
      </c>
      <c r="F274" s="2"/>
    </row>
    <row r="275" spans="1:6" ht="26.4" hidden="1" outlineLevel="3">
      <c r="A275" s="25" t="s">
        <v>128</v>
      </c>
      <c r="B275" s="27" t="s">
        <v>404</v>
      </c>
      <c r="C275" s="11" t="e">
        <f>C276+C285+C298</f>
        <v>#REF!</v>
      </c>
      <c r="D275" s="11" t="e">
        <f>D276+D285+D298</f>
        <v>#REF!</v>
      </c>
      <c r="E275" s="11" t="e">
        <f>E276+E285+E298</f>
        <v>#REF!</v>
      </c>
      <c r="F275" s="2"/>
    </row>
    <row r="276" spans="1:6" hidden="1" outlineLevel="4">
      <c r="A276" s="25" t="s">
        <v>128</v>
      </c>
      <c r="B276" s="27" t="s">
        <v>444</v>
      </c>
      <c r="C276" s="11" t="e">
        <f>C277+C279+C281+C283</f>
        <v>#REF!</v>
      </c>
      <c r="D276" s="11" t="e">
        <f t="shared" ref="D276:E276" si="109">D277+D279+D281+D283</f>
        <v>#REF!</v>
      </c>
      <c r="E276" s="11" t="e">
        <f t="shared" si="109"/>
        <v>#REF!</v>
      </c>
      <c r="F276" s="2"/>
    </row>
    <row r="277" spans="1:6" ht="26.4" hidden="1" outlineLevel="5">
      <c r="A277" s="25" t="s">
        <v>128</v>
      </c>
      <c r="B277" s="27" t="s">
        <v>445</v>
      </c>
      <c r="C277" s="11">
        <f>C278</f>
        <v>8400</v>
      </c>
      <c r="D277" s="11">
        <f t="shared" ref="D277:E277" si="110">D278</f>
        <v>8400</v>
      </c>
      <c r="E277" s="11">
        <f t="shared" si="110"/>
        <v>8400</v>
      </c>
      <c r="F277" s="2"/>
    </row>
    <row r="278" spans="1:6" ht="26.4" hidden="1" outlineLevel="6">
      <c r="A278" s="25" t="s">
        <v>128</v>
      </c>
      <c r="B278" s="27" t="s">
        <v>342</v>
      </c>
      <c r="C278" s="11">
        <f>'№ 8 ведомственная'!F248</f>
        <v>8400</v>
      </c>
      <c r="D278" s="11">
        <f>'№ 8 ведомственная'!G248</f>
        <v>8400</v>
      </c>
      <c r="E278" s="11">
        <f>'№ 8 ведомственная'!H248</f>
        <v>8400</v>
      </c>
      <c r="F278" s="2"/>
    </row>
    <row r="279" spans="1:6" hidden="1" outlineLevel="5">
      <c r="A279" s="25" t="s">
        <v>128</v>
      </c>
      <c r="B279" s="27" t="s">
        <v>446</v>
      </c>
      <c r="C279" s="11">
        <f>C280</f>
        <v>1100</v>
      </c>
      <c r="D279" s="11">
        <f t="shared" ref="D279:E279" si="111">D280</f>
        <v>1100</v>
      </c>
      <c r="E279" s="11">
        <f t="shared" si="111"/>
        <v>1100</v>
      </c>
      <c r="F279" s="2"/>
    </row>
    <row r="280" spans="1:6" ht="26.4" hidden="1" outlineLevel="6">
      <c r="A280" s="25" t="s">
        <v>128</v>
      </c>
      <c r="B280" s="27" t="s">
        <v>368</v>
      </c>
      <c r="C280" s="11">
        <f>'№ 8 ведомственная'!F250</f>
        <v>1100</v>
      </c>
      <c r="D280" s="11">
        <f>'№ 8 ведомственная'!G250</f>
        <v>1100</v>
      </c>
      <c r="E280" s="11">
        <f>'№ 8 ведомственная'!H250</f>
        <v>1100</v>
      </c>
      <c r="F280" s="2"/>
    </row>
    <row r="281" spans="1:6" ht="39.6" hidden="1" outlineLevel="5">
      <c r="A281" s="25" t="s">
        <v>128</v>
      </c>
      <c r="B281" s="27" t="s">
        <v>447</v>
      </c>
      <c r="C281" s="11">
        <f>C282</f>
        <v>1200</v>
      </c>
      <c r="D281" s="11">
        <f t="shared" ref="D281:E281" si="112">D282</f>
        <v>500</v>
      </c>
      <c r="E281" s="11">
        <f t="shared" si="112"/>
        <v>500</v>
      </c>
      <c r="F281" s="2"/>
    </row>
    <row r="282" spans="1:6" ht="26.4" hidden="1" outlineLevel="6">
      <c r="A282" s="25" t="s">
        <v>128</v>
      </c>
      <c r="B282" s="27" t="s">
        <v>342</v>
      </c>
      <c r="C282" s="11">
        <f>'№ 8 ведомственная'!F252</f>
        <v>1200</v>
      </c>
      <c r="D282" s="11">
        <f>'№ 8 ведомственная'!G252</f>
        <v>500</v>
      </c>
      <c r="E282" s="11">
        <f>'№ 8 ведомственная'!H252</f>
        <v>500</v>
      </c>
      <c r="F282" s="2"/>
    </row>
    <row r="283" spans="1:6" ht="39.6" hidden="1" outlineLevel="5">
      <c r="A283" s="25" t="s">
        <v>128</v>
      </c>
      <c r="B283" s="27" t="s">
        <v>448</v>
      </c>
      <c r="C283" s="11" t="e">
        <f>C284</f>
        <v>#REF!</v>
      </c>
      <c r="D283" s="11" t="e">
        <f t="shared" ref="D283:E283" si="113">D284</f>
        <v>#REF!</v>
      </c>
      <c r="E283" s="11" t="e">
        <f t="shared" si="113"/>
        <v>#REF!</v>
      </c>
      <c r="F283" s="2"/>
    </row>
    <row r="284" spans="1:6" ht="26.4" hidden="1" outlineLevel="6">
      <c r="A284" s="25" t="s">
        <v>128</v>
      </c>
      <c r="B284" s="27" t="s">
        <v>342</v>
      </c>
      <c r="C284" s="11" t="e">
        <f>'№ 8 ведомственная'!#REF!</f>
        <v>#REF!</v>
      </c>
      <c r="D284" s="11" t="e">
        <f>'№ 8 ведомственная'!#REF!</f>
        <v>#REF!</v>
      </c>
      <c r="E284" s="11" t="e">
        <f>'№ 8 ведомственная'!#REF!</f>
        <v>#REF!</v>
      </c>
      <c r="F284" s="2"/>
    </row>
    <row r="285" spans="1:6" hidden="1" outlineLevel="4">
      <c r="A285" s="25" t="s">
        <v>128</v>
      </c>
      <c r="B285" s="27" t="s">
        <v>405</v>
      </c>
      <c r="C285" s="11">
        <f>C286+C288+C290+C292+C294+C296</f>
        <v>6850</v>
      </c>
      <c r="D285" s="11">
        <f t="shared" ref="D285:E285" si="114">D286+D288+D290+D292+D294+D296</f>
        <v>6550</v>
      </c>
      <c r="E285" s="11">
        <f t="shared" si="114"/>
        <v>6550</v>
      </c>
      <c r="F285" s="2"/>
    </row>
    <row r="286" spans="1:6" hidden="1" outlineLevel="5">
      <c r="A286" s="25" t="s">
        <v>128</v>
      </c>
      <c r="B286" s="27" t="s">
        <v>449</v>
      </c>
      <c r="C286" s="11">
        <f>C287</f>
        <v>4900</v>
      </c>
      <c r="D286" s="11">
        <f t="shared" ref="D286:E286" si="115">D287</f>
        <v>4600</v>
      </c>
      <c r="E286" s="11">
        <f t="shared" si="115"/>
        <v>4600</v>
      </c>
      <c r="F286" s="2"/>
    </row>
    <row r="287" spans="1:6" ht="26.4" hidden="1" outlineLevel="6">
      <c r="A287" s="25" t="s">
        <v>128</v>
      </c>
      <c r="B287" s="27" t="s">
        <v>368</v>
      </c>
      <c r="C287" s="11">
        <f>'№ 8 ведомственная'!F255</f>
        <v>4900</v>
      </c>
      <c r="D287" s="11">
        <f>'№ 8 ведомственная'!G255</f>
        <v>4600</v>
      </c>
      <c r="E287" s="11">
        <f>'№ 8 ведомственная'!H255</f>
        <v>4600</v>
      </c>
      <c r="F287" s="2"/>
    </row>
    <row r="288" spans="1:6" hidden="1" outlineLevel="5">
      <c r="A288" s="25" t="s">
        <v>128</v>
      </c>
      <c r="B288" s="27" t="s">
        <v>450</v>
      </c>
      <c r="C288" s="11">
        <f>C289</f>
        <v>300</v>
      </c>
      <c r="D288" s="11">
        <f t="shared" ref="D288:E288" si="116">D289</f>
        <v>300</v>
      </c>
      <c r="E288" s="11">
        <f t="shared" si="116"/>
        <v>300</v>
      </c>
      <c r="F288" s="2"/>
    </row>
    <row r="289" spans="1:6" ht="26.4" hidden="1" outlineLevel="6">
      <c r="A289" s="25" t="s">
        <v>128</v>
      </c>
      <c r="B289" s="27" t="s">
        <v>342</v>
      </c>
      <c r="C289" s="11">
        <f>'№ 8 ведомственная'!F257</f>
        <v>300</v>
      </c>
      <c r="D289" s="11">
        <f>'№ 8 ведомственная'!G257</f>
        <v>300</v>
      </c>
      <c r="E289" s="11">
        <f>'№ 8 ведомственная'!H257</f>
        <v>300</v>
      </c>
      <c r="F289" s="2"/>
    </row>
    <row r="290" spans="1:6" ht="52.8" hidden="1" outlineLevel="5">
      <c r="A290" s="25" t="s">
        <v>128</v>
      </c>
      <c r="B290" s="27" t="s">
        <v>451</v>
      </c>
      <c r="C290" s="11">
        <f>C291</f>
        <v>250</v>
      </c>
      <c r="D290" s="11">
        <f t="shared" ref="D290:E290" si="117">D291</f>
        <v>250</v>
      </c>
      <c r="E290" s="11">
        <f t="shared" si="117"/>
        <v>250</v>
      </c>
      <c r="F290" s="2"/>
    </row>
    <row r="291" spans="1:6" hidden="1" outlineLevel="6">
      <c r="A291" s="25" t="s">
        <v>128</v>
      </c>
      <c r="B291" s="27" t="s">
        <v>343</v>
      </c>
      <c r="C291" s="11">
        <f>'№ 8 ведомственная'!F259</f>
        <v>250</v>
      </c>
      <c r="D291" s="11">
        <f>'№ 8 ведомственная'!G259</f>
        <v>250</v>
      </c>
      <c r="E291" s="11">
        <f>'№ 8 ведомственная'!H259</f>
        <v>250</v>
      </c>
      <c r="F291" s="2"/>
    </row>
    <row r="292" spans="1:6" hidden="1" outlineLevel="5">
      <c r="A292" s="25" t="s">
        <v>128</v>
      </c>
      <c r="B292" s="27" t="s">
        <v>452</v>
      </c>
      <c r="C292" s="11">
        <f>C293</f>
        <v>200</v>
      </c>
      <c r="D292" s="11">
        <f t="shared" ref="D292:E292" si="118">D293</f>
        <v>200</v>
      </c>
      <c r="E292" s="11">
        <f t="shared" si="118"/>
        <v>200</v>
      </c>
      <c r="F292" s="2"/>
    </row>
    <row r="293" spans="1:6" ht="26.4" hidden="1" outlineLevel="6">
      <c r="A293" s="25" t="s">
        <v>128</v>
      </c>
      <c r="B293" s="27" t="s">
        <v>342</v>
      </c>
      <c r="C293" s="11">
        <f>'№ 8 ведомственная'!F261</f>
        <v>200</v>
      </c>
      <c r="D293" s="11">
        <f>'№ 8 ведомственная'!G261</f>
        <v>200</v>
      </c>
      <c r="E293" s="11">
        <f>'№ 8 ведомственная'!H261</f>
        <v>200</v>
      </c>
      <c r="F293" s="2"/>
    </row>
    <row r="294" spans="1:6" ht="39.6" hidden="1" outlineLevel="5">
      <c r="A294" s="25" t="s">
        <v>128</v>
      </c>
      <c r="B294" s="27" t="s">
        <v>453</v>
      </c>
      <c r="C294" s="11">
        <f>C295</f>
        <v>1000</v>
      </c>
      <c r="D294" s="11">
        <f t="shared" ref="D294:E294" si="119">D295</f>
        <v>1000</v>
      </c>
      <c r="E294" s="11">
        <f t="shared" si="119"/>
        <v>1000</v>
      </c>
      <c r="F294" s="2"/>
    </row>
    <row r="295" spans="1:6" ht="26.4" hidden="1" outlineLevel="6">
      <c r="A295" s="25" t="s">
        <v>128</v>
      </c>
      <c r="B295" s="27" t="s">
        <v>342</v>
      </c>
      <c r="C295" s="11">
        <f>'№ 8 ведомственная'!F263</f>
        <v>1000</v>
      </c>
      <c r="D295" s="11">
        <f>'№ 8 ведомственная'!G263</f>
        <v>1000</v>
      </c>
      <c r="E295" s="11">
        <f>'№ 8 ведомственная'!H263</f>
        <v>1000</v>
      </c>
      <c r="F295" s="2"/>
    </row>
    <row r="296" spans="1:6" hidden="1" outlineLevel="5">
      <c r="A296" s="25" t="s">
        <v>128</v>
      </c>
      <c r="B296" s="27" t="s">
        <v>454</v>
      </c>
      <c r="C296" s="11">
        <f>C297</f>
        <v>200</v>
      </c>
      <c r="D296" s="11">
        <f t="shared" ref="D296:E296" si="120">D297</f>
        <v>200</v>
      </c>
      <c r="E296" s="11">
        <f t="shared" si="120"/>
        <v>200</v>
      </c>
      <c r="F296" s="2"/>
    </row>
    <row r="297" spans="1:6" ht="26.4" hidden="1" outlineLevel="6">
      <c r="A297" s="25" t="s">
        <v>128</v>
      </c>
      <c r="B297" s="27" t="s">
        <v>342</v>
      </c>
      <c r="C297" s="11">
        <f>'№ 8 ведомственная'!F265</f>
        <v>200</v>
      </c>
      <c r="D297" s="11">
        <f>'№ 8 ведомственная'!G265</f>
        <v>200</v>
      </c>
      <c r="E297" s="11">
        <f>'№ 8 ведомственная'!H265</f>
        <v>200</v>
      </c>
      <c r="F297" s="2"/>
    </row>
    <row r="298" spans="1:6" ht="26.4" hidden="1" outlineLevel="4">
      <c r="A298" s="25" t="s">
        <v>128</v>
      </c>
      <c r="B298" s="27" t="s">
        <v>423</v>
      </c>
      <c r="C298" s="11" t="e">
        <f>C299+C301+C303</f>
        <v>#REF!</v>
      </c>
      <c r="D298" s="11" t="e">
        <f t="shared" ref="D298:E298" si="121">D299+D301+D303</f>
        <v>#REF!</v>
      </c>
      <c r="E298" s="11" t="e">
        <f t="shared" si="121"/>
        <v>#REF!</v>
      </c>
      <c r="F298" s="2"/>
    </row>
    <row r="299" spans="1:6" ht="79.2" hidden="1" outlineLevel="5">
      <c r="A299" s="25" t="s">
        <v>128</v>
      </c>
      <c r="B299" s="27" t="s">
        <v>455</v>
      </c>
      <c r="C299" s="11">
        <f>C300</f>
        <v>150.19999999999999</v>
      </c>
      <c r="D299" s="11">
        <f t="shared" ref="D299:E299" si="122">D300</f>
        <v>1200</v>
      </c>
      <c r="E299" s="11">
        <f t="shared" si="122"/>
        <v>1200</v>
      </c>
      <c r="F299" s="2"/>
    </row>
    <row r="300" spans="1:6" ht="26.4" hidden="1" outlineLevel="6">
      <c r="A300" s="25" t="s">
        <v>128</v>
      </c>
      <c r="B300" s="27" t="s">
        <v>342</v>
      </c>
      <c r="C300" s="11">
        <f>'№ 8 ведомственная'!F270</f>
        <v>150.19999999999999</v>
      </c>
      <c r="D300" s="11">
        <f>'№ 8 ведомственная'!G270</f>
        <v>1200</v>
      </c>
      <c r="E300" s="11">
        <f>'№ 8 ведомственная'!H270</f>
        <v>1200</v>
      </c>
      <c r="F300" s="2"/>
    </row>
    <row r="301" spans="1:6" ht="66" hidden="1" outlineLevel="5">
      <c r="A301" s="25" t="s">
        <v>128</v>
      </c>
      <c r="B301" s="27" t="s">
        <v>569</v>
      </c>
      <c r="C301" s="11" t="e">
        <f>C302</f>
        <v>#REF!</v>
      </c>
      <c r="D301" s="11" t="e">
        <f t="shared" ref="D301:E301" si="123">D302</f>
        <v>#REF!</v>
      </c>
      <c r="E301" s="11" t="e">
        <f t="shared" si="123"/>
        <v>#REF!</v>
      </c>
      <c r="F301" s="2"/>
    </row>
    <row r="302" spans="1:6" ht="26.4" hidden="1" outlineLevel="6">
      <c r="A302" s="25" t="s">
        <v>128</v>
      </c>
      <c r="B302" s="27" t="s">
        <v>342</v>
      </c>
      <c r="C302" s="11" t="e">
        <f>'№ 8 ведомственная'!#REF!</f>
        <v>#REF!</v>
      </c>
      <c r="D302" s="11" t="e">
        <f>'№ 8 ведомственная'!#REF!</f>
        <v>#REF!</v>
      </c>
      <c r="E302" s="11" t="e">
        <f>'№ 8 ведомственная'!#REF!</f>
        <v>#REF!</v>
      </c>
      <c r="F302" s="2"/>
    </row>
    <row r="303" spans="1:6" ht="66" hidden="1" outlineLevel="5">
      <c r="A303" s="25" t="s">
        <v>128</v>
      </c>
      <c r="B303" s="27" t="s">
        <v>456</v>
      </c>
      <c r="C303" s="11" t="e">
        <f>C304</f>
        <v>#REF!</v>
      </c>
      <c r="D303" s="11" t="e">
        <f t="shared" ref="D303:E303" si="124">D304</f>
        <v>#REF!</v>
      </c>
      <c r="E303" s="11" t="e">
        <f t="shared" si="124"/>
        <v>#REF!</v>
      </c>
      <c r="F303" s="2"/>
    </row>
    <row r="304" spans="1:6" ht="26.4" hidden="1" outlineLevel="6">
      <c r="A304" s="25" t="s">
        <v>128</v>
      </c>
      <c r="B304" s="27" t="s">
        <v>342</v>
      </c>
      <c r="C304" s="11" t="e">
        <f>'№ 8 ведомственная'!#REF!</f>
        <v>#REF!</v>
      </c>
      <c r="D304" s="11" t="e">
        <f>'№ 8 ведомственная'!#REF!</f>
        <v>#REF!</v>
      </c>
      <c r="E304" s="11" t="e">
        <f>'№ 8 ведомственная'!#REF!</f>
        <v>#REF!</v>
      </c>
      <c r="F304" s="2"/>
    </row>
    <row r="305" spans="1:6" ht="39.6" hidden="1" outlineLevel="2">
      <c r="A305" s="25" t="s">
        <v>128</v>
      </c>
      <c r="B305" s="27" t="s">
        <v>315</v>
      </c>
      <c r="C305" s="11">
        <f>C306</f>
        <v>14254.1</v>
      </c>
      <c r="D305" s="11">
        <f t="shared" ref="D305:E305" si="125">D306</f>
        <v>890</v>
      </c>
      <c r="E305" s="11">
        <f t="shared" si="125"/>
        <v>890</v>
      </c>
      <c r="F305" s="2"/>
    </row>
    <row r="306" spans="1:6" ht="26.4" hidden="1" outlineLevel="3">
      <c r="A306" s="25" t="s">
        <v>128</v>
      </c>
      <c r="B306" s="27" t="s">
        <v>457</v>
      </c>
      <c r="C306" s="11">
        <f>C307+C310</f>
        <v>14254.1</v>
      </c>
      <c r="D306" s="11">
        <f t="shared" ref="D306:E306" si="126">D307+D310</f>
        <v>890</v>
      </c>
      <c r="E306" s="11">
        <f t="shared" si="126"/>
        <v>890</v>
      </c>
      <c r="F306" s="2"/>
    </row>
    <row r="307" spans="1:6" ht="26.4" hidden="1" outlineLevel="4">
      <c r="A307" s="25" t="s">
        <v>128</v>
      </c>
      <c r="B307" s="27" t="s">
        <v>587</v>
      </c>
      <c r="C307" s="11">
        <f>C308</f>
        <v>755</v>
      </c>
      <c r="D307" s="11">
        <f t="shared" ref="D307:E308" si="127">D308</f>
        <v>790</v>
      </c>
      <c r="E307" s="11">
        <f t="shared" si="127"/>
        <v>790</v>
      </c>
      <c r="F307" s="2"/>
    </row>
    <row r="308" spans="1:6" ht="52.8" hidden="1" outlineLevel="5">
      <c r="A308" s="25" t="s">
        <v>128</v>
      </c>
      <c r="B308" s="27" t="s">
        <v>458</v>
      </c>
      <c r="C308" s="11">
        <f>C309</f>
        <v>755</v>
      </c>
      <c r="D308" s="11">
        <f t="shared" si="127"/>
        <v>790</v>
      </c>
      <c r="E308" s="11">
        <f t="shared" si="127"/>
        <v>790</v>
      </c>
      <c r="F308" s="2"/>
    </row>
    <row r="309" spans="1:6" ht="26.4" hidden="1" outlineLevel="6">
      <c r="A309" s="25" t="s">
        <v>128</v>
      </c>
      <c r="B309" s="27" t="s">
        <v>342</v>
      </c>
      <c r="C309" s="11">
        <f>'№ 8 ведомственная'!F279</f>
        <v>755</v>
      </c>
      <c r="D309" s="11">
        <f>'№ 8 ведомственная'!G279</f>
        <v>790</v>
      </c>
      <c r="E309" s="11">
        <f>'№ 8 ведомственная'!H279</f>
        <v>790</v>
      </c>
      <c r="F309" s="2"/>
    </row>
    <row r="310" spans="1:6" ht="39.6" hidden="1" outlineLevel="4">
      <c r="A310" s="25" t="s">
        <v>128</v>
      </c>
      <c r="B310" s="27" t="s">
        <v>459</v>
      </c>
      <c r="C310" s="11">
        <f>C311</f>
        <v>13499.1</v>
      </c>
      <c r="D310" s="11">
        <f t="shared" ref="D310:E311" si="128">D311</f>
        <v>100</v>
      </c>
      <c r="E310" s="11">
        <f t="shared" si="128"/>
        <v>100</v>
      </c>
      <c r="F310" s="2"/>
    </row>
    <row r="311" spans="1:6" ht="39.6" hidden="1" outlineLevel="5">
      <c r="A311" s="25" t="s">
        <v>128</v>
      </c>
      <c r="B311" s="27" t="s">
        <v>460</v>
      </c>
      <c r="C311" s="11">
        <f>C312</f>
        <v>13499.1</v>
      </c>
      <c r="D311" s="11">
        <f t="shared" si="128"/>
        <v>100</v>
      </c>
      <c r="E311" s="11">
        <f t="shared" si="128"/>
        <v>100</v>
      </c>
      <c r="F311" s="2"/>
    </row>
    <row r="312" spans="1:6" ht="26.4" hidden="1" outlineLevel="6">
      <c r="A312" s="25" t="s">
        <v>128</v>
      </c>
      <c r="B312" s="27" t="s">
        <v>342</v>
      </c>
      <c r="C312" s="11">
        <f>'№ 8 ведомственная'!F284</f>
        <v>13499.1</v>
      </c>
      <c r="D312" s="11">
        <f>'№ 8 ведомственная'!G284</f>
        <v>100</v>
      </c>
      <c r="E312" s="11">
        <f>'№ 8 ведомственная'!H284</f>
        <v>100</v>
      </c>
      <c r="F312" s="2"/>
    </row>
    <row r="313" spans="1:6" outlineLevel="1" collapsed="1">
      <c r="A313" s="25" t="s">
        <v>145</v>
      </c>
      <c r="B313" s="27" t="s">
        <v>316</v>
      </c>
      <c r="C313" s="11">
        <f>'№ 8 ведомственная'!F285</f>
        <v>16599.599999999999</v>
      </c>
      <c r="D313" s="11">
        <f>'№ 8 ведомственная'!G285</f>
        <v>14732.9</v>
      </c>
      <c r="E313" s="11">
        <f>'№ 8 ведомственная'!H285</f>
        <v>14732.9</v>
      </c>
      <c r="F313" s="2"/>
    </row>
    <row r="314" spans="1:6" ht="52.8" hidden="1" outlineLevel="2">
      <c r="A314" s="25" t="s">
        <v>145</v>
      </c>
      <c r="B314" s="27" t="s">
        <v>307</v>
      </c>
      <c r="C314" s="11">
        <f>C315</f>
        <v>16599.599999999999</v>
      </c>
      <c r="D314" s="11">
        <f t="shared" ref="D314:E317" si="129">D315</f>
        <v>14732.9</v>
      </c>
      <c r="E314" s="11">
        <f t="shared" si="129"/>
        <v>14732.9</v>
      </c>
      <c r="F314" s="2"/>
    </row>
    <row r="315" spans="1:6" ht="26.4" hidden="1" outlineLevel="3">
      <c r="A315" s="25" t="s">
        <v>145</v>
      </c>
      <c r="B315" s="27" t="s">
        <v>427</v>
      </c>
      <c r="C315" s="11">
        <f>C316</f>
        <v>16599.599999999999</v>
      </c>
      <c r="D315" s="11">
        <f t="shared" si="129"/>
        <v>14732.9</v>
      </c>
      <c r="E315" s="11">
        <f t="shared" si="129"/>
        <v>14732.9</v>
      </c>
      <c r="F315" s="2"/>
    </row>
    <row r="316" spans="1:6" ht="26.4" hidden="1" outlineLevel="4">
      <c r="A316" s="25" t="s">
        <v>145</v>
      </c>
      <c r="B316" s="27" t="s">
        <v>439</v>
      </c>
      <c r="C316" s="11">
        <f>C317</f>
        <v>16599.599999999999</v>
      </c>
      <c r="D316" s="11">
        <f t="shared" si="129"/>
        <v>14732.9</v>
      </c>
      <c r="E316" s="11">
        <f t="shared" si="129"/>
        <v>14732.9</v>
      </c>
      <c r="F316" s="2"/>
    </row>
    <row r="317" spans="1:6" ht="26.4" hidden="1" outlineLevel="5">
      <c r="A317" s="25" t="s">
        <v>145</v>
      </c>
      <c r="B317" s="27" t="s">
        <v>461</v>
      </c>
      <c r="C317" s="11">
        <f>C318</f>
        <v>16599.599999999999</v>
      </c>
      <c r="D317" s="11">
        <f t="shared" si="129"/>
        <v>14732.9</v>
      </c>
      <c r="E317" s="11">
        <f t="shared" si="129"/>
        <v>14732.9</v>
      </c>
      <c r="F317" s="2"/>
    </row>
    <row r="318" spans="1:6" ht="26.4" hidden="1" outlineLevel="6">
      <c r="A318" s="25" t="s">
        <v>145</v>
      </c>
      <c r="B318" s="27" t="s">
        <v>368</v>
      </c>
      <c r="C318" s="11">
        <f>'№ 8 ведомственная'!F290</f>
        <v>16599.599999999999</v>
      </c>
      <c r="D318" s="11">
        <f>'№ 8 ведомственная'!G290</f>
        <v>14732.9</v>
      </c>
      <c r="E318" s="11">
        <f>'№ 8 ведомственная'!H290</f>
        <v>14732.9</v>
      </c>
      <c r="F318" s="2"/>
    </row>
    <row r="319" spans="1:6" s="44" customFormat="1" collapsed="1">
      <c r="A319" s="30" t="s">
        <v>182</v>
      </c>
      <c r="B319" s="31" t="s">
        <v>291</v>
      </c>
      <c r="C319" s="10">
        <f>C320+C332+C358+C369+C379+C409</f>
        <v>309513.49999999994</v>
      </c>
      <c r="D319" s="10">
        <f>D320+D332+D358+D369+D379+D409</f>
        <v>288608.40000000002</v>
      </c>
      <c r="E319" s="10">
        <f>E320+E332+E358+E369+E379+E409</f>
        <v>280480.89999999997</v>
      </c>
      <c r="F319" s="4"/>
    </row>
    <row r="320" spans="1:6" outlineLevel="1">
      <c r="A320" s="25" t="s">
        <v>183</v>
      </c>
      <c r="B320" s="27" t="s">
        <v>326</v>
      </c>
      <c r="C320" s="11">
        <f>'№ 8 ведомственная'!F350</f>
        <v>102010.20000000001</v>
      </c>
      <c r="D320" s="11">
        <f>'№ 8 ведомственная'!G350</f>
        <v>87752.7</v>
      </c>
      <c r="E320" s="11">
        <f>'№ 8 ведомственная'!H350</f>
        <v>85492.4</v>
      </c>
      <c r="F320" s="2"/>
    </row>
    <row r="321" spans="1:6" ht="39.6" hidden="1" outlineLevel="2">
      <c r="A321" s="25" t="s">
        <v>183</v>
      </c>
      <c r="B321" s="27" t="s">
        <v>327</v>
      </c>
      <c r="C321" s="11">
        <f>C322</f>
        <v>101996.1</v>
      </c>
      <c r="D321" s="11">
        <f t="shared" ref="D321:E322" si="130">D322</f>
        <v>87752.7</v>
      </c>
      <c r="E321" s="11">
        <f t="shared" si="130"/>
        <v>85492.4</v>
      </c>
      <c r="F321" s="2"/>
    </row>
    <row r="322" spans="1:6" ht="26.4" hidden="1" outlineLevel="3">
      <c r="A322" s="25" t="s">
        <v>183</v>
      </c>
      <c r="B322" s="27" t="s">
        <v>482</v>
      </c>
      <c r="C322" s="11">
        <f>C323</f>
        <v>101996.1</v>
      </c>
      <c r="D322" s="11">
        <f t="shared" si="130"/>
        <v>87752.7</v>
      </c>
      <c r="E322" s="11">
        <f t="shared" si="130"/>
        <v>85492.4</v>
      </c>
      <c r="F322" s="2"/>
    </row>
    <row r="323" spans="1:6" ht="26.4" hidden="1" outlineLevel="4">
      <c r="A323" s="25" t="s">
        <v>183</v>
      </c>
      <c r="B323" s="27" t="s">
        <v>483</v>
      </c>
      <c r="C323" s="11">
        <f>C324+C326+C328+C330</f>
        <v>101996.1</v>
      </c>
      <c r="D323" s="11">
        <f t="shared" ref="D323:E323" si="131">D324+D326+D328+D330</f>
        <v>87752.7</v>
      </c>
      <c r="E323" s="11">
        <f t="shared" si="131"/>
        <v>85492.4</v>
      </c>
      <c r="F323" s="2"/>
    </row>
    <row r="324" spans="1:6" ht="52.8" hidden="1" outlineLevel="5">
      <c r="A324" s="25" t="s">
        <v>183</v>
      </c>
      <c r="B324" s="27" t="s">
        <v>484</v>
      </c>
      <c r="C324" s="11">
        <f>C325</f>
        <v>49049</v>
      </c>
      <c r="D324" s="11">
        <f t="shared" ref="D324:E324" si="132">D325</f>
        <v>49038.400000000001</v>
      </c>
      <c r="E324" s="11">
        <f t="shared" si="132"/>
        <v>49038.400000000001</v>
      </c>
      <c r="F324" s="2"/>
    </row>
    <row r="325" spans="1:6" ht="26.4" hidden="1" outlineLevel="6">
      <c r="A325" s="25" t="s">
        <v>183</v>
      </c>
      <c r="B325" s="27" t="s">
        <v>368</v>
      </c>
      <c r="C325" s="11">
        <f>'№ 8 ведомственная'!F355</f>
        <v>49049</v>
      </c>
      <c r="D325" s="11">
        <f>'№ 8 ведомственная'!G355</f>
        <v>49038.400000000001</v>
      </c>
      <c r="E325" s="11">
        <f>'№ 8 ведомственная'!H355</f>
        <v>49038.400000000001</v>
      </c>
      <c r="F325" s="2"/>
    </row>
    <row r="326" spans="1:6" ht="52.8" hidden="1" outlineLevel="5">
      <c r="A326" s="49" t="s">
        <v>183</v>
      </c>
      <c r="B326" s="50" t="s">
        <v>485</v>
      </c>
      <c r="C326" s="51">
        <f>C327</f>
        <v>50241.1</v>
      </c>
      <c r="D326" s="51">
        <f t="shared" ref="D326:E326" si="133">D327</f>
        <v>36926.6</v>
      </c>
      <c r="E326" s="51">
        <f t="shared" si="133"/>
        <v>34476.6</v>
      </c>
      <c r="F326" s="2"/>
    </row>
    <row r="327" spans="1:6" ht="26.4" hidden="1" outlineLevel="6">
      <c r="A327" s="25" t="s">
        <v>183</v>
      </c>
      <c r="B327" s="27" t="s">
        <v>368</v>
      </c>
      <c r="C327" s="11">
        <f>'№ 8 ведомственная'!F357</f>
        <v>50241.1</v>
      </c>
      <c r="D327" s="11">
        <f>'№ 8 ведомственная'!G357</f>
        <v>36926.6</v>
      </c>
      <c r="E327" s="11">
        <f>'№ 8 ведомственная'!H357</f>
        <v>34476.6</v>
      </c>
      <c r="F327" s="2"/>
    </row>
    <row r="328" spans="1:6" ht="26.4" hidden="1" outlineLevel="5">
      <c r="A328" s="25" t="s">
        <v>183</v>
      </c>
      <c r="B328" s="27" t="s">
        <v>486</v>
      </c>
      <c r="C328" s="11">
        <f>C329</f>
        <v>2000</v>
      </c>
      <c r="D328" s="11">
        <f t="shared" ref="D328:E328" si="134">D329</f>
        <v>1000</v>
      </c>
      <c r="E328" s="11">
        <f t="shared" si="134"/>
        <v>1000</v>
      </c>
      <c r="F328" s="2"/>
    </row>
    <row r="329" spans="1:6" ht="26.4" hidden="1" outlineLevel="6">
      <c r="A329" s="25" t="s">
        <v>183</v>
      </c>
      <c r="B329" s="27" t="s">
        <v>368</v>
      </c>
      <c r="C329" s="11">
        <f>'№ 8 ведомственная'!F359</f>
        <v>2000</v>
      </c>
      <c r="D329" s="11">
        <f>'№ 8 ведомственная'!G359</f>
        <v>1000</v>
      </c>
      <c r="E329" s="11">
        <f>'№ 8 ведомственная'!H359</f>
        <v>1000</v>
      </c>
      <c r="F329" s="2"/>
    </row>
    <row r="330" spans="1:6" ht="26.4" hidden="1" outlineLevel="5">
      <c r="A330" s="25" t="s">
        <v>183</v>
      </c>
      <c r="B330" s="27" t="s">
        <v>487</v>
      </c>
      <c r="C330" s="48">
        <f>C331</f>
        <v>706</v>
      </c>
      <c r="D330" s="48">
        <f t="shared" ref="D330:E330" si="135">D331</f>
        <v>787.7</v>
      </c>
      <c r="E330" s="48">
        <f t="shared" si="135"/>
        <v>977.4</v>
      </c>
      <c r="F330" s="2"/>
    </row>
    <row r="331" spans="1:6" ht="26.4" hidden="1" outlineLevel="6">
      <c r="A331" s="46" t="s">
        <v>183</v>
      </c>
      <c r="B331" s="47" t="s">
        <v>368</v>
      </c>
      <c r="C331" s="48">
        <f>'№ 8 ведомственная'!F363</f>
        <v>706</v>
      </c>
      <c r="D331" s="48">
        <f>'№ 8 ведомственная'!G363</f>
        <v>787.7</v>
      </c>
      <c r="E331" s="48">
        <f>'№ 8 ведомственная'!H363</f>
        <v>977.4</v>
      </c>
      <c r="F331" s="2"/>
    </row>
    <row r="332" spans="1:6" outlineLevel="1" collapsed="1">
      <c r="A332" s="62" t="s">
        <v>191</v>
      </c>
      <c r="B332" s="63" t="s">
        <v>328</v>
      </c>
      <c r="C332" s="28">
        <f>'№ 8 ведомственная'!F364</f>
        <v>164099.59999999998</v>
      </c>
      <c r="D332" s="28">
        <f>'№ 8 ведомственная'!G364</f>
        <v>162021.20000000001</v>
      </c>
      <c r="E332" s="28">
        <f>'№ 8 ведомственная'!H364</f>
        <v>155516.69999999998</v>
      </c>
      <c r="F332" s="2"/>
    </row>
    <row r="333" spans="1:6" ht="39.6" hidden="1" outlineLevel="2">
      <c r="A333" s="49" t="s">
        <v>191</v>
      </c>
      <c r="B333" s="50" t="s">
        <v>327</v>
      </c>
      <c r="C333" s="51">
        <f>C334</f>
        <v>159657</v>
      </c>
      <c r="D333" s="51">
        <f t="shared" ref="D333:E333" si="136">D334</f>
        <v>158080.90000000002</v>
      </c>
      <c r="E333" s="51">
        <f t="shared" si="136"/>
        <v>151576.4</v>
      </c>
      <c r="F333" s="2"/>
    </row>
    <row r="334" spans="1:6" ht="26.4" hidden="1" outlineLevel="3">
      <c r="A334" s="25" t="s">
        <v>191</v>
      </c>
      <c r="B334" s="27" t="s">
        <v>488</v>
      </c>
      <c r="C334" s="11">
        <f>C335+C344</f>
        <v>159657</v>
      </c>
      <c r="D334" s="11">
        <f>D335+D344</f>
        <v>158080.90000000002</v>
      </c>
      <c r="E334" s="11">
        <f>E335+E344</f>
        <v>151576.4</v>
      </c>
      <c r="F334" s="2"/>
    </row>
    <row r="335" spans="1:6" ht="39.6" hidden="1" outlineLevel="4">
      <c r="A335" s="25" t="s">
        <v>191</v>
      </c>
      <c r="B335" s="27" t="s">
        <v>489</v>
      </c>
      <c r="C335" s="11">
        <f>C336+C338+C340+C342</f>
        <v>151685.5</v>
      </c>
      <c r="D335" s="11">
        <f t="shared" ref="D335:E335" si="137">D336+D338+D340+D342</f>
        <v>151373.40000000002</v>
      </c>
      <c r="E335" s="11">
        <f t="shared" si="137"/>
        <v>144868.9</v>
      </c>
      <c r="F335" s="2"/>
    </row>
    <row r="336" spans="1:6" ht="39.6" hidden="1" outlineLevel="5">
      <c r="A336" s="25" t="s">
        <v>191</v>
      </c>
      <c r="B336" s="27" t="s">
        <v>490</v>
      </c>
      <c r="C336" s="11">
        <f>C337</f>
        <v>105686.6</v>
      </c>
      <c r="D336" s="11">
        <f t="shared" ref="D336:E336" si="138">D337</f>
        <v>106174.5</v>
      </c>
      <c r="E336" s="11">
        <f t="shared" si="138"/>
        <v>106174.5</v>
      </c>
      <c r="F336" s="2"/>
    </row>
    <row r="337" spans="1:6" ht="26.4" hidden="1" outlineLevel="6">
      <c r="A337" s="25" t="s">
        <v>191</v>
      </c>
      <c r="B337" s="27" t="s">
        <v>368</v>
      </c>
      <c r="C337" s="11">
        <f>'№ 8 ведомственная'!F371</f>
        <v>105686.6</v>
      </c>
      <c r="D337" s="11">
        <f>'№ 8 ведомственная'!G371</f>
        <v>106174.5</v>
      </c>
      <c r="E337" s="11">
        <f>'№ 8 ведомственная'!H371</f>
        <v>106174.5</v>
      </c>
      <c r="F337" s="2"/>
    </row>
    <row r="338" spans="1:6" ht="39.6" hidden="1" outlineLevel="5">
      <c r="A338" s="49" t="s">
        <v>191</v>
      </c>
      <c r="B338" s="50" t="s">
        <v>491</v>
      </c>
      <c r="C338" s="51">
        <f>C339</f>
        <v>39528.799999999996</v>
      </c>
      <c r="D338" s="51">
        <f t="shared" ref="D338:E338" si="139">D339</f>
        <v>36067.199999999997</v>
      </c>
      <c r="E338" s="51">
        <f t="shared" si="139"/>
        <v>32631.1</v>
      </c>
      <c r="F338" s="2"/>
    </row>
    <row r="339" spans="1:6" ht="26.4" hidden="1" outlineLevel="6">
      <c r="A339" s="25" t="s">
        <v>191</v>
      </c>
      <c r="B339" s="27" t="s">
        <v>368</v>
      </c>
      <c r="C339" s="11">
        <f>'№ 8 ведомственная'!F375</f>
        <v>39528.799999999996</v>
      </c>
      <c r="D339" s="11">
        <f>'№ 8 ведомственная'!G375</f>
        <v>36067.199999999997</v>
      </c>
      <c r="E339" s="11">
        <f>'№ 8 ведомственная'!H375</f>
        <v>32631.1</v>
      </c>
      <c r="F339" s="2"/>
    </row>
    <row r="340" spans="1:6" ht="26.4" hidden="1" outlineLevel="5">
      <c r="A340" s="25" t="s">
        <v>191</v>
      </c>
      <c r="B340" s="27" t="s">
        <v>492</v>
      </c>
      <c r="C340" s="11">
        <f>C341</f>
        <v>2800</v>
      </c>
      <c r="D340" s="11">
        <f t="shared" ref="D340:E340" si="140">D341</f>
        <v>2800</v>
      </c>
      <c r="E340" s="11">
        <f t="shared" si="140"/>
        <v>2800</v>
      </c>
      <c r="F340" s="2"/>
    </row>
    <row r="341" spans="1:6" ht="26.4" hidden="1" outlineLevel="6">
      <c r="A341" s="25" t="s">
        <v>191</v>
      </c>
      <c r="B341" s="27" t="s">
        <v>368</v>
      </c>
      <c r="C341" s="11">
        <f>'№ 8 ведомственная'!F381</f>
        <v>2800</v>
      </c>
      <c r="D341" s="11">
        <f>'№ 8 ведомственная'!G381</f>
        <v>2800</v>
      </c>
      <c r="E341" s="11">
        <f>'№ 8 ведомственная'!H381</f>
        <v>2800</v>
      </c>
      <c r="F341" s="2"/>
    </row>
    <row r="342" spans="1:6" ht="26.4" hidden="1" outlineLevel="5">
      <c r="A342" s="25" t="s">
        <v>191</v>
      </c>
      <c r="B342" s="27" t="s">
        <v>493</v>
      </c>
      <c r="C342" s="11">
        <f>C343</f>
        <v>3670.1</v>
      </c>
      <c r="D342" s="11">
        <f t="shared" ref="D342:E342" si="141">D343</f>
        <v>6331.7</v>
      </c>
      <c r="E342" s="11">
        <f t="shared" si="141"/>
        <v>3263.3</v>
      </c>
      <c r="F342" s="2"/>
    </row>
    <row r="343" spans="1:6" ht="26.4" hidden="1" outlineLevel="6">
      <c r="A343" s="25" t="s">
        <v>191</v>
      </c>
      <c r="B343" s="27" t="s">
        <v>368</v>
      </c>
      <c r="C343" s="11">
        <f>'№ 8 ведомственная'!F383</f>
        <v>3670.1</v>
      </c>
      <c r="D343" s="11">
        <f>'№ 8 ведомственная'!G383</f>
        <v>6331.7</v>
      </c>
      <c r="E343" s="11">
        <f>'№ 8 ведомственная'!H383</f>
        <v>3263.3</v>
      </c>
      <c r="F343" s="2"/>
    </row>
    <row r="344" spans="1:6" hidden="1" outlineLevel="4">
      <c r="A344" s="49" t="s">
        <v>191</v>
      </c>
      <c r="B344" s="50" t="s">
        <v>494</v>
      </c>
      <c r="C344" s="51">
        <f>C345+C347</f>
        <v>7971.5</v>
      </c>
      <c r="D344" s="51">
        <f t="shared" ref="D344:E344" si="142">D345+D347</f>
        <v>6707.5</v>
      </c>
      <c r="E344" s="51">
        <f t="shared" si="142"/>
        <v>6707.5</v>
      </c>
      <c r="F344" s="2"/>
    </row>
    <row r="345" spans="1:6" ht="26.4" hidden="1" outlineLevel="5">
      <c r="A345" s="25" t="s">
        <v>191</v>
      </c>
      <c r="B345" s="27" t="s">
        <v>495</v>
      </c>
      <c r="C345" s="11">
        <f>C346</f>
        <v>3719.5</v>
      </c>
      <c r="D345" s="11">
        <f t="shared" ref="D345:E345" si="143">D346</f>
        <v>2455.5</v>
      </c>
      <c r="E345" s="11">
        <f t="shared" si="143"/>
        <v>2455.5</v>
      </c>
      <c r="F345" s="2"/>
    </row>
    <row r="346" spans="1:6" ht="26.4" hidden="1" outlineLevel="6">
      <c r="A346" s="25" t="s">
        <v>191</v>
      </c>
      <c r="B346" s="27" t="s">
        <v>368</v>
      </c>
      <c r="C346" s="11">
        <f>'№ 8 ведомственная'!F390</f>
        <v>3719.5</v>
      </c>
      <c r="D346" s="11">
        <f>'№ 8 ведомственная'!G390</f>
        <v>2455.5</v>
      </c>
      <c r="E346" s="11">
        <f>'№ 8 ведомственная'!H390</f>
        <v>2455.5</v>
      </c>
      <c r="F346" s="2"/>
    </row>
    <row r="347" spans="1:6" ht="26.4" hidden="1" outlineLevel="5">
      <c r="A347" s="25" t="s">
        <v>191</v>
      </c>
      <c r="B347" s="27" t="s">
        <v>496</v>
      </c>
      <c r="C347" s="11">
        <f>C348</f>
        <v>4252</v>
      </c>
      <c r="D347" s="11">
        <f t="shared" ref="D347:E347" si="144">D348</f>
        <v>4252</v>
      </c>
      <c r="E347" s="11">
        <f t="shared" si="144"/>
        <v>4252</v>
      </c>
      <c r="F347" s="2"/>
    </row>
    <row r="348" spans="1:6" ht="26.4" hidden="1" outlineLevel="6">
      <c r="A348" s="25" t="s">
        <v>191</v>
      </c>
      <c r="B348" s="27" t="s">
        <v>368</v>
      </c>
      <c r="C348" s="11">
        <f>'№ 8 ведомственная'!F392</f>
        <v>4252</v>
      </c>
      <c r="D348" s="11">
        <f>'№ 8 ведомственная'!G392</f>
        <v>4252</v>
      </c>
      <c r="E348" s="11">
        <f>'№ 8 ведомственная'!H392</f>
        <v>4252</v>
      </c>
      <c r="F348" s="2"/>
    </row>
    <row r="349" spans="1:6" ht="39.6" hidden="1" outlineLevel="2">
      <c r="A349" s="25" t="s">
        <v>191</v>
      </c>
      <c r="B349" s="27" t="s">
        <v>302</v>
      </c>
      <c r="C349" s="11">
        <f>C350+C354</f>
        <v>200</v>
      </c>
      <c r="D349" s="11">
        <f t="shared" ref="D349:E349" si="145">D350+D354</f>
        <v>200</v>
      </c>
      <c r="E349" s="11">
        <f t="shared" si="145"/>
        <v>200</v>
      </c>
      <c r="F349" s="2"/>
    </row>
    <row r="350" spans="1:6" ht="26.4" hidden="1" outlineLevel="3">
      <c r="A350" s="25" t="s">
        <v>191</v>
      </c>
      <c r="B350" s="27" t="s">
        <v>497</v>
      </c>
      <c r="C350" s="11">
        <f>C351</f>
        <v>150</v>
      </c>
      <c r="D350" s="11">
        <f t="shared" ref="D350:E352" si="146">D351</f>
        <v>150</v>
      </c>
      <c r="E350" s="11">
        <f t="shared" si="146"/>
        <v>150</v>
      </c>
      <c r="F350" s="2"/>
    </row>
    <row r="351" spans="1:6" ht="52.8" hidden="1" outlineLevel="4">
      <c r="A351" s="25" t="s">
        <v>191</v>
      </c>
      <c r="B351" s="27" t="s">
        <v>498</v>
      </c>
      <c r="C351" s="11">
        <f>C352</f>
        <v>150</v>
      </c>
      <c r="D351" s="11">
        <f t="shared" si="146"/>
        <v>150</v>
      </c>
      <c r="E351" s="11">
        <f t="shared" si="146"/>
        <v>150</v>
      </c>
      <c r="F351" s="2"/>
    </row>
    <row r="352" spans="1:6" hidden="1" outlineLevel="5">
      <c r="A352" s="25" t="s">
        <v>191</v>
      </c>
      <c r="B352" s="27" t="s">
        <v>499</v>
      </c>
      <c r="C352" s="11">
        <f>C353</f>
        <v>150</v>
      </c>
      <c r="D352" s="11">
        <f t="shared" si="146"/>
        <v>150</v>
      </c>
      <c r="E352" s="11">
        <f t="shared" si="146"/>
        <v>150</v>
      </c>
      <c r="F352" s="2"/>
    </row>
    <row r="353" spans="1:6" ht="26.4" hidden="1" outlineLevel="6">
      <c r="A353" s="25" t="s">
        <v>191</v>
      </c>
      <c r="B353" s="27" t="s">
        <v>368</v>
      </c>
      <c r="C353" s="11">
        <f>'№ 8 ведомственная'!F403</f>
        <v>150</v>
      </c>
      <c r="D353" s="11">
        <f>'№ 8 ведомственная'!G403</f>
        <v>150</v>
      </c>
      <c r="E353" s="11">
        <f>'№ 8 ведомственная'!H403</f>
        <v>150</v>
      </c>
      <c r="F353" s="2"/>
    </row>
    <row r="354" spans="1:6" ht="52.8" hidden="1" outlineLevel="3">
      <c r="A354" s="25" t="s">
        <v>191</v>
      </c>
      <c r="B354" s="27" t="s">
        <v>500</v>
      </c>
      <c r="C354" s="11">
        <f>C355</f>
        <v>50</v>
      </c>
      <c r="D354" s="11">
        <f t="shared" ref="D354:E356" si="147">D355</f>
        <v>50</v>
      </c>
      <c r="E354" s="11">
        <f t="shared" si="147"/>
        <v>50</v>
      </c>
      <c r="F354" s="2"/>
    </row>
    <row r="355" spans="1:6" ht="26.4" hidden="1" outlineLevel="4">
      <c r="A355" s="25" t="s">
        <v>191</v>
      </c>
      <c r="B355" s="27" t="s">
        <v>501</v>
      </c>
      <c r="C355" s="11">
        <f>C356</f>
        <v>50</v>
      </c>
      <c r="D355" s="11">
        <f t="shared" si="147"/>
        <v>50</v>
      </c>
      <c r="E355" s="11">
        <f t="shared" si="147"/>
        <v>50</v>
      </c>
      <c r="F355" s="2"/>
    </row>
    <row r="356" spans="1:6" ht="26.4" hidden="1" outlineLevel="5">
      <c r="A356" s="25" t="s">
        <v>191</v>
      </c>
      <c r="B356" s="27" t="s">
        <v>502</v>
      </c>
      <c r="C356" s="11">
        <f>C357</f>
        <v>50</v>
      </c>
      <c r="D356" s="11">
        <f t="shared" si="147"/>
        <v>50</v>
      </c>
      <c r="E356" s="11">
        <f t="shared" si="147"/>
        <v>50</v>
      </c>
      <c r="F356" s="2"/>
    </row>
    <row r="357" spans="1:6" ht="26.4" hidden="1" outlineLevel="6">
      <c r="A357" s="25" t="s">
        <v>191</v>
      </c>
      <c r="B357" s="27" t="s">
        <v>368</v>
      </c>
      <c r="C357" s="11">
        <f>'№ 8 ведомственная'!F407</f>
        <v>50</v>
      </c>
      <c r="D357" s="11">
        <f>'№ 8 ведомственная'!G407</f>
        <v>50</v>
      </c>
      <c r="E357" s="11">
        <f>'№ 8 ведомственная'!H407</f>
        <v>50</v>
      </c>
      <c r="F357" s="2"/>
    </row>
    <row r="358" spans="1:6" outlineLevel="1" collapsed="1">
      <c r="A358" s="25" t="s">
        <v>207</v>
      </c>
      <c r="B358" s="27" t="s">
        <v>329</v>
      </c>
      <c r="C358" s="11">
        <f>'№ 8 ведомственная'!F408+'№ 8 ведомственная'!F506</f>
        <v>21723.1</v>
      </c>
      <c r="D358" s="11">
        <f>'№ 8 ведомственная'!G408+'№ 8 ведомственная'!G506</f>
        <v>19301.5</v>
      </c>
      <c r="E358" s="11">
        <f>'№ 8 ведомственная'!H408+'№ 8 ведомственная'!H506</f>
        <v>19238.8</v>
      </c>
      <c r="F358" s="2"/>
    </row>
    <row r="359" spans="1:6" ht="39.6" hidden="1" outlineLevel="2">
      <c r="A359" s="25" t="s">
        <v>207</v>
      </c>
      <c r="B359" s="27" t="s">
        <v>327</v>
      </c>
      <c r="C359" s="11">
        <f>C360</f>
        <v>13650.7</v>
      </c>
      <c r="D359" s="11">
        <f t="shared" ref="D359:E362" si="148">D360</f>
        <v>11832.2</v>
      </c>
      <c r="E359" s="11">
        <f t="shared" si="148"/>
        <v>11832.2</v>
      </c>
      <c r="F359" s="2"/>
    </row>
    <row r="360" spans="1:6" ht="26.4" hidden="1" outlineLevel="3">
      <c r="A360" s="25" t="s">
        <v>207</v>
      </c>
      <c r="B360" s="27" t="s">
        <v>503</v>
      </c>
      <c r="C360" s="11">
        <f>C361</f>
        <v>13650.7</v>
      </c>
      <c r="D360" s="11">
        <f t="shared" si="148"/>
        <v>11832.2</v>
      </c>
      <c r="E360" s="11">
        <f t="shared" si="148"/>
        <v>11832.2</v>
      </c>
      <c r="F360" s="2"/>
    </row>
    <row r="361" spans="1:6" ht="26.4" hidden="1" outlineLevel="4">
      <c r="A361" s="25" t="s">
        <v>207</v>
      </c>
      <c r="B361" s="27" t="s">
        <v>504</v>
      </c>
      <c r="C361" s="11">
        <f>C362</f>
        <v>13650.7</v>
      </c>
      <c r="D361" s="11">
        <f t="shared" si="148"/>
        <v>11832.2</v>
      </c>
      <c r="E361" s="11">
        <f t="shared" si="148"/>
        <v>11832.2</v>
      </c>
      <c r="F361" s="2"/>
    </row>
    <row r="362" spans="1:6" ht="39.6" hidden="1" outlineLevel="5">
      <c r="A362" s="49" t="s">
        <v>207</v>
      </c>
      <c r="B362" s="50" t="s">
        <v>505</v>
      </c>
      <c r="C362" s="51">
        <f>C363</f>
        <v>13650.7</v>
      </c>
      <c r="D362" s="51">
        <f t="shared" si="148"/>
        <v>11832.2</v>
      </c>
      <c r="E362" s="51">
        <f t="shared" si="148"/>
        <v>11832.2</v>
      </c>
      <c r="F362" s="2"/>
    </row>
    <row r="363" spans="1:6" ht="26.4" hidden="1" outlineLevel="6">
      <c r="A363" s="25" t="s">
        <v>207</v>
      </c>
      <c r="B363" s="27" t="s">
        <v>368</v>
      </c>
      <c r="C363" s="11">
        <f>'№ 8 ведомственная'!F415</f>
        <v>13650.7</v>
      </c>
      <c r="D363" s="11">
        <f>'№ 8 ведомственная'!G415</f>
        <v>11832.2</v>
      </c>
      <c r="E363" s="11">
        <f>'№ 8 ведомственная'!H415</f>
        <v>11832.2</v>
      </c>
      <c r="F363" s="2"/>
    </row>
    <row r="364" spans="1:6" ht="39.6" hidden="1" outlineLevel="2">
      <c r="A364" s="49" t="s">
        <v>207</v>
      </c>
      <c r="B364" s="50" t="s">
        <v>335</v>
      </c>
      <c r="C364" s="51">
        <f>C365</f>
        <v>4827.2</v>
      </c>
      <c r="D364" s="51">
        <f t="shared" ref="D364:E367" si="149">D365</f>
        <v>4527.2</v>
      </c>
      <c r="E364" s="51">
        <f t="shared" si="149"/>
        <v>4527.2</v>
      </c>
      <c r="F364" s="2"/>
    </row>
    <row r="365" spans="1:6" ht="39.6" hidden="1" outlineLevel="3">
      <c r="A365" s="25" t="s">
        <v>207</v>
      </c>
      <c r="B365" s="27" t="s">
        <v>526</v>
      </c>
      <c r="C365" s="11">
        <f>C366</f>
        <v>4827.2</v>
      </c>
      <c r="D365" s="11">
        <f t="shared" si="149"/>
        <v>4527.2</v>
      </c>
      <c r="E365" s="11">
        <f t="shared" si="149"/>
        <v>4527.2</v>
      </c>
      <c r="F365" s="2"/>
    </row>
    <row r="366" spans="1:6" ht="26.4" hidden="1" outlineLevel="4">
      <c r="A366" s="25" t="s">
        <v>207</v>
      </c>
      <c r="B366" s="27" t="s">
        <v>527</v>
      </c>
      <c r="C366" s="11">
        <f>C367</f>
        <v>4827.2</v>
      </c>
      <c r="D366" s="11">
        <f t="shared" si="149"/>
        <v>4527.2</v>
      </c>
      <c r="E366" s="11">
        <f t="shared" si="149"/>
        <v>4527.2</v>
      </c>
      <c r="F366" s="2"/>
    </row>
    <row r="367" spans="1:6" ht="52.8" hidden="1" outlineLevel="5">
      <c r="A367" s="49" t="s">
        <v>207</v>
      </c>
      <c r="B367" s="50" t="s">
        <v>528</v>
      </c>
      <c r="C367" s="51">
        <f>C368</f>
        <v>4827.2</v>
      </c>
      <c r="D367" s="51">
        <f t="shared" si="149"/>
        <v>4527.2</v>
      </c>
      <c r="E367" s="51">
        <f t="shared" si="149"/>
        <v>4527.2</v>
      </c>
      <c r="F367" s="2"/>
    </row>
    <row r="368" spans="1:6" ht="26.4" hidden="1" outlineLevel="6">
      <c r="A368" s="25" t="s">
        <v>207</v>
      </c>
      <c r="B368" s="27" t="s">
        <v>368</v>
      </c>
      <c r="C368" s="11">
        <f>'№ 8 ведомственная'!F513</f>
        <v>4827.2</v>
      </c>
      <c r="D368" s="11">
        <f>'№ 8 ведомственная'!G513</f>
        <v>4527.2</v>
      </c>
      <c r="E368" s="11">
        <f>'№ 8 ведомственная'!H513</f>
        <v>4527.2</v>
      </c>
      <c r="F368" s="2"/>
    </row>
    <row r="369" spans="1:6" ht="26.4" outlineLevel="1" collapsed="1">
      <c r="A369" s="49" t="s">
        <v>211</v>
      </c>
      <c r="B369" s="50" t="s">
        <v>330</v>
      </c>
      <c r="C369" s="51">
        <f>'№ 8 ведомственная'!F418</f>
        <v>100</v>
      </c>
      <c r="D369" s="51">
        <f>'№ 8 ведомственная'!G418</f>
        <v>100</v>
      </c>
      <c r="E369" s="51">
        <f>'№ 8 ведомственная'!H418</f>
        <v>100</v>
      </c>
      <c r="F369" s="2"/>
    </row>
    <row r="370" spans="1:6" ht="39.6" hidden="1" outlineLevel="2">
      <c r="A370" s="25" t="s">
        <v>211</v>
      </c>
      <c r="B370" s="27" t="s">
        <v>327</v>
      </c>
      <c r="C370" s="11">
        <f>C371+C375</f>
        <v>100</v>
      </c>
      <c r="D370" s="11">
        <f t="shared" ref="D370:E370" si="150">D371+D375</f>
        <v>100</v>
      </c>
      <c r="E370" s="11">
        <f t="shared" si="150"/>
        <v>100</v>
      </c>
      <c r="F370" s="2"/>
    </row>
    <row r="371" spans="1:6" ht="26.4" hidden="1" outlineLevel="3">
      <c r="A371" s="25" t="s">
        <v>211</v>
      </c>
      <c r="B371" s="27" t="s">
        <v>482</v>
      </c>
      <c r="C371" s="11">
        <f>C372</f>
        <v>50</v>
      </c>
      <c r="D371" s="11">
        <f t="shared" ref="D371:E373" si="151">D372</f>
        <v>50</v>
      </c>
      <c r="E371" s="11">
        <f t="shared" si="151"/>
        <v>50</v>
      </c>
      <c r="F371" s="2"/>
    </row>
    <row r="372" spans="1:6" ht="26.4" hidden="1" outlineLevel="4">
      <c r="A372" s="25" t="s">
        <v>211</v>
      </c>
      <c r="B372" s="27" t="s">
        <v>506</v>
      </c>
      <c r="C372" s="11">
        <f>C373</f>
        <v>50</v>
      </c>
      <c r="D372" s="11">
        <f t="shared" si="151"/>
        <v>50</v>
      </c>
      <c r="E372" s="11">
        <f t="shared" si="151"/>
        <v>50</v>
      </c>
      <c r="F372" s="2"/>
    </row>
    <row r="373" spans="1:6" hidden="1" outlineLevel="5">
      <c r="A373" s="25" t="s">
        <v>211</v>
      </c>
      <c r="B373" s="27" t="s">
        <v>507</v>
      </c>
      <c r="C373" s="11">
        <f>C374</f>
        <v>50</v>
      </c>
      <c r="D373" s="11">
        <f t="shared" si="151"/>
        <v>50</v>
      </c>
      <c r="E373" s="11">
        <f t="shared" si="151"/>
        <v>50</v>
      </c>
      <c r="F373" s="2"/>
    </row>
    <row r="374" spans="1:6" ht="26.4" hidden="1" outlineLevel="6">
      <c r="A374" s="25" t="s">
        <v>211</v>
      </c>
      <c r="B374" s="27" t="s">
        <v>368</v>
      </c>
      <c r="C374" s="11">
        <f>'№ 8 ведомственная'!F423</f>
        <v>50</v>
      </c>
      <c r="D374" s="11">
        <f>'№ 8 ведомственная'!G423</f>
        <v>50</v>
      </c>
      <c r="E374" s="11">
        <f>'№ 8 ведомственная'!H423</f>
        <v>50</v>
      </c>
      <c r="F374" s="2"/>
    </row>
    <row r="375" spans="1:6" ht="26.4" hidden="1" outlineLevel="3">
      <c r="A375" s="25" t="s">
        <v>211</v>
      </c>
      <c r="B375" s="27" t="s">
        <v>488</v>
      </c>
      <c r="C375" s="11">
        <f>C376</f>
        <v>50</v>
      </c>
      <c r="D375" s="11">
        <f t="shared" ref="D375:E377" si="152">D376</f>
        <v>50</v>
      </c>
      <c r="E375" s="11">
        <f t="shared" si="152"/>
        <v>50</v>
      </c>
      <c r="F375" s="2"/>
    </row>
    <row r="376" spans="1:6" ht="39.6" hidden="1" outlineLevel="4">
      <c r="A376" s="25" t="s">
        <v>211</v>
      </c>
      <c r="B376" s="27" t="s">
        <v>489</v>
      </c>
      <c r="C376" s="11">
        <f>C377</f>
        <v>50</v>
      </c>
      <c r="D376" s="11">
        <f t="shared" si="152"/>
        <v>50</v>
      </c>
      <c r="E376" s="11">
        <f t="shared" si="152"/>
        <v>50</v>
      </c>
      <c r="F376" s="2"/>
    </row>
    <row r="377" spans="1:6" hidden="1" outlineLevel="5">
      <c r="A377" s="25" t="s">
        <v>211</v>
      </c>
      <c r="B377" s="27" t="s">
        <v>508</v>
      </c>
      <c r="C377" s="11">
        <f>C378</f>
        <v>50</v>
      </c>
      <c r="D377" s="11">
        <f t="shared" si="152"/>
        <v>50</v>
      </c>
      <c r="E377" s="11">
        <f t="shared" si="152"/>
        <v>50</v>
      </c>
      <c r="F377" s="2"/>
    </row>
    <row r="378" spans="1:6" ht="26.4" hidden="1" outlineLevel="6">
      <c r="A378" s="25" t="s">
        <v>211</v>
      </c>
      <c r="B378" s="27" t="s">
        <v>368</v>
      </c>
      <c r="C378" s="11">
        <f>'№ 8 ведомственная'!F427</f>
        <v>50</v>
      </c>
      <c r="D378" s="11">
        <f>'№ 8 ведомственная'!G427</f>
        <v>50</v>
      </c>
      <c r="E378" s="11">
        <f>'№ 8 ведомственная'!H427</f>
        <v>50</v>
      </c>
      <c r="F378" s="2"/>
    </row>
    <row r="379" spans="1:6" outlineLevel="1" collapsed="1">
      <c r="A379" s="25" t="s">
        <v>215</v>
      </c>
      <c r="B379" s="27" t="s">
        <v>331</v>
      </c>
      <c r="C379" s="11">
        <f>'№ 8 ведомственная'!F428+'№ 8 ведомственная'!F521</f>
        <v>6289.6</v>
      </c>
      <c r="D379" s="11">
        <f>'№ 8 ведомственная'!G428+'№ 8 ведомственная'!G521</f>
        <v>4142</v>
      </c>
      <c r="E379" s="11">
        <f>'№ 8 ведомственная'!H428+'№ 8 ведомственная'!H521</f>
        <v>4842</v>
      </c>
      <c r="F379" s="2"/>
    </row>
    <row r="380" spans="1:6" ht="39.6" hidden="1" outlineLevel="2">
      <c r="A380" s="25" t="s">
        <v>215</v>
      </c>
      <c r="B380" s="27" t="s">
        <v>327</v>
      </c>
      <c r="C380" s="11">
        <f>C381</f>
        <v>4369.6000000000004</v>
      </c>
      <c r="D380" s="11">
        <f t="shared" ref="D380:E381" si="153">D381</f>
        <v>2222</v>
      </c>
      <c r="E380" s="11">
        <f t="shared" si="153"/>
        <v>2922</v>
      </c>
      <c r="F380" s="2"/>
    </row>
    <row r="381" spans="1:6" ht="26.4" hidden="1" outlineLevel="3">
      <c r="A381" s="25" t="s">
        <v>215</v>
      </c>
      <c r="B381" s="27" t="s">
        <v>509</v>
      </c>
      <c r="C381" s="11">
        <f>C382</f>
        <v>4369.6000000000004</v>
      </c>
      <c r="D381" s="11">
        <f t="shared" si="153"/>
        <v>2222</v>
      </c>
      <c r="E381" s="11">
        <f t="shared" si="153"/>
        <v>2922</v>
      </c>
      <c r="F381" s="2"/>
    </row>
    <row r="382" spans="1:6" ht="26.4" hidden="1" outlineLevel="4">
      <c r="A382" s="25" t="s">
        <v>215</v>
      </c>
      <c r="B382" s="27" t="s">
        <v>510</v>
      </c>
      <c r="C382" s="11">
        <f>C383+C385</f>
        <v>4369.6000000000004</v>
      </c>
      <c r="D382" s="11">
        <f t="shared" ref="D382:E382" si="154">D383+D385</f>
        <v>2222</v>
      </c>
      <c r="E382" s="11">
        <f t="shared" si="154"/>
        <v>2922</v>
      </c>
      <c r="F382" s="2"/>
    </row>
    <row r="383" spans="1:6" ht="26.4" hidden="1" outlineLevel="5">
      <c r="A383" s="49" t="s">
        <v>215</v>
      </c>
      <c r="B383" s="50" t="s">
        <v>511</v>
      </c>
      <c r="C383" s="51">
        <f>C384</f>
        <v>2988.7</v>
      </c>
      <c r="D383" s="51">
        <f t="shared" ref="D383:E383" si="155">D384</f>
        <v>1522</v>
      </c>
      <c r="E383" s="51">
        <f t="shared" si="155"/>
        <v>1522</v>
      </c>
      <c r="F383" s="2"/>
    </row>
    <row r="384" spans="1:6" ht="26.4" hidden="1" outlineLevel="6">
      <c r="A384" s="25" t="s">
        <v>215</v>
      </c>
      <c r="B384" s="27" t="s">
        <v>368</v>
      </c>
      <c r="C384" s="11">
        <f>'№ 8 ведомственная'!F433</f>
        <v>2988.7</v>
      </c>
      <c r="D384" s="11">
        <f>'№ 8 ведомственная'!G433</f>
        <v>1522</v>
      </c>
      <c r="E384" s="11">
        <f>'№ 8 ведомственная'!H433</f>
        <v>1522</v>
      </c>
      <c r="F384" s="2"/>
    </row>
    <row r="385" spans="1:6" ht="26.4" hidden="1" outlineLevel="5">
      <c r="A385" s="46" t="s">
        <v>215</v>
      </c>
      <c r="B385" s="47" t="s">
        <v>589</v>
      </c>
      <c r="C385" s="48">
        <f>C386</f>
        <v>1380.9</v>
      </c>
      <c r="D385" s="48">
        <f t="shared" ref="D385:E385" si="156">D386</f>
        <v>700</v>
      </c>
      <c r="E385" s="48">
        <f t="shared" si="156"/>
        <v>1400</v>
      </c>
      <c r="F385" s="2"/>
    </row>
    <row r="386" spans="1:6" ht="26.4" hidden="1" outlineLevel="6">
      <c r="A386" s="62" t="s">
        <v>215</v>
      </c>
      <c r="B386" s="63" t="s">
        <v>368</v>
      </c>
      <c r="C386" s="28">
        <f>'№ 8 ведомственная'!F435</f>
        <v>1380.9</v>
      </c>
      <c r="D386" s="28">
        <f>'№ 8 ведомственная'!G435</f>
        <v>700</v>
      </c>
      <c r="E386" s="28">
        <f>'№ 8 ведомственная'!H435</f>
        <v>1400</v>
      </c>
      <c r="F386" s="2"/>
    </row>
    <row r="387" spans="1:6" ht="39.6" hidden="1" outlineLevel="2">
      <c r="A387" s="25" t="s">
        <v>215</v>
      </c>
      <c r="B387" s="27" t="s">
        <v>321</v>
      </c>
      <c r="C387" s="11">
        <f>C388</f>
        <v>158</v>
      </c>
      <c r="D387" s="11">
        <f t="shared" ref="D387:E387" si="157">D388</f>
        <v>158</v>
      </c>
      <c r="E387" s="11">
        <f t="shared" si="157"/>
        <v>158</v>
      </c>
      <c r="F387" s="2"/>
    </row>
    <row r="388" spans="1:6" ht="26.4" hidden="1" outlineLevel="3">
      <c r="A388" s="25" t="s">
        <v>215</v>
      </c>
      <c r="B388" s="27" t="s">
        <v>525</v>
      </c>
      <c r="C388" s="11">
        <f>C389+C392+C397+C400+C403+C406</f>
        <v>158</v>
      </c>
      <c r="D388" s="11">
        <f t="shared" ref="D388:E388" si="158">D389+D392+D397+D400+D403+D406</f>
        <v>158</v>
      </c>
      <c r="E388" s="11">
        <f t="shared" si="158"/>
        <v>158</v>
      </c>
      <c r="F388" s="2"/>
    </row>
    <row r="389" spans="1:6" hidden="1" outlineLevel="4">
      <c r="A389" s="25" t="s">
        <v>215</v>
      </c>
      <c r="B389" s="27" t="s">
        <v>529</v>
      </c>
      <c r="C389" s="11">
        <f>C390</f>
        <v>32</v>
      </c>
      <c r="D389" s="11">
        <f t="shared" ref="D389:E390" si="159">D390</f>
        <v>32</v>
      </c>
      <c r="E389" s="11">
        <f t="shared" si="159"/>
        <v>32</v>
      </c>
      <c r="F389" s="2"/>
    </row>
    <row r="390" spans="1:6" ht="39.6" hidden="1" outlineLevel="5">
      <c r="A390" s="25" t="s">
        <v>215</v>
      </c>
      <c r="B390" s="27" t="s">
        <v>530</v>
      </c>
      <c r="C390" s="11">
        <f>C391</f>
        <v>32</v>
      </c>
      <c r="D390" s="11">
        <f t="shared" si="159"/>
        <v>32</v>
      </c>
      <c r="E390" s="11">
        <f t="shared" si="159"/>
        <v>32</v>
      </c>
      <c r="F390" s="2"/>
    </row>
    <row r="391" spans="1:6" ht="26.4" hidden="1" outlineLevel="6">
      <c r="A391" s="25" t="s">
        <v>215</v>
      </c>
      <c r="B391" s="27" t="s">
        <v>342</v>
      </c>
      <c r="C391" s="11">
        <f>'№ 8 ведомственная'!F526</f>
        <v>32</v>
      </c>
      <c r="D391" s="11">
        <f>'№ 8 ведомственная'!G526</f>
        <v>32</v>
      </c>
      <c r="E391" s="11">
        <f>'№ 8 ведомственная'!H526</f>
        <v>32</v>
      </c>
      <c r="F391" s="2"/>
    </row>
    <row r="392" spans="1:6" ht="26.4" hidden="1" outlineLevel="4">
      <c r="A392" s="25" t="s">
        <v>215</v>
      </c>
      <c r="B392" s="27" t="s">
        <v>531</v>
      </c>
      <c r="C392" s="11">
        <f>C393+C395</f>
        <v>26</v>
      </c>
      <c r="D392" s="11">
        <f t="shared" ref="D392:E392" si="160">D393+D395</f>
        <v>26</v>
      </c>
      <c r="E392" s="11">
        <f t="shared" si="160"/>
        <v>26</v>
      </c>
      <c r="F392" s="2"/>
    </row>
    <row r="393" spans="1:6" ht="39.6" hidden="1" outlineLevel="5">
      <c r="A393" s="25" t="s">
        <v>215</v>
      </c>
      <c r="B393" s="27" t="s">
        <v>532</v>
      </c>
      <c r="C393" s="11">
        <f>C394</f>
        <v>22</v>
      </c>
      <c r="D393" s="11">
        <f t="shared" ref="D393:E393" si="161">D394</f>
        <v>22</v>
      </c>
      <c r="E393" s="11">
        <f t="shared" si="161"/>
        <v>22</v>
      </c>
      <c r="F393" s="2"/>
    </row>
    <row r="394" spans="1:6" ht="26.4" hidden="1" outlineLevel="6">
      <c r="A394" s="25" t="s">
        <v>215</v>
      </c>
      <c r="B394" s="27" t="s">
        <v>342</v>
      </c>
      <c r="C394" s="11">
        <f>'№ 8 ведомственная'!F529</f>
        <v>22</v>
      </c>
      <c r="D394" s="11">
        <f>'№ 8 ведомственная'!G529</f>
        <v>22</v>
      </c>
      <c r="E394" s="11">
        <f>'№ 8 ведомственная'!H529</f>
        <v>22</v>
      </c>
      <c r="F394" s="2"/>
    </row>
    <row r="395" spans="1:6" ht="26.4" hidden="1" outlineLevel="5">
      <c r="A395" s="25" t="s">
        <v>215</v>
      </c>
      <c r="B395" s="27" t="s">
        <v>533</v>
      </c>
      <c r="C395" s="11">
        <f>C396</f>
        <v>4</v>
      </c>
      <c r="D395" s="11">
        <f t="shared" ref="D395:E395" si="162">D396</f>
        <v>4</v>
      </c>
      <c r="E395" s="11">
        <f t="shared" si="162"/>
        <v>4</v>
      </c>
      <c r="F395" s="2"/>
    </row>
    <row r="396" spans="1:6" ht="26.4" hidden="1" outlineLevel="6">
      <c r="A396" s="25" t="s">
        <v>215</v>
      </c>
      <c r="B396" s="27" t="s">
        <v>342</v>
      </c>
      <c r="C396" s="11">
        <f>'№ 8 ведомственная'!F531</f>
        <v>4</v>
      </c>
      <c r="D396" s="11">
        <f>'№ 8 ведомственная'!G531</f>
        <v>4</v>
      </c>
      <c r="E396" s="11">
        <f>'№ 8 ведомственная'!H531</f>
        <v>4</v>
      </c>
      <c r="F396" s="2"/>
    </row>
    <row r="397" spans="1:6" ht="26.4" hidden="1" outlineLevel="4">
      <c r="A397" s="25" t="s">
        <v>215</v>
      </c>
      <c r="B397" s="27" t="s">
        <v>534</v>
      </c>
      <c r="C397" s="11">
        <f>C398</f>
        <v>40</v>
      </c>
      <c r="D397" s="11">
        <f t="shared" ref="D397:E398" si="163">D398</f>
        <v>40</v>
      </c>
      <c r="E397" s="11">
        <f t="shared" si="163"/>
        <v>40</v>
      </c>
      <c r="F397" s="2"/>
    </row>
    <row r="398" spans="1:6" ht="26.4" hidden="1" outlineLevel="5">
      <c r="A398" s="25" t="s">
        <v>215</v>
      </c>
      <c r="B398" s="27" t="s">
        <v>535</v>
      </c>
      <c r="C398" s="11">
        <f>C399</f>
        <v>40</v>
      </c>
      <c r="D398" s="11">
        <f t="shared" si="163"/>
        <v>40</v>
      </c>
      <c r="E398" s="11">
        <f t="shared" si="163"/>
        <v>40</v>
      </c>
      <c r="F398" s="2"/>
    </row>
    <row r="399" spans="1:6" ht="26.4" hidden="1" outlineLevel="6">
      <c r="A399" s="25" t="s">
        <v>215</v>
      </c>
      <c r="B399" s="27" t="s">
        <v>342</v>
      </c>
      <c r="C399" s="11">
        <f>'№ 8 ведомственная'!F534</f>
        <v>40</v>
      </c>
      <c r="D399" s="11">
        <f>'№ 8 ведомственная'!G534</f>
        <v>40</v>
      </c>
      <c r="E399" s="11">
        <f>'№ 8 ведомственная'!H534</f>
        <v>40</v>
      </c>
      <c r="F399" s="2"/>
    </row>
    <row r="400" spans="1:6" ht="39.6" hidden="1" outlineLevel="4">
      <c r="A400" s="25" t="s">
        <v>215</v>
      </c>
      <c r="B400" s="27" t="s">
        <v>536</v>
      </c>
      <c r="C400" s="11">
        <f>C401</f>
        <v>30</v>
      </c>
      <c r="D400" s="11">
        <f t="shared" ref="D400:E401" si="164">D401</f>
        <v>30</v>
      </c>
      <c r="E400" s="11">
        <f t="shared" si="164"/>
        <v>30</v>
      </c>
      <c r="F400" s="2"/>
    </row>
    <row r="401" spans="1:6" ht="39.6" hidden="1" outlineLevel="5">
      <c r="A401" s="25" t="s">
        <v>215</v>
      </c>
      <c r="B401" s="27" t="s">
        <v>537</v>
      </c>
      <c r="C401" s="11">
        <f>C402</f>
        <v>30</v>
      </c>
      <c r="D401" s="11">
        <f t="shared" si="164"/>
        <v>30</v>
      </c>
      <c r="E401" s="11">
        <f t="shared" si="164"/>
        <v>30</v>
      </c>
      <c r="F401" s="2"/>
    </row>
    <row r="402" spans="1:6" ht="26.4" hidden="1" outlineLevel="6">
      <c r="A402" s="25" t="s">
        <v>215</v>
      </c>
      <c r="B402" s="27" t="s">
        <v>342</v>
      </c>
      <c r="C402" s="11">
        <f>'№ 8 ведомственная'!F537</f>
        <v>30</v>
      </c>
      <c r="D402" s="11">
        <f>'№ 8 ведомственная'!G537</f>
        <v>30</v>
      </c>
      <c r="E402" s="11">
        <f>'№ 8 ведомственная'!H537</f>
        <v>30</v>
      </c>
      <c r="F402" s="2"/>
    </row>
    <row r="403" spans="1:6" ht="26.4" hidden="1" outlineLevel="4">
      <c r="A403" s="25" t="s">
        <v>215</v>
      </c>
      <c r="B403" s="27" t="s">
        <v>538</v>
      </c>
      <c r="C403" s="11">
        <f>C404</f>
        <v>29</v>
      </c>
      <c r="D403" s="11">
        <f t="shared" ref="D403:E404" si="165">D404</f>
        <v>29</v>
      </c>
      <c r="E403" s="11">
        <f t="shared" si="165"/>
        <v>29</v>
      </c>
      <c r="F403" s="2"/>
    </row>
    <row r="404" spans="1:6" ht="26.4" hidden="1" outlineLevel="5">
      <c r="A404" s="25" t="s">
        <v>215</v>
      </c>
      <c r="B404" s="27" t="s">
        <v>539</v>
      </c>
      <c r="C404" s="11">
        <f>C405</f>
        <v>29</v>
      </c>
      <c r="D404" s="11">
        <f t="shared" si="165"/>
        <v>29</v>
      </c>
      <c r="E404" s="11">
        <f t="shared" si="165"/>
        <v>29</v>
      </c>
      <c r="F404" s="2"/>
    </row>
    <row r="405" spans="1:6" ht="26.4" hidden="1" outlineLevel="6">
      <c r="A405" s="25" t="s">
        <v>215</v>
      </c>
      <c r="B405" s="27" t="s">
        <v>342</v>
      </c>
      <c r="C405" s="11">
        <f>'№ 8 ведомственная'!F540</f>
        <v>29</v>
      </c>
      <c r="D405" s="11">
        <f>'№ 8 ведомственная'!G540</f>
        <v>29</v>
      </c>
      <c r="E405" s="11">
        <f>'№ 8 ведомственная'!H540</f>
        <v>29</v>
      </c>
      <c r="F405" s="2"/>
    </row>
    <row r="406" spans="1:6" ht="26.4" hidden="1" outlineLevel="4">
      <c r="A406" s="25" t="s">
        <v>215</v>
      </c>
      <c r="B406" s="27" t="s">
        <v>540</v>
      </c>
      <c r="C406" s="11">
        <f>C407</f>
        <v>1</v>
      </c>
      <c r="D406" s="11">
        <f t="shared" ref="D406:E407" si="166">D407</f>
        <v>1</v>
      </c>
      <c r="E406" s="11">
        <f t="shared" si="166"/>
        <v>1</v>
      </c>
      <c r="F406" s="2"/>
    </row>
    <row r="407" spans="1:6" ht="26.4" hidden="1" outlineLevel="5">
      <c r="A407" s="25" t="s">
        <v>215</v>
      </c>
      <c r="B407" s="27" t="s">
        <v>541</v>
      </c>
      <c r="C407" s="11">
        <f>C408</f>
        <v>1</v>
      </c>
      <c r="D407" s="11">
        <f t="shared" si="166"/>
        <v>1</v>
      </c>
      <c r="E407" s="11">
        <f t="shared" si="166"/>
        <v>1</v>
      </c>
      <c r="F407" s="2"/>
    </row>
    <row r="408" spans="1:6" ht="26.4" hidden="1" outlineLevel="6">
      <c r="A408" s="25" t="s">
        <v>215</v>
      </c>
      <c r="B408" s="27" t="s">
        <v>342</v>
      </c>
      <c r="C408" s="11">
        <f>'№ 8 ведомственная'!F543</f>
        <v>1</v>
      </c>
      <c r="D408" s="11">
        <f>'№ 8 ведомственная'!G543</f>
        <v>1</v>
      </c>
      <c r="E408" s="11">
        <f>'№ 8 ведомственная'!H543</f>
        <v>1</v>
      </c>
      <c r="F408" s="2"/>
    </row>
    <row r="409" spans="1:6" outlineLevel="1" collapsed="1">
      <c r="A409" s="25" t="s">
        <v>219</v>
      </c>
      <c r="B409" s="27" t="s">
        <v>332</v>
      </c>
      <c r="C409" s="11">
        <f>'№ 8 ведомственная'!F441</f>
        <v>15291</v>
      </c>
      <c r="D409" s="11">
        <f>'№ 8 ведомственная'!G441</f>
        <v>15291</v>
      </c>
      <c r="E409" s="11">
        <f>'№ 8 ведомственная'!H441</f>
        <v>15291</v>
      </c>
      <c r="F409" s="2"/>
    </row>
    <row r="410" spans="1:6" ht="39.6" hidden="1" outlineLevel="2">
      <c r="A410" s="25" t="s">
        <v>219</v>
      </c>
      <c r="B410" s="27" t="s">
        <v>327</v>
      </c>
      <c r="C410" s="11">
        <f>C411</f>
        <v>15291</v>
      </c>
      <c r="D410" s="11">
        <f t="shared" ref="D410:E411" si="167">D411</f>
        <v>15291</v>
      </c>
      <c r="E410" s="11">
        <f t="shared" si="167"/>
        <v>15291</v>
      </c>
      <c r="F410" s="2"/>
    </row>
    <row r="411" spans="1:6" ht="39.6" hidden="1" outlineLevel="3">
      <c r="A411" s="46" t="s">
        <v>219</v>
      </c>
      <c r="B411" s="47" t="s">
        <v>512</v>
      </c>
      <c r="C411" s="48">
        <f>C412</f>
        <v>15291</v>
      </c>
      <c r="D411" s="48">
        <f t="shared" si="167"/>
        <v>15291</v>
      </c>
      <c r="E411" s="48">
        <f t="shared" si="167"/>
        <v>15291</v>
      </c>
      <c r="F411" s="2"/>
    </row>
    <row r="412" spans="1:6" ht="26.4" hidden="1" outlineLevel="4">
      <c r="A412" s="62" t="s">
        <v>219</v>
      </c>
      <c r="B412" s="63" t="s">
        <v>513</v>
      </c>
      <c r="C412" s="28">
        <f>C413+C417</f>
        <v>15291</v>
      </c>
      <c r="D412" s="28">
        <f t="shared" ref="D412:E412" si="168">D413+D417</f>
        <v>15291</v>
      </c>
      <c r="E412" s="28">
        <f t="shared" si="168"/>
        <v>15291</v>
      </c>
      <c r="F412" s="2"/>
    </row>
    <row r="413" spans="1:6" ht="26.4" hidden="1" outlineLevel="5">
      <c r="A413" s="49" t="s">
        <v>219</v>
      </c>
      <c r="B413" s="50" t="s">
        <v>514</v>
      </c>
      <c r="C413" s="51">
        <f>C414+C415+C416</f>
        <v>10698.5</v>
      </c>
      <c r="D413" s="51">
        <f t="shared" ref="D413:E413" si="169">D414+D415+D416</f>
        <v>10698.5</v>
      </c>
      <c r="E413" s="51">
        <f t="shared" si="169"/>
        <v>10698.5</v>
      </c>
      <c r="F413" s="2"/>
    </row>
    <row r="414" spans="1:6" ht="52.8" hidden="1" outlineLevel="6">
      <c r="A414" s="25" t="s">
        <v>219</v>
      </c>
      <c r="B414" s="27" t="s">
        <v>341</v>
      </c>
      <c r="C414" s="11">
        <f>'№ 8 ведомственная'!F446</f>
        <v>9201.5</v>
      </c>
      <c r="D414" s="11">
        <f>'№ 8 ведомственная'!G446</f>
        <v>9201.5</v>
      </c>
      <c r="E414" s="11">
        <f>'№ 8 ведомственная'!H446</f>
        <v>9201.5</v>
      </c>
      <c r="F414" s="2"/>
    </row>
    <row r="415" spans="1:6" ht="26.4" hidden="1" outlineLevel="6">
      <c r="A415" s="25" t="s">
        <v>219</v>
      </c>
      <c r="B415" s="27" t="s">
        <v>342</v>
      </c>
      <c r="C415" s="11">
        <f>'№ 8 ведомственная'!F447</f>
        <v>1494</v>
      </c>
      <c r="D415" s="11">
        <f>'№ 8 ведомственная'!G447</f>
        <v>1494</v>
      </c>
      <c r="E415" s="11">
        <f>'№ 8 ведомственная'!H447</f>
        <v>1494</v>
      </c>
      <c r="F415" s="2"/>
    </row>
    <row r="416" spans="1:6" hidden="1" outlineLevel="6">
      <c r="A416" s="25" t="s">
        <v>219</v>
      </c>
      <c r="B416" s="27" t="s">
        <v>343</v>
      </c>
      <c r="C416" s="11">
        <f>'№ 8 ведомственная'!F448</f>
        <v>3</v>
      </c>
      <c r="D416" s="11">
        <f>'№ 8 ведомственная'!G448</f>
        <v>3</v>
      </c>
      <c r="E416" s="11">
        <f>'№ 8 ведомственная'!H448</f>
        <v>3</v>
      </c>
      <c r="F416" s="2"/>
    </row>
    <row r="417" spans="1:6" ht="26.4" hidden="1" outlineLevel="5">
      <c r="A417" s="25" t="s">
        <v>219</v>
      </c>
      <c r="B417" s="27" t="s">
        <v>515</v>
      </c>
      <c r="C417" s="11">
        <f>C418+C419</f>
        <v>4592.5</v>
      </c>
      <c r="D417" s="11">
        <f t="shared" ref="D417:E417" si="170">D418+D419</f>
        <v>4592.5</v>
      </c>
      <c r="E417" s="11">
        <f t="shared" si="170"/>
        <v>4592.5</v>
      </c>
      <c r="F417" s="2"/>
    </row>
    <row r="418" spans="1:6" ht="52.8" hidden="1" outlineLevel="6">
      <c r="A418" s="25" t="s">
        <v>219</v>
      </c>
      <c r="B418" s="27" t="s">
        <v>341</v>
      </c>
      <c r="C418" s="11">
        <f>'№ 8 ведомственная'!F450</f>
        <v>4351.7</v>
      </c>
      <c r="D418" s="11">
        <f>'№ 8 ведомственная'!G450</f>
        <v>4351.7</v>
      </c>
      <c r="E418" s="11">
        <f>'№ 8 ведомственная'!H450</f>
        <v>4351.7</v>
      </c>
      <c r="F418" s="2"/>
    </row>
    <row r="419" spans="1:6" ht="26.4" hidden="1" outlineLevel="6">
      <c r="A419" s="46" t="s">
        <v>219</v>
      </c>
      <c r="B419" s="47" t="s">
        <v>342</v>
      </c>
      <c r="C419" s="48">
        <f>'№ 8 ведомственная'!F451</f>
        <v>240.8</v>
      </c>
      <c r="D419" s="48">
        <f>'№ 8 ведомственная'!G451</f>
        <v>240.8</v>
      </c>
      <c r="E419" s="48">
        <f>'№ 8 ведомственная'!H451</f>
        <v>240.8</v>
      </c>
      <c r="F419" s="2"/>
    </row>
    <row r="420" spans="1:6" s="44" customFormat="1" collapsed="1">
      <c r="A420" s="64" t="s">
        <v>147</v>
      </c>
      <c r="B420" s="66" t="s">
        <v>288</v>
      </c>
      <c r="C420" s="67">
        <f>C421+C434</f>
        <v>43371.80000000001</v>
      </c>
      <c r="D420" s="67">
        <f>D421+D434</f>
        <v>40974.400000000009</v>
      </c>
      <c r="E420" s="67">
        <f>E421+E434</f>
        <v>39895.100000000006</v>
      </c>
      <c r="F420" s="4"/>
    </row>
    <row r="421" spans="1:6" outlineLevel="1">
      <c r="A421" s="49" t="s">
        <v>148</v>
      </c>
      <c r="B421" s="50" t="s">
        <v>317</v>
      </c>
      <c r="C421" s="51">
        <f>'№ 8 ведомственная'!F545</f>
        <v>38814.500000000007</v>
      </c>
      <c r="D421" s="51">
        <f>'№ 8 ведомственная'!G545</f>
        <v>36417.100000000006</v>
      </c>
      <c r="E421" s="51">
        <f>'№ 8 ведомственная'!H545</f>
        <v>35337.800000000003</v>
      </c>
      <c r="F421" s="2"/>
    </row>
    <row r="422" spans="1:6" ht="39.6" hidden="1" outlineLevel="2">
      <c r="A422" s="25" t="s">
        <v>148</v>
      </c>
      <c r="B422" s="27" t="s">
        <v>335</v>
      </c>
      <c r="C422" s="11">
        <f>C423</f>
        <v>29030.300000000003</v>
      </c>
      <c r="D422" s="11">
        <f t="shared" ref="D422:E422" si="171">D423</f>
        <v>26617.800000000003</v>
      </c>
      <c r="E422" s="11">
        <f t="shared" si="171"/>
        <v>25366</v>
      </c>
      <c r="F422" s="2"/>
    </row>
    <row r="423" spans="1:6" ht="26.4" hidden="1" outlineLevel="3">
      <c r="A423" s="25" t="s">
        <v>148</v>
      </c>
      <c r="B423" s="27" t="s">
        <v>542</v>
      </c>
      <c r="C423" s="11">
        <f>C424+C431</f>
        <v>29030.300000000003</v>
      </c>
      <c r="D423" s="11">
        <f>D424+D431</f>
        <v>26617.800000000003</v>
      </c>
      <c r="E423" s="11">
        <f>E424+E431</f>
        <v>25366</v>
      </c>
      <c r="F423" s="2"/>
    </row>
    <row r="424" spans="1:6" hidden="1" outlineLevel="4">
      <c r="A424" s="25" t="s">
        <v>148</v>
      </c>
      <c r="B424" s="27" t="s">
        <v>543</v>
      </c>
      <c r="C424" s="11">
        <f>C425+C429</f>
        <v>9485.2000000000007</v>
      </c>
      <c r="D424" s="11">
        <f t="shared" ref="D424:E424" si="172">D425+D429</f>
        <v>8710.2000000000007</v>
      </c>
      <c r="E424" s="11">
        <f t="shared" si="172"/>
        <v>8458.4</v>
      </c>
      <c r="F424" s="2"/>
    </row>
    <row r="425" spans="1:6" hidden="1" outlineLevel="5">
      <c r="A425" s="25" t="s">
        <v>148</v>
      </c>
      <c r="B425" s="27" t="s">
        <v>544</v>
      </c>
      <c r="C425" s="11">
        <f>C426+C427+C428</f>
        <v>9415.2000000000007</v>
      </c>
      <c r="D425" s="11">
        <f t="shared" ref="D425:E425" si="173">D426+D427+D428</f>
        <v>8610.2000000000007</v>
      </c>
      <c r="E425" s="11">
        <f t="shared" si="173"/>
        <v>8358.4</v>
      </c>
      <c r="F425" s="2"/>
    </row>
    <row r="426" spans="1:6" ht="52.8" hidden="1" outlineLevel="6">
      <c r="A426" s="25" t="s">
        <v>148</v>
      </c>
      <c r="B426" s="27" t="s">
        <v>341</v>
      </c>
      <c r="C426" s="11">
        <f>'№ 8 ведомственная'!F552</f>
        <v>5880</v>
      </c>
      <c r="D426" s="11">
        <f>'№ 8 ведомственная'!G552</f>
        <v>5880</v>
      </c>
      <c r="E426" s="11">
        <f>'№ 8 ведомственная'!H552</f>
        <v>5880</v>
      </c>
      <c r="F426" s="2"/>
    </row>
    <row r="427" spans="1:6" ht="26.4" hidden="1" outlineLevel="6">
      <c r="A427" s="25" t="s">
        <v>148</v>
      </c>
      <c r="B427" s="27" t="s">
        <v>342</v>
      </c>
      <c r="C427" s="11">
        <f>'№ 8 ведомственная'!F553</f>
        <v>3508.2</v>
      </c>
      <c r="D427" s="11">
        <f>'№ 8 ведомственная'!G553</f>
        <v>2720.2</v>
      </c>
      <c r="E427" s="11">
        <f>'№ 8 ведомственная'!H553</f>
        <v>2468.4</v>
      </c>
      <c r="F427" s="2"/>
    </row>
    <row r="428" spans="1:6" hidden="1" outlineLevel="6">
      <c r="A428" s="25" t="s">
        <v>148</v>
      </c>
      <c r="B428" s="27" t="s">
        <v>343</v>
      </c>
      <c r="C428" s="11">
        <f>'№ 8 ведомственная'!F554</f>
        <v>27</v>
      </c>
      <c r="D428" s="11">
        <f>'№ 8 ведомственная'!G554</f>
        <v>10</v>
      </c>
      <c r="E428" s="11">
        <f>'№ 8 ведомственная'!H554</f>
        <v>10</v>
      </c>
      <c r="F428" s="2"/>
    </row>
    <row r="429" spans="1:6" ht="39.6" hidden="1" outlineLevel="5">
      <c r="A429" s="25" t="s">
        <v>148</v>
      </c>
      <c r="B429" s="27" t="s">
        <v>570</v>
      </c>
      <c r="C429" s="11">
        <f>C430</f>
        <v>70</v>
      </c>
      <c r="D429" s="11">
        <f t="shared" ref="D429:E429" si="174">D430</f>
        <v>100</v>
      </c>
      <c r="E429" s="11">
        <f t="shared" si="174"/>
        <v>100</v>
      </c>
      <c r="F429" s="2"/>
    </row>
    <row r="430" spans="1:6" ht="26.4" hidden="1" outlineLevel="6">
      <c r="A430" s="25" t="s">
        <v>148</v>
      </c>
      <c r="B430" s="27" t="s">
        <v>342</v>
      </c>
      <c r="C430" s="11">
        <f>'№ 8 ведомственная'!F556</f>
        <v>70</v>
      </c>
      <c r="D430" s="11">
        <f>'№ 8 ведомственная'!G556</f>
        <v>100</v>
      </c>
      <c r="E430" s="11">
        <f>'№ 8 ведомственная'!H556</f>
        <v>100</v>
      </c>
      <c r="F430" s="2"/>
    </row>
    <row r="431" spans="1:6" ht="26.4" hidden="1" outlineLevel="4">
      <c r="A431" s="25" t="s">
        <v>148</v>
      </c>
      <c r="B431" s="27" t="s">
        <v>545</v>
      </c>
      <c r="C431" s="11">
        <f>C432</f>
        <v>19545.100000000002</v>
      </c>
      <c r="D431" s="11">
        <f t="shared" ref="D431:E432" si="175">D432</f>
        <v>17907.600000000002</v>
      </c>
      <c r="E431" s="11">
        <f t="shared" si="175"/>
        <v>16907.600000000002</v>
      </c>
      <c r="F431" s="2"/>
    </row>
    <row r="432" spans="1:6" ht="26.4" hidden="1" outlineLevel="5">
      <c r="A432" s="25" t="s">
        <v>148</v>
      </c>
      <c r="B432" s="27" t="s">
        <v>546</v>
      </c>
      <c r="C432" s="11">
        <f>C433</f>
        <v>19545.100000000002</v>
      </c>
      <c r="D432" s="11">
        <f t="shared" si="175"/>
        <v>17907.600000000002</v>
      </c>
      <c r="E432" s="11">
        <f t="shared" si="175"/>
        <v>16907.600000000002</v>
      </c>
      <c r="F432" s="2"/>
    </row>
    <row r="433" spans="1:6" ht="26.4" hidden="1" outlineLevel="6">
      <c r="A433" s="25" t="s">
        <v>148</v>
      </c>
      <c r="B433" s="27" t="s">
        <v>368</v>
      </c>
      <c r="C433" s="11">
        <f>'№ 8 ведомственная'!F565</f>
        <v>19545.100000000002</v>
      </c>
      <c r="D433" s="11">
        <f>'№ 8 ведомственная'!G565</f>
        <v>17907.600000000002</v>
      </c>
      <c r="E433" s="11">
        <f>'№ 8 ведомственная'!H565</f>
        <v>16907.600000000002</v>
      </c>
      <c r="F433" s="2"/>
    </row>
    <row r="434" spans="1:6" outlineLevel="1" collapsed="1">
      <c r="A434" s="25" t="s">
        <v>261</v>
      </c>
      <c r="B434" s="27" t="s">
        <v>336</v>
      </c>
      <c r="C434" s="11">
        <f>'№ 8 ведомственная'!F573</f>
        <v>4557.3</v>
      </c>
      <c r="D434" s="11">
        <f>'№ 8 ведомственная'!G573</f>
        <v>4557.3</v>
      </c>
      <c r="E434" s="11">
        <f>'№ 8 ведомственная'!H573</f>
        <v>4557.3</v>
      </c>
      <c r="F434" s="2"/>
    </row>
    <row r="435" spans="1:6" ht="39.6" hidden="1" outlineLevel="2">
      <c r="A435" s="25" t="s">
        <v>261</v>
      </c>
      <c r="B435" s="27" t="s">
        <v>335</v>
      </c>
      <c r="C435" s="11">
        <f>C436</f>
        <v>4557.3</v>
      </c>
      <c r="D435" s="11">
        <f t="shared" ref="D435:E436" si="176">D436</f>
        <v>4557.3</v>
      </c>
      <c r="E435" s="11">
        <f t="shared" si="176"/>
        <v>4557.3</v>
      </c>
      <c r="F435" s="2"/>
    </row>
    <row r="436" spans="1:6" ht="39.6" hidden="1" outlineLevel="3">
      <c r="A436" s="25" t="s">
        <v>261</v>
      </c>
      <c r="B436" s="27" t="s">
        <v>590</v>
      </c>
      <c r="C436" s="11">
        <f>C437</f>
        <v>4557.3</v>
      </c>
      <c r="D436" s="11">
        <f t="shared" si="176"/>
        <v>4557.3</v>
      </c>
      <c r="E436" s="11">
        <f t="shared" si="176"/>
        <v>4557.3</v>
      </c>
      <c r="F436" s="2"/>
    </row>
    <row r="437" spans="1:6" ht="39.6" hidden="1" outlineLevel="5">
      <c r="A437" s="25" t="s">
        <v>261</v>
      </c>
      <c r="B437" s="27" t="s">
        <v>547</v>
      </c>
      <c r="C437" s="11">
        <f>C438+C439+C440</f>
        <v>4557.3</v>
      </c>
      <c r="D437" s="11">
        <f t="shared" ref="D437:E437" si="177">D438+D439+D440</f>
        <v>4557.3</v>
      </c>
      <c r="E437" s="11">
        <f t="shared" si="177"/>
        <v>4557.3</v>
      </c>
      <c r="F437" s="2"/>
    </row>
    <row r="438" spans="1:6" ht="52.8" hidden="1" outlineLevel="6">
      <c r="A438" s="25" t="s">
        <v>261</v>
      </c>
      <c r="B438" s="27" t="s">
        <v>341</v>
      </c>
      <c r="C438" s="11">
        <f>'№ 8 ведомственная'!F577</f>
        <v>3950.1</v>
      </c>
      <c r="D438" s="11">
        <f>'№ 8 ведомственная'!G577</f>
        <v>3950.1</v>
      </c>
      <c r="E438" s="11">
        <f>'№ 8 ведомственная'!H577</f>
        <v>3950.1</v>
      </c>
      <c r="F438" s="2"/>
    </row>
    <row r="439" spans="1:6" ht="26.4" hidden="1" outlineLevel="6">
      <c r="A439" s="25" t="s">
        <v>261</v>
      </c>
      <c r="B439" s="27" t="s">
        <v>342</v>
      </c>
      <c r="C439" s="11">
        <f>'№ 8 ведомственная'!F578</f>
        <v>575.5</v>
      </c>
      <c r="D439" s="11">
        <f>'№ 8 ведомственная'!G578</f>
        <v>575.5</v>
      </c>
      <c r="E439" s="11">
        <f>'№ 8 ведомственная'!H578</f>
        <v>575.5</v>
      </c>
      <c r="F439" s="2"/>
    </row>
    <row r="440" spans="1:6" hidden="1" outlineLevel="6">
      <c r="A440" s="25" t="s">
        <v>261</v>
      </c>
      <c r="B440" s="27" t="s">
        <v>343</v>
      </c>
      <c r="C440" s="11">
        <f>'№ 8 ведомственная'!F579</f>
        <v>31.7</v>
      </c>
      <c r="D440" s="11">
        <f>'№ 8 ведомственная'!G579</f>
        <v>31.7</v>
      </c>
      <c r="E440" s="11">
        <f>'№ 8 ведомственная'!H579</f>
        <v>31.7</v>
      </c>
      <c r="F440" s="2"/>
    </row>
    <row r="441" spans="1:6" s="44" customFormat="1" collapsed="1">
      <c r="A441" s="30" t="s">
        <v>149</v>
      </c>
      <c r="B441" s="31" t="s">
        <v>289</v>
      </c>
      <c r="C441" s="10">
        <f>C442+C448+C479</f>
        <v>17066.7</v>
      </c>
      <c r="D441" s="10">
        <f>D442+D448+D479</f>
        <v>14735.3</v>
      </c>
      <c r="E441" s="10">
        <f>E442+E448+E479</f>
        <v>14833.7</v>
      </c>
      <c r="F441" s="4"/>
    </row>
    <row r="442" spans="1:6" outlineLevel="1">
      <c r="A442" s="25" t="s">
        <v>150</v>
      </c>
      <c r="B442" s="27" t="s">
        <v>318</v>
      </c>
      <c r="C442" s="11">
        <f>'№ 8 ведомственная'!F292</f>
        <v>1700</v>
      </c>
      <c r="D442" s="11">
        <f>'№ 8 ведомственная'!G292</f>
        <v>1700</v>
      </c>
      <c r="E442" s="11">
        <f>'№ 8 ведомственная'!H292</f>
        <v>1700</v>
      </c>
      <c r="F442" s="2"/>
    </row>
    <row r="443" spans="1:6" ht="39.6" hidden="1" outlineLevel="2">
      <c r="A443" s="25" t="s">
        <v>150</v>
      </c>
      <c r="B443" s="27" t="s">
        <v>296</v>
      </c>
      <c r="C443" s="11">
        <f>C444</f>
        <v>0</v>
      </c>
      <c r="D443" s="11">
        <f t="shared" ref="D443:E446" si="178">D444</f>
        <v>0</v>
      </c>
      <c r="E443" s="11">
        <f t="shared" si="178"/>
        <v>0</v>
      </c>
      <c r="F443" s="2"/>
    </row>
    <row r="444" spans="1:6" ht="26.4" hidden="1" outlineLevel="3">
      <c r="A444" s="25" t="s">
        <v>150</v>
      </c>
      <c r="B444" s="27" t="s">
        <v>370</v>
      </c>
      <c r="C444" s="11">
        <f>C445</f>
        <v>0</v>
      </c>
      <c r="D444" s="11">
        <f t="shared" si="178"/>
        <v>0</v>
      </c>
      <c r="E444" s="11">
        <f t="shared" si="178"/>
        <v>0</v>
      </c>
      <c r="F444" s="2"/>
    </row>
    <row r="445" spans="1:6" ht="39.6" hidden="1" outlineLevel="4">
      <c r="A445" s="25" t="s">
        <v>150</v>
      </c>
      <c r="B445" s="27" t="s">
        <v>462</v>
      </c>
      <c r="C445" s="11">
        <f>C446</f>
        <v>0</v>
      </c>
      <c r="D445" s="11">
        <f t="shared" si="178"/>
        <v>0</v>
      </c>
      <c r="E445" s="11">
        <f t="shared" si="178"/>
        <v>0</v>
      </c>
      <c r="F445" s="2"/>
    </row>
    <row r="446" spans="1:6" ht="26.4" hidden="1" outlineLevel="5">
      <c r="A446" s="25" t="s">
        <v>150</v>
      </c>
      <c r="B446" s="27" t="s">
        <v>463</v>
      </c>
      <c r="C446" s="11">
        <f>C447</f>
        <v>0</v>
      </c>
      <c r="D446" s="11">
        <f t="shared" si="178"/>
        <v>0</v>
      </c>
      <c r="E446" s="11">
        <f t="shared" si="178"/>
        <v>0</v>
      </c>
      <c r="F446" s="2"/>
    </row>
    <row r="447" spans="1:6" hidden="1" outlineLevel="6">
      <c r="A447" s="25" t="s">
        <v>150</v>
      </c>
      <c r="B447" s="27" t="s">
        <v>353</v>
      </c>
      <c r="C447" s="11"/>
      <c r="D447" s="11"/>
      <c r="E447" s="11"/>
      <c r="F447" s="2"/>
    </row>
    <row r="448" spans="1:6" outlineLevel="1" collapsed="1">
      <c r="A448" s="25" t="s">
        <v>153</v>
      </c>
      <c r="B448" s="27" t="s">
        <v>319</v>
      </c>
      <c r="C448" s="11">
        <f>'№ 8 ведомственная'!F298+'№ 8 ведомственная'!F453</f>
        <v>2213</v>
      </c>
      <c r="D448" s="11">
        <f>'№ 8 ведомственная'!G298+'№ 8 ведомственная'!G453</f>
        <v>2113</v>
      </c>
      <c r="E448" s="11">
        <f>'№ 8 ведомственная'!H298+'№ 8 ведомственная'!H453</f>
        <v>2113</v>
      </c>
      <c r="F448" s="2"/>
    </row>
    <row r="449" spans="1:6" ht="39.6" hidden="1" outlineLevel="2">
      <c r="A449" s="25" t="s">
        <v>153</v>
      </c>
      <c r="B449" s="27" t="s">
        <v>327</v>
      </c>
      <c r="C449" s="11">
        <f>C450+C454</f>
        <v>1476</v>
      </c>
      <c r="D449" s="11">
        <f t="shared" ref="D449:E449" si="179">D450+D454</f>
        <v>1476</v>
      </c>
      <c r="E449" s="11">
        <f t="shared" si="179"/>
        <v>1476</v>
      </c>
      <c r="F449" s="2"/>
    </row>
    <row r="450" spans="1:6" ht="26.4" hidden="1" outlineLevel="3">
      <c r="A450" s="25" t="s">
        <v>153</v>
      </c>
      <c r="B450" s="27" t="s">
        <v>482</v>
      </c>
      <c r="C450" s="11">
        <f>C451</f>
        <v>288</v>
      </c>
      <c r="D450" s="11">
        <f t="shared" ref="D450:E452" si="180">D451</f>
        <v>288</v>
      </c>
      <c r="E450" s="11">
        <f t="shared" si="180"/>
        <v>288</v>
      </c>
      <c r="F450" s="2"/>
    </row>
    <row r="451" spans="1:6" ht="26.4" hidden="1" outlineLevel="4">
      <c r="A451" s="25" t="s">
        <v>153</v>
      </c>
      <c r="B451" s="27" t="s">
        <v>506</v>
      </c>
      <c r="C451" s="11">
        <f>C452</f>
        <v>288</v>
      </c>
      <c r="D451" s="11">
        <f t="shared" si="180"/>
        <v>288</v>
      </c>
      <c r="E451" s="11">
        <f t="shared" si="180"/>
        <v>288</v>
      </c>
      <c r="F451" s="2"/>
    </row>
    <row r="452" spans="1:6" ht="66" hidden="1" outlineLevel="5">
      <c r="A452" s="25" t="s">
        <v>153</v>
      </c>
      <c r="B452" s="27" t="s">
        <v>516</v>
      </c>
      <c r="C452" s="11">
        <f>C453</f>
        <v>288</v>
      </c>
      <c r="D452" s="11">
        <f t="shared" si="180"/>
        <v>288</v>
      </c>
      <c r="E452" s="11">
        <f t="shared" si="180"/>
        <v>288</v>
      </c>
      <c r="F452" s="2"/>
    </row>
    <row r="453" spans="1:6" hidden="1" outlineLevel="6">
      <c r="A453" s="25" t="s">
        <v>153</v>
      </c>
      <c r="B453" s="27" t="s">
        <v>353</v>
      </c>
      <c r="C453" s="11">
        <f>'№ 8 ведомственная'!F458</f>
        <v>288</v>
      </c>
      <c r="D453" s="11">
        <f>'№ 8 ведомственная'!G458</f>
        <v>288</v>
      </c>
      <c r="E453" s="11">
        <f>'№ 8 ведомственная'!H458</f>
        <v>288</v>
      </c>
      <c r="F453" s="2"/>
    </row>
    <row r="454" spans="1:6" ht="26.4" hidden="1" outlineLevel="3">
      <c r="A454" s="25" t="s">
        <v>153</v>
      </c>
      <c r="B454" s="27" t="s">
        <v>488</v>
      </c>
      <c r="C454" s="11">
        <f>C455</f>
        <v>1188</v>
      </c>
      <c r="D454" s="11">
        <f t="shared" ref="D454:E456" si="181">D455</f>
        <v>1188</v>
      </c>
      <c r="E454" s="11">
        <f t="shared" si="181"/>
        <v>1188</v>
      </c>
      <c r="F454" s="2"/>
    </row>
    <row r="455" spans="1:6" ht="39.6" hidden="1" outlineLevel="4">
      <c r="A455" s="25" t="s">
        <v>153</v>
      </c>
      <c r="B455" s="27" t="s">
        <v>489</v>
      </c>
      <c r="C455" s="11">
        <f>C456</f>
        <v>1188</v>
      </c>
      <c r="D455" s="11">
        <f t="shared" si="181"/>
        <v>1188</v>
      </c>
      <c r="E455" s="11">
        <f t="shared" si="181"/>
        <v>1188</v>
      </c>
      <c r="F455" s="2"/>
    </row>
    <row r="456" spans="1:6" ht="66" hidden="1" outlineLevel="5">
      <c r="A456" s="25" t="s">
        <v>153</v>
      </c>
      <c r="B456" s="27" t="s">
        <v>516</v>
      </c>
      <c r="C456" s="11">
        <f>C457</f>
        <v>1188</v>
      </c>
      <c r="D456" s="11">
        <f t="shared" si="181"/>
        <v>1188</v>
      </c>
      <c r="E456" s="11">
        <f t="shared" si="181"/>
        <v>1188</v>
      </c>
      <c r="F456" s="2"/>
    </row>
    <row r="457" spans="1:6" hidden="1" outlineLevel="6">
      <c r="A457" s="25" t="s">
        <v>153</v>
      </c>
      <c r="B457" s="27" t="s">
        <v>353</v>
      </c>
      <c r="C457" s="11">
        <f>'№ 8 ведомственная'!F462</f>
        <v>1188</v>
      </c>
      <c r="D457" s="11">
        <f>'№ 8 ведомственная'!G462</f>
        <v>1188</v>
      </c>
      <c r="E457" s="11">
        <f>'№ 8 ведомственная'!H462</f>
        <v>1188</v>
      </c>
      <c r="F457" s="2"/>
    </row>
    <row r="458" spans="1:6" ht="39.6" hidden="1" outlineLevel="2">
      <c r="A458" s="25" t="s">
        <v>153</v>
      </c>
      <c r="B458" s="27" t="s">
        <v>320</v>
      </c>
      <c r="C458" s="11">
        <f>C459</f>
        <v>100</v>
      </c>
      <c r="D458" s="11">
        <f t="shared" ref="D458:E461" si="182">D459</f>
        <v>0</v>
      </c>
      <c r="E458" s="11">
        <f t="shared" si="182"/>
        <v>0</v>
      </c>
      <c r="F458" s="2"/>
    </row>
    <row r="459" spans="1:6" ht="26.4" hidden="1" outlineLevel="3">
      <c r="A459" s="25" t="s">
        <v>153</v>
      </c>
      <c r="B459" s="27" t="s">
        <v>464</v>
      </c>
      <c r="C459" s="11">
        <f>C460</f>
        <v>100</v>
      </c>
      <c r="D459" s="11">
        <f t="shared" si="182"/>
        <v>0</v>
      </c>
      <c r="E459" s="11">
        <f t="shared" si="182"/>
        <v>0</v>
      </c>
      <c r="F459" s="2"/>
    </row>
    <row r="460" spans="1:6" ht="26.4" hidden="1" outlineLevel="4">
      <c r="A460" s="25" t="s">
        <v>153</v>
      </c>
      <c r="B460" s="27" t="s">
        <v>465</v>
      </c>
      <c r="C460" s="11">
        <f>C461</f>
        <v>100</v>
      </c>
      <c r="D460" s="11">
        <f t="shared" si="182"/>
        <v>0</v>
      </c>
      <c r="E460" s="11">
        <f t="shared" si="182"/>
        <v>0</v>
      </c>
      <c r="F460" s="2"/>
    </row>
    <row r="461" spans="1:6" ht="39.6" hidden="1" outlineLevel="5">
      <c r="A461" s="25" t="s">
        <v>153</v>
      </c>
      <c r="B461" s="27" t="s">
        <v>466</v>
      </c>
      <c r="C461" s="11">
        <f>C462</f>
        <v>100</v>
      </c>
      <c r="D461" s="11">
        <f t="shared" si="182"/>
        <v>0</v>
      </c>
      <c r="E461" s="11">
        <f t="shared" si="182"/>
        <v>0</v>
      </c>
      <c r="F461" s="2"/>
    </row>
    <row r="462" spans="1:6" hidden="1" outlineLevel="6">
      <c r="A462" s="25" t="s">
        <v>153</v>
      </c>
      <c r="B462" s="27" t="s">
        <v>353</v>
      </c>
      <c r="C462" s="11">
        <f>'№ 8 ведомственная'!F303</f>
        <v>100</v>
      </c>
      <c r="D462" s="11">
        <f>'№ 8 ведомственная'!G303</f>
        <v>0</v>
      </c>
      <c r="E462" s="11">
        <f>'№ 8 ведомственная'!H303</f>
        <v>0</v>
      </c>
      <c r="F462" s="2"/>
    </row>
    <row r="463" spans="1:6" ht="39.6" hidden="1" outlineLevel="2">
      <c r="A463" s="25" t="s">
        <v>153</v>
      </c>
      <c r="B463" s="27" t="s">
        <v>296</v>
      </c>
      <c r="C463" s="11">
        <f>C464</f>
        <v>457</v>
      </c>
      <c r="D463" s="11">
        <f t="shared" ref="D463:E464" si="183">D464</f>
        <v>457</v>
      </c>
      <c r="E463" s="11">
        <f t="shared" si="183"/>
        <v>457</v>
      </c>
      <c r="F463" s="2"/>
    </row>
    <row r="464" spans="1:6" ht="26.4" hidden="1" outlineLevel="3">
      <c r="A464" s="25" t="s">
        <v>153</v>
      </c>
      <c r="B464" s="27" t="s">
        <v>370</v>
      </c>
      <c r="C464" s="11">
        <f>C465</f>
        <v>457</v>
      </c>
      <c r="D464" s="11">
        <f t="shared" si="183"/>
        <v>457</v>
      </c>
      <c r="E464" s="11">
        <f t="shared" si="183"/>
        <v>457</v>
      </c>
      <c r="F464" s="2"/>
    </row>
    <row r="465" spans="1:6" ht="39.6" hidden="1" outlineLevel="4">
      <c r="A465" s="25" t="s">
        <v>153</v>
      </c>
      <c r="B465" s="27" t="s">
        <v>462</v>
      </c>
      <c r="C465" s="11">
        <f>C466+C468</f>
        <v>457</v>
      </c>
      <c r="D465" s="11">
        <f t="shared" ref="D465:E465" si="184">D466+D468</f>
        <v>457</v>
      </c>
      <c r="E465" s="11">
        <f t="shared" si="184"/>
        <v>457</v>
      </c>
      <c r="F465" s="2"/>
    </row>
    <row r="466" spans="1:6" ht="26.4" hidden="1" outlineLevel="5">
      <c r="A466" s="25" t="s">
        <v>153</v>
      </c>
      <c r="B466" s="27" t="s">
        <v>467</v>
      </c>
      <c r="C466" s="11">
        <f>C467</f>
        <v>87</v>
      </c>
      <c r="D466" s="11">
        <f t="shared" ref="D466:E466" si="185">D467</f>
        <v>87</v>
      </c>
      <c r="E466" s="11">
        <f t="shared" si="185"/>
        <v>87</v>
      </c>
      <c r="F466" s="2"/>
    </row>
    <row r="467" spans="1:6" hidden="1" outlineLevel="6">
      <c r="A467" s="25" t="s">
        <v>153</v>
      </c>
      <c r="B467" s="27" t="s">
        <v>353</v>
      </c>
      <c r="C467" s="11">
        <f>'№ 8 ведомственная'!F308</f>
        <v>87</v>
      </c>
      <c r="D467" s="11">
        <f>'№ 8 ведомственная'!G308</f>
        <v>87</v>
      </c>
      <c r="E467" s="11">
        <f>'№ 8 ведомственная'!H308</f>
        <v>87</v>
      </c>
      <c r="F467" s="2"/>
    </row>
    <row r="468" spans="1:6" ht="26.4" hidden="1" outlineLevel="5">
      <c r="A468" s="25" t="s">
        <v>153</v>
      </c>
      <c r="B468" s="27" t="s">
        <v>574</v>
      </c>
      <c r="C468" s="11">
        <f>C469</f>
        <v>370</v>
      </c>
      <c r="D468" s="11">
        <f t="shared" ref="D468:E468" si="186">D469</f>
        <v>370</v>
      </c>
      <c r="E468" s="11">
        <f t="shared" si="186"/>
        <v>370</v>
      </c>
      <c r="F468" s="2"/>
    </row>
    <row r="469" spans="1:6" hidden="1" outlineLevel="6">
      <c r="A469" s="25" t="s">
        <v>153</v>
      </c>
      <c r="B469" s="27" t="s">
        <v>353</v>
      </c>
      <c r="C469" s="11">
        <f>'№ 8 ведомственная'!F310</f>
        <v>370</v>
      </c>
      <c r="D469" s="11">
        <f>'№ 8 ведомственная'!G310</f>
        <v>370</v>
      </c>
      <c r="E469" s="11">
        <f>'№ 8 ведомственная'!H310</f>
        <v>370</v>
      </c>
      <c r="F469" s="2"/>
    </row>
    <row r="470" spans="1:6" ht="39.6" hidden="1" outlineLevel="2">
      <c r="A470" s="25" t="s">
        <v>153</v>
      </c>
      <c r="B470" s="27" t="s">
        <v>321</v>
      </c>
      <c r="C470" s="11" t="e">
        <f>C471+C475</f>
        <v>#REF!</v>
      </c>
      <c r="D470" s="11" t="e">
        <f t="shared" ref="D470:E470" si="187">D471+D475</f>
        <v>#REF!</v>
      </c>
      <c r="E470" s="11" t="e">
        <f t="shared" si="187"/>
        <v>#REF!</v>
      </c>
      <c r="F470" s="2"/>
    </row>
    <row r="471" spans="1:6" ht="26.4" hidden="1" outlineLevel="3">
      <c r="A471" s="25" t="s">
        <v>153</v>
      </c>
      <c r="B471" s="27" t="s">
        <v>468</v>
      </c>
      <c r="C471" s="11">
        <f>C472</f>
        <v>180</v>
      </c>
      <c r="D471" s="11">
        <f t="shared" ref="D471:E473" si="188">D472</f>
        <v>180</v>
      </c>
      <c r="E471" s="11">
        <f t="shared" si="188"/>
        <v>180</v>
      </c>
      <c r="F471" s="2"/>
    </row>
    <row r="472" spans="1:6" ht="39.6" hidden="1" outlineLevel="4">
      <c r="A472" s="25" t="s">
        <v>153</v>
      </c>
      <c r="B472" s="27" t="s">
        <v>469</v>
      </c>
      <c r="C472" s="11">
        <f>C473</f>
        <v>180</v>
      </c>
      <c r="D472" s="11">
        <f t="shared" si="188"/>
        <v>180</v>
      </c>
      <c r="E472" s="11">
        <f t="shared" si="188"/>
        <v>180</v>
      </c>
      <c r="F472" s="2"/>
    </row>
    <row r="473" spans="1:6" ht="39.6" hidden="1" outlineLevel="5">
      <c r="A473" s="25" t="s">
        <v>153</v>
      </c>
      <c r="B473" s="27" t="s">
        <v>470</v>
      </c>
      <c r="C473" s="11">
        <f>C474</f>
        <v>180</v>
      </c>
      <c r="D473" s="11">
        <f t="shared" si="188"/>
        <v>180</v>
      </c>
      <c r="E473" s="11">
        <f t="shared" si="188"/>
        <v>180</v>
      </c>
      <c r="F473" s="2"/>
    </row>
    <row r="474" spans="1:6" hidden="1" outlineLevel="6">
      <c r="A474" s="25" t="s">
        <v>153</v>
      </c>
      <c r="B474" s="27" t="s">
        <v>353</v>
      </c>
      <c r="C474" s="11">
        <f>'№ 8 ведомственная'!F315</f>
        <v>180</v>
      </c>
      <c r="D474" s="11">
        <f>'№ 8 ведомственная'!G315</f>
        <v>180</v>
      </c>
      <c r="E474" s="11">
        <f>'№ 8 ведомственная'!H315</f>
        <v>180</v>
      </c>
      <c r="F474" s="2"/>
    </row>
    <row r="475" spans="1:6" ht="26.4" hidden="1" outlineLevel="3">
      <c r="A475" s="25" t="s">
        <v>153</v>
      </c>
      <c r="B475" s="27" t="s">
        <v>471</v>
      </c>
      <c r="C475" s="11" t="e">
        <f>C476</f>
        <v>#REF!</v>
      </c>
      <c r="D475" s="11" t="e">
        <f t="shared" ref="D475:E477" si="189">D476</f>
        <v>#REF!</v>
      </c>
      <c r="E475" s="11" t="e">
        <f t="shared" si="189"/>
        <v>#REF!</v>
      </c>
      <c r="F475" s="2"/>
    </row>
    <row r="476" spans="1:6" ht="26.4" hidden="1" outlineLevel="4">
      <c r="A476" s="25" t="s">
        <v>153</v>
      </c>
      <c r="B476" s="27" t="s">
        <v>472</v>
      </c>
      <c r="C476" s="11" t="e">
        <f>C477</f>
        <v>#REF!</v>
      </c>
      <c r="D476" s="11" t="e">
        <f t="shared" si="189"/>
        <v>#REF!</v>
      </c>
      <c r="E476" s="11" t="e">
        <f t="shared" si="189"/>
        <v>#REF!</v>
      </c>
      <c r="F476" s="2"/>
    </row>
    <row r="477" spans="1:6" ht="39.6" hidden="1" outlineLevel="5">
      <c r="A477" s="25" t="s">
        <v>153</v>
      </c>
      <c r="B477" s="27" t="s">
        <v>473</v>
      </c>
      <c r="C477" s="11" t="e">
        <f>C478</f>
        <v>#REF!</v>
      </c>
      <c r="D477" s="11" t="e">
        <f t="shared" si="189"/>
        <v>#REF!</v>
      </c>
      <c r="E477" s="11" t="e">
        <f t="shared" si="189"/>
        <v>#REF!</v>
      </c>
      <c r="F477" s="2"/>
    </row>
    <row r="478" spans="1:6" hidden="1" outlineLevel="6">
      <c r="A478" s="25" t="s">
        <v>153</v>
      </c>
      <c r="B478" s="27" t="s">
        <v>353</v>
      </c>
      <c r="C478" s="11" t="e">
        <f>'№ 8 ведомственная'!#REF!</f>
        <v>#REF!</v>
      </c>
      <c r="D478" s="11" t="e">
        <f>'№ 8 ведомственная'!#REF!</f>
        <v>#REF!</v>
      </c>
      <c r="E478" s="11" t="e">
        <f>'№ 8 ведомственная'!#REF!</f>
        <v>#REF!</v>
      </c>
      <c r="F478" s="2"/>
    </row>
    <row r="479" spans="1:6" outlineLevel="1" collapsed="1">
      <c r="A479" s="25" t="s">
        <v>167</v>
      </c>
      <c r="B479" s="27" t="s">
        <v>322</v>
      </c>
      <c r="C479" s="11">
        <f>'№ 8 ведомственная'!F316+'№ 8 ведомственная'!F463</f>
        <v>13153.7</v>
      </c>
      <c r="D479" s="11">
        <f>'№ 8 ведомственная'!G316+'№ 8 ведомственная'!G463</f>
        <v>10922.3</v>
      </c>
      <c r="E479" s="11">
        <f>'№ 8 ведомственная'!H316+'№ 8 ведомственная'!H463</f>
        <v>11020.7</v>
      </c>
      <c r="F479" s="2"/>
    </row>
    <row r="480" spans="1:6" ht="39.6" hidden="1" outlineLevel="2">
      <c r="A480" s="25" t="s">
        <v>167</v>
      </c>
      <c r="B480" s="27" t="s">
        <v>327</v>
      </c>
      <c r="C480" s="11">
        <f>C481</f>
        <v>5503.4000000000005</v>
      </c>
      <c r="D480" s="11">
        <f t="shared" ref="D480:E482" si="190">D481</f>
        <v>5503.4000000000005</v>
      </c>
      <c r="E480" s="11">
        <f t="shared" si="190"/>
        <v>5503.4000000000005</v>
      </c>
      <c r="F480" s="2"/>
    </row>
    <row r="481" spans="1:6" ht="26.4" hidden="1" outlineLevel="3">
      <c r="A481" s="25" t="s">
        <v>167</v>
      </c>
      <c r="B481" s="27" t="s">
        <v>482</v>
      </c>
      <c r="C481" s="11">
        <f>C482</f>
        <v>5503.4000000000005</v>
      </c>
      <c r="D481" s="11">
        <f t="shared" si="190"/>
        <v>5503.4000000000005</v>
      </c>
      <c r="E481" s="11">
        <f t="shared" si="190"/>
        <v>5503.4000000000005</v>
      </c>
      <c r="F481" s="2"/>
    </row>
    <row r="482" spans="1:6" ht="26.4" hidden="1" outlineLevel="4">
      <c r="A482" s="25" t="s">
        <v>167</v>
      </c>
      <c r="B482" s="27" t="s">
        <v>483</v>
      </c>
      <c r="C482" s="11">
        <f>C483</f>
        <v>5503.4000000000005</v>
      </c>
      <c r="D482" s="11">
        <f t="shared" si="190"/>
        <v>5503.4000000000005</v>
      </c>
      <c r="E482" s="11">
        <f t="shared" si="190"/>
        <v>5503.4000000000005</v>
      </c>
      <c r="F482" s="2"/>
    </row>
    <row r="483" spans="1:6" ht="52.8" hidden="1" outlineLevel="5">
      <c r="A483" s="25" t="s">
        <v>167</v>
      </c>
      <c r="B483" s="27" t="s">
        <v>517</v>
      </c>
      <c r="C483" s="11">
        <f>C484+C485</f>
        <v>5503.4000000000005</v>
      </c>
      <c r="D483" s="11">
        <f t="shared" ref="D483:E483" si="191">D484+D485</f>
        <v>5503.4000000000005</v>
      </c>
      <c r="E483" s="11">
        <f t="shared" si="191"/>
        <v>5503.4000000000005</v>
      </c>
      <c r="F483" s="2"/>
    </row>
    <row r="484" spans="1:6" ht="26.4" hidden="1" outlineLevel="6">
      <c r="A484" s="25" t="s">
        <v>167</v>
      </c>
      <c r="B484" s="27" t="s">
        <v>342</v>
      </c>
      <c r="C484" s="11">
        <f>'№ 8 ведомственная'!F468</f>
        <v>137.6</v>
      </c>
      <c r="D484" s="11">
        <f>'№ 8 ведомственная'!G468</f>
        <v>137.6</v>
      </c>
      <c r="E484" s="11">
        <f>'№ 8 ведомственная'!H468</f>
        <v>137.6</v>
      </c>
      <c r="F484" s="2"/>
    </row>
    <row r="485" spans="1:6" hidden="1" outlineLevel="6">
      <c r="A485" s="25" t="s">
        <v>167</v>
      </c>
      <c r="B485" s="27" t="s">
        <v>353</v>
      </c>
      <c r="C485" s="11">
        <f>'№ 8 ведомственная'!F469</f>
        <v>5365.8</v>
      </c>
      <c r="D485" s="11">
        <f>'№ 8 ведомственная'!G469</f>
        <v>5365.8</v>
      </c>
      <c r="E485" s="11">
        <f>'№ 8 ведомственная'!H469</f>
        <v>5365.8</v>
      </c>
      <c r="F485" s="2"/>
    </row>
    <row r="486" spans="1:6" ht="39.6" hidden="1" outlineLevel="2">
      <c r="A486" s="25" t="s">
        <v>167</v>
      </c>
      <c r="B486" s="27" t="s">
        <v>323</v>
      </c>
      <c r="C486" s="11">
        <f>C487</f>
        <v>2516.8999999999996</v>
      </c>
      <c r="D486" s="11">
        <f t="shared" ref="D486:E489" si="192">D487</f>
        <v>3355.8</v>
      </c>
      <c r="E486" s="11">
        <f t="shared" si="192"/>
        <v>1677.9</v>
      </c>
      <c r="F486" s="2"/>
    </row>
    <row r="487" spans="1:6" ht="52.8" hidden="1" outlineLevel="3">
      <c r="A487" s="25" t="s">
        <v>167</v>
      </c>
      <c r="B487" s="27" t="s">
        <v>474</v>
      </c>
      <c r="C487" s="11">
        <f>C488</f>
        <v>2516.8999999999996</v>
      </c>
      <c r="D487" s="11">
        <f t="shared" si="192"/>
        <v>3355.8</v>
      </c>
      <c r="E487" s="11">
        <f t="shared" si="192"/>
        <v>1677.9</v>
      </c>
      <c r="F487" s="2"/>
    </row>
    <row r="488" spans="1:6" ht="79.2" hidden="1" outlineLevel="4">
      <c r="A488" s="25" t="s">
        <v>167</v>
      </c>
      <c r="B488" s="27" t="s">
        <v>475</v>
      </c>
      <c r="C488" s="11">
        <f>C489</f>
        <v>2516.8999999999996</v>
      </c>
      <c r="D488" s="11">
        <f t="shared" si="192"/>
        <v>3355.8</v>
      </c>
      <c r="E488" s="11">
        <f t="shared" si="192"/>
        <v>1677.9</v>
      </c>
      <c r="F488" s="2"/>
    </row>
    <row r="489" spans="1:6" ht="39.6" hidden="1" outlineLevel="5">
      <c r="A489" s="25" t="s">
        <v>167</v>
      </c>
      <c r="B489" s="27" t="s">
        <v>476</v>
      </c>
      <c r="C489" s="11">
        <f>C490</f>
        <v>2516.8999999999996</v>
      </c>
      <c r="D489" s="11">
        <f t="shared" si="192"/>
        <v>3355.8</v>
      </c>
      <c r="E489" s="11">
        <f t="shared" si="192"/>
        <v>1677.9</v>
      </c>
      <c r="F489" s="2"/>
    </row>
    <row r="490" spans="1:6" ht="26.4" hidden="1" outlineLevel="6">
      <c r="A490" s="25" t="s">
        <v>167</v>
      </c>
      <c r="B490" s="27" t="s">
        <v>434</v>
      </c>
      <c r="C490" s="11">
        <f>'№ 8 ведомственная'!F321</f>
        <v>2516.8999999999996</v>
      </c>
      <c r="D490" s="11">
        <f>'№ 8 ведомственная'!G321</f>
        <v>3355.8</v>
      </c>
      <c r="E490" s="11">
        <f>'№ 8 ведомственная'!H321</f>
        <v>1677.9</v>
      </c>
      <c r="F490" s="2"/>
    </row>
    <row r="491" spans="1:6" s="44" customFormat="1" collapsed="1">
      <c r="A491" s="30" t="s">
        <v>227</v>
      </c>
      <c r="B491" s="31" t="s">
        <v>292</v>
      </c>
      <c r="C491" s="10">
        <f>C492+C517</f>
        <v>6101.1</v>
      </c>
      <c r="D491" s="10">
        <f>D492+D517</f>
        <v>5001.1000000000004</v>
      </c>
      <c r="E491" s="10">
        <f>E492+E517</f>
        <v>5001.1000000000004</v>
      </c>
      <c r="F491" s="4"/>
    </row>
    <row r="492" spans="1:6" outlineLevel="1">
      <c r="A492" s="25" t="s">
        <v>264</v>
      </c>
      <c r="B492" s="27" t="s">
        <v>337</v>
      </c>
      <c r="C492" s="11">
        <f>'№ 8 ведомственная'!F581</f>
        <v>4043.9</v>
      </c>
      <c r="D492" s="11">
        <f>'№ 8 ведомственная'!G581</f>
        <v>2943.9</v>
      </c>
      <c r="E492" s="11">
        <f>'№ 8 ведомственная'!H581</f>
        <v>2943.9</v>
      </c>
      <c r="F492" s="2"/>
    </row>
    <row r="493" spans="1:6" ht="39.6" hidden="1" outlineLevel="2">
      <c r="A493" s="25" t="s">
        <v>264</v>
      </c>
      <c r="B493" s="27" t="s">
        <v>338</v>
      </c>
      <c r="C493" s="11" t="e">
        <f>C494+C509</f>
        <v>#REF!</v>
      </c>
      <c r="D493" s="11" t="e">
        <f>D494+D509</f>
        <v>#REF!</v>
      </c>
      <c r="E493" s="11" t="e">
        <f>E494+E509</f>
        <v>#REF!</v>
      </c>
      <c r="F493" s="2"/>
    </row>
    <row r="494" spans="1:6" ht="26.4" hidden="1" outlineLevel="3">
      <c r="A494" s="25" t="s">
        <v>264</v>
      </c>
      <c r="B494" s="27" t="s">
        <v>548</v>
      </c>
      <c r="C494" s="11" t="e">
        <f>C495+C501+C506</f>
        <v>#REF!</v>
      </c>
      <c r="D494" s="11" t="e">
        <f t="shared" ref="D494:E494" si="193">D495+D501+D506</f>
        <v>#REF!</v>
      </c>
      <c r="E494" s="11" t="e">
        <f t="shared" si="193"/>
        <v>#REF!</v>
      </c>
      <c r="F494" s="2"/>
    </row>
    <row r="495" spans="1:6" ht="66" hidden="1" outlineLevel="4">
      <c r="A495" s="25" t="s">
        <v>264</v>
      </c>
      <c r="B495" s="27" t="s">
        <v>549</v>
      </c>
      <c r="C495" s="11">
        <f>C496+C499</f>
        <v>417.8</v>
      </c>
      <c r="D495" s="11">
        <f t="shared" ref="D495:E495" si="194">D496+D499</f>
        <v>417.8</v>
      </c>
      <c r="E495" s="11">
        <f t="shared" si="194"/>
        <v>417.8</v>
      </c>
      <c r="F495" s="2"/>
    </row>
    <row r="496" spans="1:6" ht="79.2" hidden="1" outlineLevel="5">
      <c r="A496" s="25" t="s">
        <v>264</v>
      </c>
      <c r="B496" s="27" t="s">
        <v>550</v>
      </c>
      <c r="C496" s="11">
        <f>C497+C498</f>
        <v>412.8</v>
      </c>
      <c r="D496" s="11">
        <f t="shared" ref="D496:E496" si="195">D497+D498</f>
        <v>412.8</v>
      </c>
      <c r="E496" s="11">
        <f t="shared" si="195"/>
        <v>412.8</v>
      </c>
      <c r="F496" s="2"/>
    </row>
    <row r="497" spans="1:6" ht="52.8" hidden="1" outlineLevel="6">
      <c r="A497" s="25" t="s">
        <v>264</v>
      </c>
      <c r="B497" s="27" t="s">
        <v>341</v>
      </c>
      <c r="C497" s="11">
        <f>'№ 8 ведомственная'!F586</f>
        <v>5.2</v>
      </c>
      <c r="D497" s="11">
        <f>'№ 8 ведомственная'!G586</f>
        <v>5.2</v>
      </c>
      <c r="E497" s="11">
        <f>'№ 8 ведомственная'!H586</f>
        <v>5.2</v>
      </c>
      <c r="F497" s="2"/>
    </row>
    <row r="498" spans="1:6" ht="26.4" hidden="1" outlineLevel="6">
      <c r="A498" s="25" t="s">
        <v>264</v>
      </c>
      <c r="B498" s="27" t="s">
        <v>342</v>
      </c>
      <c r="C498" s="11">
        <f>'№ 8 ведомственная'!F587</f>
        <v>407.6</v>
      </c>
      <c r="D498" s="11">
        <f>'№ 8 ведомственная'!G587</f>
        <v>407.6</v>
      </c>
      <c r="E498" s="11">
        <f>'№ 8 ведомственная'!H587</f>
        <v>407.6</v>
      </c>
      <c r="F498" s="2"/>
    </row>
    <row r="499" spans="1:6" ht="26.4" hidden="1" outlineLevel="5">
      <c r="A499" s="25" t="s">
        <v>264</v>
      </c>
      <c r="B499" s="27" t="s">
        <v>551</v>
      </c>
      <c r="C499" s="11">
        <f>C500</f>
        <v>5</v>
      </c>
      <c r="D499" s="11">
        <f t="shared" ref="D499:E499" si="196">D500</f>
        <v>5</v>
      </c>
      <c r="E499" s="11">
        <f t="shared" si="196"/>
        <v>5</v>
      </c>
      <c r="F499" s="2"/>
    </row>
    <row r="500" spans="1:6" ht="26.4" hidden="1" outlineLevel="6">
      <c r="A500" s="25" t="s">
        <v>264</v>
      </c>
      <c r="B500" s="27" t="s">
        <v>342</v>
      </c>
      <c r="C500" s="11">
        <f>'№ 8 ведомственная'!F589</f>
        <v>5</v>
      </c>
      <c r="D500" s="11">
        <f>'№ 8 ведомственная'!G589</f>
        <v>5</v>
      </c>
      <c r="E500" s="11">
        <f>'№ 8 ведомственная'!H589</f>
        <v>5</v>
      </c>
      <c r="F500" s="2"/>
    </row>
    <row r="501" spans="1:6" ht="39.6" hidden="1" outlineLevel="4">
      <c r="A501" s="25" t="s">
        <v>264</v>
      </c>
      <c r="B501" s="27" t="s">
        <v>552</v>
      </c>
      <c r="C501" s="11" t="e">
        <f>C502</f>
        <v>#REF!</v>
      </c>
      <c r="D501" s="11" t="e">
        <f t="shared" ref="D501:E501" si="197">D502</f>
        <v>#REF!</v>
      </c>
      <c r="E501" s="11" t="e">
        <f t="shared" si="197"/>
        <v>#REF!</v>
      </c>
      <c r="F501" s="2"/>
    </row>
    <row r="502" spans="1:6" ht="39.6" hidden="1" outlineLevel="5">
      <c r="A502" s="25" t="s">
        <v>264</v>
      </c>
      <c r="B502" s="27" t="s">
        <v>553</v>
      </c>
      <c r="C502" s="11" t="e">
        <f>C503+C504+C505</f>
        <v>#REF!</v>
      </c>
      <c r="D502" s="11" t="e">
        <f t="shared" ref="D502:E502" si="198">D503+D504+D505</f>
        <v>#REF!</v>
      </c>
      <c r="E502" s="11" t="e">
        <f t="shared" si="198"/>
        <v>#REF!</v>
      </c>
      <c r="F502" s="2"/>
    </row>
    <row r="503" spans="1:6" ht="52.8" hidden="1" outlineLevel="6">
      <c r="A503" s="25" t="s">
        <v>264</v>
      </c>
      <c r="B503" s="27" t="s">
        <v>341</v>
      </c>
      <c r="C503" s="11">
        <f>'№ 8 ведомственная'!F592</f>
        <v>397</v>
      </c>
      <c r="D503" s="11">
        <f>'№ 8 ведомственная'!G592</f>
        <v>397</v>
      </c>
      <c r="E503" s="11">
        <f>'№ 8 ведомственная'!H592</f>
        <v>397</v>
      </c>
      <c r="F503" s="2"/>
    </row>
    <row r="504" spans="1:6" ht="26.4" hidden="1" outlineLevel="6">
      <c r="A504" s="25" t="s">
        <v>264</v>
      </c>
      <c r="B504" s="27" t="s">
        <v>342</v>
      </c>
      <c r="C504" s="11">
        <f>'№ 8 ведомственная'!F593</f>
        <v>562</v>
      </c>
      <c r="D504" s="11">
        <f>'№ 8 ведомственная'!G593</f>
        <v>562</v>
      </c>
      <c r="E504" s="11">
        <f>'№ 8 ведомственная'!H593</f>
        <v>562</v>
      </c>
      <c r="F504" s="2"/>
    </row>
    <row r="505" spans="1:6" hidden="1" outlineLevel="6">
      <c r="A505" s="25" t="s">
        <v>264</v>
      </c>
      <c r="B505" s="27" t="s">
        <v>343</v>
      </c>
      <c r="C505" s="11" t="e">
        <f>'№ 8 ведомственная'!#REF!</f>
        <v>#REF!</v>
      </c>
      <c r="D505" s="11" t="e">
        <f>'№ 8 ведомственная'!#REF!</f>
        <v>#REF!</v>
      </c>
      <c r="E505" s="11" t="e">
        <f>'№ 8 ведомственная'!#REF!</f>
        <v>#REF!</v>
      </c>
      <c r="F505" s="2"/>
    </row>
    <row r="506" spans="1:6" ht="26.4" hidden="1" outlineLevel="4">
      <c r="A506" s="25" t="s">
        <v>264</v>
      </c>
      <c r="B506" s="27" t="s">
        <v>554</v>
      </c>
      <c r="C506" s="11" t="e">
        <f>C507</f>
        <v>#REF!</v>
      </c>
      <c r="D506" s="11" t="e">
        <f t="shared" ref="D506:E507" si="199">D507</f>
        <v>#REF!</v>
      </c>
      <c r="E506" s="11" t="e">
        <f t="shared" si="199"/>
        <v>#REF!</v>
      </c>
      <c r="F506" s="2"/>
    </row>
    <row r="507" spans="1:6" hidden="1" outlineLevel="5">
      <c r="A507" s="25" t="s">
        <v>264</v>
      </c>
      <c r="B507" s="27" t="s">
        <v>555</v>
      </c>
      <c r="C507" s="11" t="e">
        <f>C508</f>
        <v>#REF!</v>
      </c>
      <c r="D507" s="11" t="e">
        <f t="shared" si="199"/>
        <v>#REF!</v>
      </c>
      <c r="E507" s="11" t="e">
        <f t="shared" si="199"/>
        <v>#REF!</v>
      </c>
      <c r="F507" s="2"/>
    </row>
    <row r="508" spans="1:6" ht="26.4" hidden="1" outlineLevel="6">
      <c r="A508" s="25" t="s">
        <v>264</v>
      </c>
      <c r="B508" s="27" t="s">
        <v>342</v>
      </c>
      <c r="C508" s="11" t="e">
        <f>'№ 8 ведомственная'!#REF!</f>
        <v>#REF!</v>
      </c>
      <c r="D508" s="11" t="e">
        <f>'№ 8 ведомственная'!#REF!</f>
        <v>#REF!</v>
      </c>
      <c r="E508" s="11" t="e">
        <f>'№ 8 ведомственная'!#REF!</f>
        <v>#REF!</v>
      </c>
      <c r="F508" s="2"/>
    </row>
    <row r="509" spans="1:6" ht="26.4" hidden="1" outlineLevel="3">
      <c r="A509" s="25" t="s">
        <v>264</v>
      </c>
      <c r="B509" s="27" t="s">
        <v>556</v>
      </c>
      <c r="C509" s="11" t="e">
        <f>C510</f>
        <v>#REF!</v>
      </c>
      <c r="D509" s="11" t="e">
        <f t="shared" ref="D509:E509" si="200">D510</f>
        <v>#REF!</v>
      </c>
      <c r="E509" s="11" t="e">
        <f t="shared" si="200"/>
        <v>#REF!</v>
      </c>
      <c r="F509" s="2"/>
    </row>
    <row r="510" spans="1:6" ht="26.4" hidden="1" outlineLevel="4">
      <c r="A510" s="25" t="s">
        <v>264</v>
      </c>
      <c r="B510" s="27" t="s">
        <v>557</v>
      </c>
      <c r="C510" s="11" t="e">
        <f>C511+C515</f>
        <v>#REF!</v>
      </c>
      <c r="D510" s="11" t="e">
        <f t="shared" ref="D510:E510" si="201">D511+D515</f>
        <v>#REF!</v>
      </c>
      <c r="E510" s="11" t="e">
        <f t="shared" si="201"/>
        <v>#REF!</v>
      </c>
      <c r="F510" s="2"/>
    </row>
    <row r="511" spans="1:6" ht="26.4" hidden="1" outlineLevel="5">
      <c r="A511" s="25" t="s">
        <v>264</v>
      </c>
      <c r="B511" s="27" t="s">
        <v>558</v>
      </c>
      <c r="C511" s="11" t="e">
        <f>C512+C513+C514</f>
        <v>#REF!</v>
      </c>
      <c r="D511" s="11" t="e">
        <f t="shared" ref="D511:E511" si="202">D512+D513+D514</f>
        <v>#REF!</v>
      </c>
      <c r="E511" s="11" t="e">
        <f t="shared" si="202"/>
        <v>#REF!</v>
      </c>
      <c r="F511" s="2"/>
    </row>
    <row r="512" spans="1:6" ht="52.8" hidden="1" outlineLevel="6">
      <c r="A512" s="25" t="s">
        <v>264</v>
      </c>
      <c r="B512" s="27" t="s">
        <v>341</v>
      </c>
      <c r="C512" s="11">
        <f>'№ 8 ведомственная'!F600</f>
        <v>1063.9000000000001</v>
      </c>
      <c r="D512" s="11">
        <f>'№ 8 ведомственная'!G600</f>
        <v>1063.9000000000001</v>
      </c>
      <c r="E512" s="11">
        <f>'№ 8 ведомственная'!H600</f>
        <v>1063.9000000000001</v>
      </c>
      <c r="F512" s="2"/>
    </row>
    <row r="513" spans="1:6" ht="26.4" hidden="1" outlineLevel="6">
      <c r="A513" s="25" t="s">
        <v>264</v>
      </c>
      <c r="B513" s="27" t="s">
        <v>342</v>
      </c>
      <c r="C513" s="11">
        <f>'№ 8 ведомственная'!F601</f>
        <v>705.3</v>
      </c>
      <c r="D513" s="11">
        <f>'№ 8 ведомственная'!G601</f>
        <v>480</v>
      </c>
      <c r="E513" s="11">
        <f>'№ 8 ведомственная'!H601</f>
        <v>480</v>
      </c>
      <c r="F513" s="2"/>
    </row>
    <row r="514" spans="1:6" hidden="1" outlineLevel="6">
      <c r="A514" s="25" t="s">
        <v>264</v>
      </c>
      <c r="B514" s="27" t="s">
        <v>343</v>
      </c>
      <c r="C514" s="11" t="e">
        <f>'№ 8 ведомственная'!#REF!</f>
        <v>#REF!</v>
      </c>
      <c r="D514" s="11" t="e">
        <f>'№ 8 ведомственная'!#REF!</f>
        <v>#REF!</v>
      </c>
      <c r="E514" s="11" t="e">
        <f>'№ 8 ведомственная'!#REF!</f>
        <v>#REF!</v>
      </c>
      <c r="F514" s="2"/>
    </row>
    <row r="515" spans="1:6" hidden="1" outlineLevel="5">
      <c r="A515" s="25" t="s">
        <v>264</v>
      </c>
      <c r="B515" s="27" t="s">
        <v>592</v>
      </c>
      <c r="C515" s="11">
        <f>C516</f>
        <v>0</v>
      </c>
      <c r="D515" s="11">
        <f t="shared" ref="D515:E515" si="203">D516</f>
        <v>0</v>
      </c>
      <c r="E515" s="11">
        <f t="shared" si="203"/>
        <v>0</v>
      </c>
      <c r="F515" s="2"/>
    </row>
    <row r="516" spans="1:6" ht="26.4" hidden="1" outlineLevel="6">
      <c r="A516" s="25" t="s">
        <v>264</v>
      </c>
      <c r="B516" s="27" t="s">
        <v>342</v>
      </c>
      <c r="C516" s="11"/>
      <c r="D516" s="11"/>
      <c r="E516" s="11"/>
      <c r="F516" s="2"/>
    </row>
    <row r="517" spans="1:6" outlineLevel="1" collapsed="1">
      <c r="A517" s="25" t="s">
        <v>228</v>
      </c>
      <c r="B517" s="27" t="s">
        <v>333</v>
      </c>
      <c r="C517" s="11">
        <f>'№ 8 ведомственная'!F471</f>
        <v>2057.1999999999998</v>
      </c>
      <c r="D517" s="11">
        <f>'№ 8 ведомственная'!G471</f>
        <v>2057.1999999999998</v>
      </c>
      <c r="E517" s="11">
        <f>'№ 8 ведомственная'!H471</f>
        <v>2057.1999999999998</v>
      </c>
      <c r="F517" s="2"/>
    </row>
    <row r="518" spans="1:6" ht="39.6" hidden="1" outlineLevel="2">
      <c r="A518" s="25" t="s">
        <v>228</v>
      </c>
      <c r="B518" s="27" t="s">
        <v>327</v>
      </c>
      <c r="C518" s="11">
        <f>C519</f>
        <v>2047.1999999999998</v>
      </c>
      <c r="D518" s="11">
        <f t="shared" ref="D518:E521" si="204">D519</f>
        <v>2057.1999999999998</v>
      </c>
      <c r="E518" s="11">
        <f t="shared" si="204"/>
        <v>2057.1999999999998</v>
      </c>
      <c r="F518" s="2"/>
    </row>
    <row r="519" spans="1:6" ht="26.4" hidden="1" outlineLevel="3">
      <c r="A519" s="25" t="s">
        <v>228</v>
      </c>
      <c r="B519" s="27" t="s">
        <v>503</v>
      </c>
      <c r="C519" s="11">
        <f>C520</f>
        <v>2047.1999999999998</v>
      </c>
      <c r="D519" s="11">
        <f t="shared" si="204"/>
        <v>2057.1999999999998</v>
      </c>
      <c r="E519" s="11">
        <f t="shared" si="204"/>
        <v>2057.1999999999998</v>
      </c>
      <c r="F519" s="2"/>
    </row>
    <row r="520" spans="1:6" ht="26.4" hidden="1" outlineLevel="4">
      <c r="A520" s="25" t="s">
        <v>228</v>
      </c>
      <c r="B520" s="27" t="s">
        <v>504</v>
      </c>
      <c r="C520" s="11">
        <f>C521</f>
        <v>2047.1999999999998</v>
      </c>
      <c r="D520" s="11">
        <f t="shared" si="204"/>
        <v>2057.1999999999998</v>
      </c>
      <c r="E520" s="11">
        <f t="shared" si="204"/>
        <v>2057.1999999999998</v>
      </c>
      <c r="F520" s="2"/>
    </row>
    <row r="521" spans="1:6" ht="39.6" hidden="1" outlineLevel="5">
      <c r="A521" s="25" t="s">
        <v>228</v>
      </c>
      <c r="B521" s="27" t="s">
        <v>518</v>
      </c>
      <c r="C521" s="11">
        <f>C522</f>
        <v>2047.1999999999998</v>
      </c>
      <c r="D521" s="11">
        <f t="shared" si="204"/>
        <v>2057.1999999999998</v>
      </c>
      <c r="E521" s="11">
        <f t="shared" si="204"/>
        <v>2057.1999999999998</v>
      </c>
      <c r="F521" s="2"/>
    </row>
    <row r="522" spans="1:6" ht="26.4" hidden="1" outlineLevel="6">
      <c r="A522" s="25" t="s">
        <v>228</v>
      </c>
      <c r="B522" s="27" t="s">
        <v>368</v>
      </c>
      <c r="C522" s="11">
        <f>'№ 8 ведомственная'!F476</f>
        <v>2047.1999999999998</v>
      </c>
      <c r="D522" s="11">
        <f>'№ 8 ведомственная'!G476</f>
        <v>2057.1999999999998</v>
      </c>
      <c r="E522" s="11">
        <f>'№ 8 ведомственная'!H476</f>
        <v>2057.1999999999998</v>
      </c>
      <c r="F522" s="2"/>
    </row>
    <row r="523" spans="1:6" s="44" customFormat="1" collapsed="1">
      <c r="A523" s="30" t="s">
        <v>172</v>
      </c>
      <c r="B523" s="31" t="s">
        <v>290</v>
      </c>
      <c r="C523" s="10">
        <f t="shared" ref="C523:C528" si="205">C524</f>
        <v>2183.5</v>
      </c>
      <c r="D523" s="10">
        <f t="shared" ref="D523:E528" si="206">D524</f>
        <v>2183.5</v>
      </c>
      <c r="E523" s="10">
        <f t="shared" si="206"/>
        <v>2183.5</v>
      </c>
      <c r="F523" s="4"/>
    </row>
    <row r="524" spans="1:6" outlineLevel="1">
      <c r="A524" s="25" t="s">
        <v>173</v>
      </c>
      <c r="B524" s="27" t="s">
        <v>324</v>
      </c>
      <c r="C524" s="11">
        <f>'№ 8 ведомственная'!F333</f>
        <v>2183.5</v>
      </c>
      <c r="D524" s="11">
        <f>'№ 8 ведомственная'!G333</f>
        <v>2183.5</v>
      </c>
      <c r="E524" s="11">
        <f>'№ 8 ведомственная'!H333</f>
        <v>2183.5</v>
      </c>
      <c r="F524" s="2"/>
    </row>
    <row r="525" spans="1:6" ht="39.6" hidden="1" outlineLevel="2">
      <c r="A525" s="25" t="s">
        <v>173</v>
      </c>
      <c r="B525" s="27" t="s">
        <v>296</v>
      </c>
      <c r="C525" s="11">
        <f t="shared" si="205"/>
        <v>1235.5999999999999</v>
      </c>
      <c r="D525" s="11">
        <f t="shared" si="206"/>
        <v>1235.5999999999999</v>
      </c>
      <c r="E525" s="11">
        <f t="shared" si="206"/>
        <v>1235.5999999999999</v>
      </c>
      <c r="F525" s="2"/>
    </row>
    <row r="526" spans="1:6" ht="26.4" hidden="1" outlineLevel="3">
      <c r="A526" s="25" t="s">
        <v>173</v>
      </c>
      <c r="B526" s="27" t="s">
        <v>477</v>
      </c>
      <c r="C526" s="11">
        <f t="shared" si="205"/>
        <v>1235.5999999999999</v>
      </c>
      <c r="D526" s="11">
        <f t="shared" si="206"/>
        <v>1235.5999999999999</v>
      </c>
      <c r="E526" s="11">
        <f t="shared" si="206"/>
        <v>1235.5999999999999</v>
      </c>
      <c r="F526" s="2"/>
    </row>
    <row r="527" spans="1:6" hidden="1" outlineLevel="4">
      <c r="A527" s="25" t="s">
        <v>173</v>
      </c>
      <c r="B527" s="27" t="s">
        <v>575</v>
      </c>
      <c r="C527" s="11">
        <f t="shared" si="205"/>
        <v>1235.5999999999999</v>
      </c>
      <c r="D527" s="11">
        <f t="shared" si="206"/>
        <v>1235.5999999999999</v>
      </c>
      <c r="E527" s="11">
        <f t="shared" si="206"/>
        <v>1235.5999999999999</v>
      </c>
      <c r="F527" s="2"/>
    </row>
    <row r="528" spans="1:6" hidden="1" outlineLevel="5">
      <c r="A528" s="25" t="s">
        <v>173</v>
      </c>
      <c r="B528" s="27" t="s">
        <v>478</v>
      </c>
      <c r="C528" s="11">
        <f t="shared" si="205"/>
        <v>1235.5999999999999</v>
      </c>
      <c r="D528" s="11">
        <f t="shared" si="206"/>
        <v>1235.5999999999999</v>
      </c>
      <c r="E528" s="11">
        <f t="shared" si="206"/>
        <v>1235.5999999999999</v>
      </c>
      <c r="F528" s="2"/>
    </row>
    <row r="529" spans="1:6" ht="26.4" hidden="1" outlineLevel="6">
      <c r="A529" s="25" t="s">
        <v>173</v>
      </c>
      <c r="B529" s="27" t="s">
        <v>368</v>
      </c>
      <c r="C529" s="11">
        <f>'№ 8 ведомственная'!F340</f>
        <v>1235.5999999999999</v>
      </c>
      <c r="D529" s="11">
        <f>'№ 8 ведомственная'!G340</f>
        <v>1235.5999999999999</v>
      </c>
      <c r="E529" s="11">
        <f>'№ 8 ведомственная'!H340</f>
        <v>1235.5999999999999</v>
      </c>
      <c r="F529" s="2"/>
    </row>
    <row r="530" spans="1:6" hidden="1" outlineLevel="2">
      <c r="A530" s="54" t="s">
        <v>9</v>
      </c>
      <c r="B530" s="55" t="s">
        <v>294</v>
      </c>
      <c r="C530" s="56">
        <f>C531</f>
        <v>0</v>
      </c>
      <c r="D530" s="56">
        <f t="shared" ref="D530:E532" si="207">D531</f>
        <v>0</v>
      </c>
      <c r="E530" s="56">
        <f t="shared" si="207"/>
        <v>0</v>
      </c>
      <c r="F530" s="2"/>
    </row>
    <row r="531" spans="1:6" ht="26.4" hidden="1" outlineLevel="3">
      <c r="A531" s="54" t="s">
        <v>9</v>
      </c>
      <c r="B531" s="55" t="s">
        <v>344</v>
      </c>
      <c r="C531" s="56">
        <f>C532</f>
        <v>0</v>
      </c>
      <c r="D531" s="56">
        <f t="shared" si="207"/>
        <v>0</v>
      </c>
      <c r="E531" s="56">
        <f t="shared" si="207"/>
        <v>0</v>
      </c>
      <c r="F531" s="2"/>
    </row>
    <row r="532" spans="1:6" ht="26.4" hidden="1" outlineLevel="5">
      <c r="A532" s="54" t="s">
        <v>9</v>
      </c>
      <c r="B532" s="55" t="s">
        <v>345</v>
      </c>
      <c r="C532" s="56">
        <f>C533</f>
        <v>0</v>
      </c>
      <c r="D532" s="56">
        <f t="shared" si="207"/>
        <v>0</v>
      </c>
      <c r="E532" s="56">
        <f t="shared" si="207"/>
        <v>0</v>
      </c>
      <c r="F532" s="2"/>
    </row>
    <row r="533" spans="1:6" hidden="1" outlineLevel="6">
      <c r="A533" s="54" t="s">
        <v>9</v>
      </c>
      <c r="B533" s="55" t="s">
        <v>346</v>
      </c>
      <c r="C533" s="56"/>
      <c r="D533" s="56"/>
      <c r="E533" s="56"/>
      <c r="F533" s="2"/>
    </row>
    <row r="534" spans="1:6" ht="12.75" customHeight="1" collapsed="1">
      <c r="B534" s="52"/>
      <c r="C534" s="13"/>
      <c r="D534" s="13"/>
      <c r="E534" s="22" t="s">
        <v>729</v>
      </c>
      <c r="F534" s="2"/>
    </row>
    <row r="535" spans="1:6" ht="12.75" customHeight="1">
      <c r="A535" s="38"/>
      <c r="B535" s="38"/>
      <c r="C535" s="6"/>
      <c r="D535" s="6"/>
      <c r="E535" s="6"/>
      <c r="F535" s="2"/>
    </row>
    <row r="536" spans="1:6" ht="15.15" customHeight="1">
      <c r="B536" s="113"/>
      <c r="C536" s="114"/>
      <c r="D536" s="114"/>
      <c r="E536" s="114"/>
      <c r="F536" s="2"/>
    </row>
  </sheetData>
  <mergeCells count="14">
    <mergeCell ref="C1:E1"/>
    <mergeCell ref="C2:E2"/>
    <mergeCell ref="C3:E3"/>
    <mergeCell ref="C5:E5"/>
    <mergeCell ref="A13:E14"/>
    <mergeCell ref="B15:E15"/>
    <mergeCell ref="B16:E16"/>
    <mergeCell ref="B536:E536"/>
    <mergeCell ref="C6:E6"/>
    <mergeCell ref="C7:E7"/>
    <mergeCell ref="C8:E8"/>
    <mergeCell ref="C9:E9"/>
    <mergeCell ref="C10:E10"/>
    <mergeCell ref="B11:E11"/>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M591"/>
  <sheetViews>
    <sheetView showGridLines="0" zoomScaleSheetLayoutView="100" workbookViewId="0">
      <selection activeCell="E3" sqref="E3:G3"/>
    </sheetView>
  </sheetViews>
  <sheetFormatPr defaultColWidth="9.109375" defaultRowHeight="14.4" outlineLevelRow="6"/>
  <cols>
    <col min="1" max="1" width="7.6640625" style="33" customWidth="1"/>
    <col min="2" max="2" width="10.6640625" style="78" customWidth="1"/>
    <col min="3" max="3" width="7.6640625" style="33" customWidth="1"/>
    <col min="4" max="4" width="53.88671875" style="33" customWidth="1"/>
    <col min="5" max="7" width="11.6640625" style="53" customWidth="1"/>
    <col min="8" max="8" width="9.109375" style="34" customWidth="1"/>
    <col min="9" max="16384" width="9.109375" style="34"/>
  </cols>
  <sheetData>
    <row r="1" spans="1:13">
      <c r="B1" s="33"/>
      <c r="C1" s="34"/>
      <c r="D1" s="101"/>
      <c r="E1" s="117" t="s">
        <v>734</v>
      </c>
      <c r="F1" s="117"/>
      <c r="G1" s="117"/>
    </row>
    <row r="2" spans="1:13">
      <c r="B2" s="33"/>
      <c r="C2" s="34"/>
      <c r="D2" s="101"/>
      <c r="E2" s="117" t="s">
        <v>567</v>
      </c>
      <c r="F2" s="117"/>
      <c r="G2" s="117"/>
    </row>
    <row r="3" spans="1:13">
      <c r="B3" s="33"/>
      <c r="C3" s="34"/>
      <c r="D3" s="101"/>
      <c r="E3" s="117" t="s">
        <v>757</v>
      </c>
      <c r="F3" s="117"/>
      <c r="G3" s="117"/>
    </row>
    <row r="4" spans="1:13">
      <c r="B4" s="33"/>
      <c r="C4" s="100"/>
      <c r="D4" s="100"/>
      <c r="E4" s="100"/>
      <c r="F4" s="34"/>
      <c r="G4" s="34"/>
    </row>
    <row r="5" spans="1:13">
      <c r="E5" s="118" t="s">
        <v>731</v>
      </c>
      <c r="F5" s="118"/>
      <c r="G5" s="118"/>
      <c r="H5" s="36"/>
      <c r="I5" s="36"/>
      <c r="J5" s="36"/>
      <c r="K5" s="36"/>
      <c r="L5" s="36"/>
      <c r="M5" s="36"/>
    </row>
    <row r="6" spans="1:13" ht="15" customHeight="1">
      <c r="E6" s="115" t="s">
        <v>567</v>
      </c>
      <c r="F6" s="115"/>
      <c r="G6" s="115"/>
      <c r="H6" s="35"/>
      <c r="I6" s="35"/>
      <c r="J6" s="35"/>
      <c r="K6" s="35"/>
      <c r="L6" s="35"/>
      <c r="M6" s="35"/>
    </row>
    <row r="7" spans="1:13">
      <c r="E7" s="116" t="s">
        <v>689</v>
      </c>
      <c r="F7" s="116"/>
      <c r="G7" s="116"/>
      <c r="H7" s="36"/>
      <c r="I7" s="36"/>
      <c r="J7" s="36"/>
      <c r="K7" s="36"/>
      <c r="L7" s="36"/>
      <c r="M7" s="36"/>
    </row>
    <row r="8" spans="1:13">
      <c r="E8" s="116" t="s">
        <v>568</v>
      </c>
      <c r="F8" s="116"/>
      <c r="G8" s="116"/>
      <c r="H8" s="36"/>
      <c r="I8" s="36"/>
      <c r="J8" s="36"/>
      <c r="K8" s="36"/>
      <c r="L8" s="36"/>
      <c r="M8" s="36"/>
    </row>
    <row r="9" spans="1:13">
      <c r="E9" s="116" t="s">
        <v>577</v>
      </c>
      <c r="F9" s="116"/>
      <c r="G9" s="116"/>
      <c r="H9" s="36"/>
      <c r="I9" s="36"/>
      <c r="J9" s="36"/>
      <c r="K9" s="36"/>
      <c r="L9" s="36"/>
      <c r="M9" s="36"/>
    </row>
    <row r="10" spans="1:13">
      <c r="D10" s="37"/>
      <c r="E10" s="116" t="s">
        <v>578</v>
      </c>
      <c r="F10" s="116"/>
      <c r="G10" s="116"/>
      <c r="H10" s="36"/>
      <c r="I10" s="36"/>
      <c r="J10" s="36"/>
      <c r="K10" s="36"/>
      <c r="L10" s="36"/>
      <c r="M10" s="36"/>
    </row>
    <row r="11" spans="1:13" ht="15.75" customHeight="1">
      <c r="D11" s="109"/>
      <c r="E11" s="110"/>
      <c r="F11" s="110"/>
      <c r="G11" s="110"/>
      <c r="H11" s="2"/>
    </row>
    <row r="12" spans="1:13" ht="15.75" customHeight="1">
      <c r="D12" s="39"/>
      <c r="E12" s="40"/>
      <c r="F12" s="40"/>
      <c r="G12" s="40"/>
      <c r="H12" s="2"/>
    </row>
    <row r="13" spans="1:13" ht="15.75" customHeight="1">
      <c r="A13" s="119" t="s">
        <v>637</v>
      </c>
      <c r="B13" s="119"/>
      <c r="C13" s="119"/>
      <c r="D13" s="119"/>
      <c r="E13" s="119"/>
      <c r="F13" s="119"/>
      <c r="G13" s="119"/>
      <c r="H13" s="2"/>
    </row>
    <row r="14" spans="1:13" ht="72.75" customHeight="1">
      <c r="A14" s="119"/>
      <c r="B14" s="119"/>
      <c r="C14" s="119"/>
      <c r="D14" s="119"/>
      <c r="E14" s="119"/>
      <c r="F14" s="119"/>
      <c r="G14" s="119"/>
      <c r="H14" s="2"/>
    </row>
    <row r="15" spans="1:13" ht="15.75" customHeight="1">
      <c r="D15" s="109"/>
      <c r="E15" s="110"/>
      <c r="F15" s="110"/>
      <c r="G15" s="110"/>
      <c r="H15" s="2"/>
    </row>
    <row r="16" spans="1:13" ht="12" customHeight="1">
      <c r="D16" s="111"/>
      <c r="E16" s="112"/>
      <c r="F16" s="112"/>
      <c r="G16" s="112"/>
      <c r="H16" s="2"/>
    </row>
    <row r="17" spans="1:9" ht="42.75" customHeight="1">
      <c r="A17" s="41" t="s">
        <v>561</v>
      </c>
      <c r="B17" s="79" t="s">
        <v>562</v>
      </c>
      <c r="C17" s="41" t="s">
        <v>563</v>
      </c>
      <c r="D17" s="41" t="s">
        <v>564</v>
      </c>
      <c r="E17" s="7" t="s">
        <v>579</v>
      </c>
      <c r="F17" s="7" t="s">
        <v>580</v>
      </c>
      <c r="G17" s="7" t="s">
        <v>635</v>
      </c>
      <c r="H17" s="2"/>
    </row>
    <row r="18" spans="1:9" ht="15.75" customHeight="1">
      <c r="A18" s="41">
        <v>1</v>
      </c>
      <c r="B18" s="79">
        <v>2</v>
      </c>
      <c r="C18" s="41">
        <v>3</v>
      </c>
      <c r="D18" s="41">
        <v>4</v>
      </c>
      <c r="E18" s="7">
        <v>5</v>
      </c>
      <c r="F18" s="7">
        <v>6</v>
      </c>
      <c r="G18" s="7">
        <v>7</v>
      </c>
      <c r="H18" s="2"/>
    </row>
    <row r="19" spans="1:9" s="44" customFormat="1" ht="15.75" customHeight="1">
      <c r="A19" s="42"/>
      <c r="B19" s="80"/>
      <c r="C19" s="42"/>
      <c r="D19" s="43" t="s">
        <v>581</v>
      </c>
      <c r="E19" s="9">
        <f>E20+E121+E163+E224+E315+E454+E490+E546+E580</f>
        <v>586134.69999999995</v>
      </c>
      <c r="F19" s="9">
        <f>F20+F121+F163+F224+F315+F454+F490+F546+F580</f>
        <v>537549.19999999995</v>
      </c>
      <c r="G19" s="9">
        <f>G20+G121+G163+G224+G315+G454+G490+G546+G580</f>
        <v>529424.5</v>
      </c>
      <c r="H19" s="24"/>
    </row>
    <row r="20" spans="1:9" s="44" customFormat="1">
      <c r="A20" s="30" t="s">
        <v>1</v>
      </c>
      <c r="B20" s="77"/>
      <c r="C20" s="30"/>
      <c r="D20" s="31" t="s">
        <v>284</v>
      </c>
      <c r="E20" s="10">
        <f>E21+E27+E41+E47+E56+E61</f>
        <v>60108.200000000004</v>
      </c>
      <c r="F20" s="10">
        <f>F21+F27+F41+F47+F56+F61</f>
        <v>56036.3</v>
      </c>
      <c r="G20" s="10">
        <f>G21+G27+G41+G47+G56+G61</f>
        <v>55799.3</v>
      </c>
      <c r="H20" s="4"/>
    </row>
    <row r="21" spans="1:9" ht="26.4" outlineLevel="1">
      <c r="A21" s="25" t="s">
        <v>12</v>
      </c>
      <c r="B21" s="26"/>
      <c r="C21" s="25"/>
      <c r="D21" s="27" t="s">
        <v>295</v>
      </c>
      <c r="E21" s="11">
        <f>E22</f>
        <v>1701.5</v>
      </c>
      <c r="F21" s="11">
        <f t="shared" ref="F21:G21" si="0">F22</f>
        <v>1701.5</v>
      </c>
      <c r="G21" s="11">
        <f t="shared" si="0"/>
        <v>1701.5</v>
      </c>
      <c r="H21" s="2"/>
    </row>
    <row r="22" spans="1:9" ht="39.6" outlineLevel="2">
      <c r="A22" s="25" t="s">
        <v>12</v>
      </c>
      <c r="B22" s="26" t="s">
        <v>13</v>
      </c>
      <c r="C22" s="25"/>
      <c r="D22" s="27" t="s">
        <v>296</v>
      </c>
      <c r="E22" s="11">
        <f>E23</f>
        <v>1701.5</v>
      </c>
      <c r="F22" s="11">
        <f t="shared" ref="F22:G22" si="1">F23</f>
        <v>1701.5</v>
      </c>
      <c r="G22" s="11">
        <f t="shared" si="1"/>
        <v>1701.5</v>
      </c>
      <c r="H22" s="2"/>
      <c r="I22" s="45"/>
    </row>
    <row r="23" spans="1:9" ht="26.4" outlineLevel="3">
      <c r="A23" s="25" t="s">
        <v>12</v>
      </c>
      <c r="B23" s="26" t="s">
        <v>14</v>
      </c>
      <c r="C23" s="25"/>
      <c r="D23" s="27" t="s">
        <v>347</v>
      </c>
      <c r="E23" s="11">
        <f>E24</f>
        <v>1701.5</v>
      </c>
      <c r="F23" s="11">
        <f t="shared" ref="F23:G23" si="2">F24</f>
        <v>1701.5</v>
      </c>
      <c r="G23" s="11">
        <f t="shared" si="2"/>
        <v>1701.5</v>
      </c>
      <c r="H23" s="2"/>
    </row>
    <row r="24" spans="1:9" ht="26.4" outlineLevel="4">
      <c r="A24" s="25" t="s">
        <v>12</v>
      </c>
      <c r="B24" s="26" t="s">
        <v>15</v>
      </c>
      <c r="C24" s="25"/>
      <c r="D24" s="27" t="s">
        <v>348</v>
      </c>
      <c r="E24" s="11">
        <f>E25</f>
        <v>1701.5</v>
      </c>
      <c r="F24" s="11">
        <f t="shared" ref="F24:G24" si="3">F25</f>
        <v>1701.5</v>
      </c>
      <c r="G24" s="11">
        <f t="shared" si="3"/>
        <v>1701.5</v>
      </c>
      <c r="H24" s="2"/>
    </row>
    <row r="25" spans="1:9" outlineLevel="5">
      <c r="A25" s="25" t="s">
        <v>12</v>
      </c>
      <c r="B25" s="26" t="s">
        <v>16</v>
      </c>
      <c r="C25" s="25"/>
      <c r="D25" s="27" t="s">
        <v>349</v>
      </c>
      <c r="E25" s="11">
        <f>E26</f>
        <v>1701.5</v>
      </c>
      <c r="F25" s="11">
        <f t="shared" ref="F25:G25" si="4">F26</f>
        <v>1701.5</v>
      </c>
      <c r="G25" s="11">
        <f t="shared" si="4"/>
        <v>1701.5</v>
      </c>
      <c r="H25" s="2"/>
    </row>
    <row r="26" spans="1:9" ht="52.8" outlineLevel="6">
      <c r="A26" s="25" t="s">
        <v>12</v>
      </c>
      <c r="B26" s="26" t="s">
        <v>16</v>
      </c>
      <c r="C26" s="25" t="s">
        <v>6</v>
      </c>
      <c r="D26" s="27" t="s">
        <v>341</v>
      </c>
      <c r="E26" s="11">
        <f>'№ 8 ведомственная'!F34</f>
        <v>1701.5</v>
      </c>
      <c r="F26" s="11">
        <f>'№ 8 ведомственная'!G34</f>
        <v>1701.5</v>
      </c>
      <c r="G26" s="11">
        <f>'№ 8 ведомственная'!H34</f>
        <v>1701.5</v>
      </c>
      <c r="H26" s="2"/>
    </row>
    <row r="27" spans="1:9" ht="39.6" outlineLevel="1">
      <c r="A27" s="25" t="s">
        <v>17</v>
      </c>
      <c r="B27" s="26"/>
      <c r="C27" s="25"/>
      <c r="D27" s="27" t="s">
        <v>297</v>
      </c>
      <c r="E27" s="11">
        <f>E28</f>
        <v>34253.1</v>
      </c>
      <c r="F27" s="11">
        <f t="shared" ref="F27:G27" si="5">F28</f>
        <v>33973.1</v>
      </c>
      <c r="G27" s="11">
        <f t="shared" si="5"/>
        <v>33973.1</v>
      </c>
      <c r="H27" s="2"/>
    </row>
    <row r="28" spans="1:9" ht="39.6" outlineLevel="2">
      <c r="A28" s="25" t="s">
        <v>17</v>
      </c>
      <c r="B28" s="26" t="s">
        <v>13</v>
      </c>
      <c r="C28" s="25"/>
      <c r="D28" s="27" t="s">
        <v>296</v>
      </c>
      <c r="E28" s="11">
        <f>E29+E34</f>
        <v>34253.1</v>
      </c>
      <c r="F28" s="11">
        <f t="shared" ref="F28:G28" si="6">F29+F34</f>
        <v>33973.1</v>
      </c>
      <c r="G28" s="11">
        <f t="shared" si="6"/>
        <v>33973.1</v>
      </c>
      <c r="H28" s="2"/>
    </row>
    <row r="29" spans="1:9" ht="52.8" outlineLevel="3">
      <c r="A29" s="25" t="s">
        <v>17</v>
      </c>
      <c r="B29" s="26" t="s">
        <v>18</v>
      </c>
      <c r="C29" s="25"/>
      <c r="D29" s="27" t="s">
        <v>350</v>
      </c>
      <c r="E29" s="11">
        <f>E30</f>
        <v>335.20000000000005</v>
      </c>
      <c r="F29" s="11">
        <f t="shared" ref="F29:G30" si="7">F30</f>
        <v>335.20000000000005</v>
      </c>
      <c r="G29" s="11">
        <f t="shared" si="7"/>
        <v>335.20000000000005</v>
      </c>
      <c r="H29" s="2"/>
    </row>
    <row r="30" spans="1:9" ht="66" outlineLevel="4">
      <c r="A30" s="25" t="s">
        <v>17</v>
      </c>
      <c r="B30" s="26" t="s">
        <v>19</v>
      </c>
      <c r="C30" s="25"/>
      <c r="D30" s="27" t="s">
        <v>351</v>
      </c>
      <c r="E30" s="11">
        <f>E31</f>
        <v>335.20000000000005</v>
      </c>
      <c r="F30" s="11">
        <f t="shared" si="7"/>
        <v>335.20000000000005</v>
      </c>
      <c r="G30" s="11">
        <f t="shared" si="7"/>
        <v>335.20000000000005</v>
      </c>
      <c r="H30" s="2"/>
    </row>
    <row r="31" spans="1:9" ht="39.6" outlineLevel="5">
      <c r="A31" s="25" t="s">
        <v>17</v>
      </c>
      <c r="B31" s="26" t="s">
        <v>20</v>
      </c>
      <c r="C31" s="25"/>
      <c r="D31" s="27" t="s">
        <v>352</v>
      </c>
      <c r="E31" s="11">
        <f>E32+E33</f>
        <v>335.20000000000005</v>
      </c>
      <c r="F31" s="11">
        <f t="shared" ref="F31:G31" si="8">F32+F33</f>
        <v>335.20000000000005</v>
      </c>
      <c r="G31" s="11">
        <f t="shared" si="8"/>
        <v>335.20000000000005</v>
      </c>
      <c r="H31" s="2"/>
    </row>
    <row r="32" spans="1:9" ht="52.8" outlineLevel="6">
      <c r="A32" s="25" t="s">
        <v>17</v>
      </c>
      <c r="B32" s="26" t="s">
        <v>20</v>
      </c>
      <c r="C32" s="25" t="s">
        <v>6</v>
      </c>
      <c r="D32" s="27" t="s">
        <v>341</v>
      </c>
      <c r="E32" s="11">
        <f>'№ 8 ведомственная'!F40</f>
        <v>258.8</v>
      </c>
      <c r="F32" s="11">
        <f>'№ 8 ведомственная'!G40</f>
        <v>258.8</v>
      </c>
      <c r="G32" s="11">
        <f>'№ 8 ведомственная'!H40</f>
        <v>258.8</v>
      </c>
      <c r="H32" s="2"/>
    </row>
    <row r="33" spans="1:8" ht="26.4" outlineLevel="6">
      <c r="A33" s="25" t="s">
        <v>17</v>
      </c>
      <c r="B33" s="26" t="s">
        <v>20</v>
      </c>
      <c r="C33" s="25" t="s">
        <v>7</v>
      </c>
      <c r="D33" s="27" t="s">
        <v>342</v>
      </c>
      <c r="E33" s="11">
        <f>'№ 8 ведомственная'!F41</f>
        <v>76.400000000000006</v>
      </c>
      <c r="F33" s="11">
        <f>'№ 8 ведомственная'!G41</f>
        <v>76.400000000000006</v>
      </c>
      <c r="G33" s="11">
        <f>'№ 8 ведомственная'!H41</f>
        <v>76.400000000000006</v>
      </c>
      <c r="H33" s="2"/>
    </row>
    <row r="34" spans="1:8" ht="26.4" outlineLevel="3">
      <c r="A34" s="25" t="s">
        <v>17</v>
      </c>
      <c r="B34" s="26" t="s">
        <v>14</v>
      </c>
      <c r="C34" s="25"/>
      <c r="D34" s="27" t="s">
        <v>347</v>
      </c>
      <c r="E34" s="11">
        <f>E35</f>
        <v>33917.9</v>
      </c>
      <c r="F34" s="11">
        <f t="shared" ref="F34:G35" si="9">F35</f>
        <v>33637.9</v>
      </c>
      <c r="G34" s="11">
        <f t="shared" si="9"/>
        <v>33637.9</v>
      </c>
      <c r="H34" s="2"/>
    </row>
    <row r="35" spans="1:8" ht="26.4" outlineLevel="4">
      <c r="A35" s="25" t="s">
        <v>17</v>
      </c>
      <c r="B35" s="26" t="s">
        <v>15</v>
      </c>
      <c r="C35" s="25"/>
      <c r="D35" s="27" t="s">
        <v>348</v>
      </c>
      <c r="E35" s="11">
        <f>E36</f>
        <v>33917.9</v>
      </c>
      <c r="F35" s="11">
        <f t="shared" si="9"/>
        <v>33637.9</v>
      </c>
      <c r="G35" s="11">
        <f t="shared" si="9"/>
        <v>33637.9</v>
      </c>
      <c r="H35" s="2"/>
    </row>
    <row r="36" spans="1:8" ht="52.8" outlineLevel="5">
      <c r="A36" s="25" t="s">
        <v>17</v>
      </c>
      <c r="B36" s="26" t="s">
        <v>22</v>
      </c>
      <c r="C36" s="25"/>
      <c r="D36" s="27" t="s">
        <v>354</v>
      </c>
      <c r="E36" s="11">
        <f>E37+E38+E39+E40</f>
        <v>33917.9</v>
      </c>
      <c r="F36" s="11">
        <f t="shared" ref="F36:G36" si="10">F37+F38+F39+F40</f>
        <v>33637.9</v>
      </c>
      <c r="G36" s="11">
        <f t="shared" si="10"/>
        <v>33637.9</v>
      </c>
      <c r="H36" s="2"/>
    </row>
    <row r="37" spans="1:8" ht="52.8" outlineLevel="6">
      <c r="A37" s="25" t="s">
        <v>17</v>
      </c>
      <c r="B37" s="26" t="s">
        <v>22</v>
      </c>
      <c r="C37" s="25" t="s">
        <v>6</v>
      </c>
      <c r="D37" s="27" t="s">
        <v>341</v>
      </c>
      <c r="E37" s="11">
        <f>'№ 8 ведомственная'!F45</f>
        <v>27101.8</v>
      </c>
      <c r="F37" s="11">
        <f>'№ 8 ведомственная'!G45</f>
        <v>27101.8</v>
      </c>
      <c r="G37" s="11">
        <f>'№ 8 ведомственная'!H45</f>
        <v>27101.8</v>
      </c>
      <c r="H37" s="2"/>
    </row>
    <row r="38" spans="1:8" ht="26.4" outlineLevel="6">
      <c r="A38" s="25" t="s">
        <v>17</v>
      </c>
      <c r="B38" s="26" t="s">
        <v>22</v>
      </c>
      <c r="C38" s="25" t="s">
        <v>7</v>
      </c>
      <c r="D38" s="27" t="s">
        <v>342</v>
      </c>
      <c r="E38" s="11">
        <f>'№ 8 ведомственная'!F46</f>
        <v>6296.1</v>
      </c>
      <c r="F38" s="11">
        <f>'№ 8 ведомственная'!G46</f>
        <v>6296.1</v>
      </c>
      <c r="G38" s="11">
        <f>'№ 8 ведомственная'!H46</f>
        <v>6296.1</v>
      </c>
      <c r="H38" s="2"/>
    </row>
    <row r="39" spans="1:8" outlineLevel="6">
      <c r="A39" s="25" t="s">
        <v>17</v>
      </c>
      <c r="B39" s="26" t="s">
        <v>22</v>
      </c>
      <c r="C39" s="25" t="s">
        <v>21</v>
      </c>
      <c r="D39" s="27" t="s">
        <v>353</v>
      </c>
      <c r="E39" s="11">
        <f>'№ 8 ведомственная'!F47</f>
        <v>0</v>
      </c>
      <c r="F39" s="11">
        <f>'№ 8 ведомственная'!G47</f>
        <v>110</v>
      </c>
      <c r="G39" s="11">
        <f>'№ 8 ведомственная'!H47</f>
        <v>110</v>
      </c>
      <c r="H39" s="2"/>
    </row>
    <row r="40" spans="1:8" outlineLevel="6">
      <c r="A40" s="25" t="s">
        <v>17</v>
      </c>
      <c r="B40" s="26" t="s">
        <v>22</v>
      </c>
      <c r="C40" s="25" t="s">
        <v>8</v>
      </c>
      <c r="D40" s="27" t="s">
        <v>343</v>
      </c>
      <c r="E40" s="11">
        <f>'№ 8 ведомственная'!F48</f>
        <v>520</v>
      </c>
      <c r="F40" s="11">
        <f>'№ 8 ведомственная'!G48</f>
        <v>130</v>
      </c>
      <c r="G40" s="11">
        <f>'№ 8 ведомственная'!H48</f>
        <v>130</v>
      </c>
      <c r="H40" s="2"/>
    </row>
    <row r="41" spans="1:8" outlineLevel="1">
      <c r="A41" s="25" t="s">
        <v>23</v>
      </c>
      <c r="B41" s="26"/>
      <c r="C41" s="25"/>
      <c r="D41" s="27" t="s">
        <v>298</v>
      </c>
      <c r="E41" s="11">
        <f>E42</f>
        <v>20.8</v>
      </c>
      <c r="F41" s="11">
        <f t="shared" ref="F41:G45" si="11">F42</f>
        <v>22.2</v>
      </c>
      <c r="G41" s="11">
        <f t="shared" si="11"/>
        <v>130</v>
      </c>
      <c r="H41" s="2"/>
    </row>
    <row r="42" spans="1:8" ht="39.6" outlineLevel="2">
      <c r="A42" s="25" t="s">
        <v>23</v>
      </c>
      <c r="B42" s="26" t="s">
        <v>13</v>
      </c>
      <c r="C42" s="25"/>
      <c r="D42" s="27" t="s">
        <v>296</v>
      </c>
      <c r="E42" s="11">
        <f>E43</f>
        <v>20.8</v>
      </c>
      <c r="F42" s="11">
        <f t="shared" si="11"/>
        <v>22.2</v>
      </c>
      <c r="G42" s="11">
        <f t="shared" si="11"/>
        <v>130</v>
      </c>
      <c r="H42" s="2"/>
    </row>
    <row r="43" spans="1:8" ht="52.8" outlineLevel="3">
      <c r="A43" s="25" t="s">
        <v>23</v>
      </c>
      <c r="B43" s="26" t="s">
        <v>18</v>
      </c>
      <c r="C43" s="25"/>
      <c r="D43" s="27" t="s">
        <v>350</v>
      </c>
      <c r="E43" s="11">
        <f>E44</f>
        <v>20.8</v>
      </c>
      <c r="F43" s="11">
        <f t="shared" si="11"/>
        <v>22.2</v>
      </c>
      <c r="G43" s="11">
        <f t="shared" si="11"/>
        <v>130</v>
      </c>
      <c r="H43" s="2"/>
    </row>
    <row r="44" spans="1:8" ht="66" outlineLevel="4">
      <c r="A44" s="25" t="s">
        <v>23</v>
      </c>
      <c r="B44" s="26" t="s">
        <v>19</v>
      </c>
      <c r="C44" s="25"/>
      <c r="D44" s="27" t="s">
        <v>351</v>
      </c>
      <c r="E44" s="11">
        <f>E45</f>
        <v>20.8</v>
      </c>
      <c r="F44" s="11">
        <f t="shared" si="11"/>
        <v>22.2</v>
      </c>
      <c r="G44" s="11">
        <f t="shared" si="11"/>
        <v>130</v>
      </c>
      <c r="H44" s="2"/>
    </row>
    <row r="45" spans="1:8" ht="39.6" outlineLevel="5">
      <c r="A45" s="25" t="s">
        <v>23</v>
      </c>
      <c r="B45" s="26" t="s">
        <v>24</v>
      </c>
      <c r="C45" s="25"/>
      <c r="D45" s="27" t="s">
        <v>742</v>
      </c>
      <c r="E45" s="11">
        <f>E46</f>
        <v>20.8</v>
      </c>
      <c r="F45" s="11">
        <f t="shared" si="11"/>
        <v>22.2</v>
      </c>
      <c r="G45" s="11">
        <f t="shared" si="11"/>
        <v>130</v>
      </c>
      <c r="H45" s="2"/>
    </row>
    <row r="46" spans="1:8" ht="26.4" outlineLevel="6">
      <c r="A46" s="25" t="s">
        <v>23</v>
      </c>
      <c r="B46" s="26" t="s">
        <v>24</v>
      </c>
      <c r="C46" s="25" t="s">
        <v>7</v>
      </c>
      <c r="D46" s="27" t="s">
        <v>342</v>
      </c>
      <c r="E46" s="11">
        <f>'№ 8 ведомственная'!F54</f>
        <v>20.8</v>
      </c>
      <c r="F46" s="11">
        <f>'№ 8 ведомственная'!G54</f>
        <v>22.2</v>
      </c>
      <c r="G46" s="11">
        <f>'№ 8 ведомственная'!H54</f>
        <v>130</v>
      </c>
      <c r="H46" s="2"/>
    </row>
    <row r="47" spans="1:8" ht="39.6" outlineLevel="1">
      <c r="A47" s="25" t="s">
        <v>2</v>
      </c>
      <c r="B47" s="26"/>
      <c r="C47" s="25"/>
      <c r="D47" s="27" t="s">
        <v>293</v>
      </c>
      <c r="E47" s="11">
        <f>E48</f>
        <v>9125.8000000000011</v>
      </c>
      <c r="F47" s="11">
        <f t="shared" ref="F47:G48" si="12">F48</f>
        <v>9125.8000000000011</v>
      </c>
      <c r="G47" s="11">
        <f t="shared" si="12"/>
        <v>9125.8000000000011</v>
      </c>
      <c r="H47" s="2"/>
    </row>
    <row r="48" spans="1:8" outlineLevel="2">
      <c r="A48" s="25" t="s">
        <v>2</v>
      </c>
      <c r="B48" s="26" t="s">
        <v>3</v>
      </c>
      <c r="C48" s="25"/>
      <c r="D48" s="27" t="s">
        <v>294</v>
      </c>
      <c r="E48" s="11">
        <f>E49</f>
        <v>9125.8000000000011</v>
      </c>
      <c r="F48" s="11">
        <f t="shared" si="12"/>
        <v>9125.8000000000011</v>
      </c>
      <c r="G48" s="11">
        <f t="shared" si="12"/>
        <v>9125.8000000000011</v>
      </c>
      <c r="H48" s="2"/>
    </row>
    <row r="49" spans="1:8" ht="26.4" outlineLevel="3">
      <c r="A49" s="25" t="s">
        <v>2</v>
      </c>
      <c r="B49" s="26" t="s">
        <v>4</v>
      </c>
      <c r="C49" s="25"/>
      <c r="D49" s="27" t="s">
        <v>339</v>
      </c>
      <c r="E49" s="11">
        <f>E50+E54</f>
        <v>9125.8000000000011</v>
      </c>
      <c r="F49" s="11">
        <f t="shared" ref="F49:G49" si="13">F50+F54</f>
        <v>9125.8000000000011</v>
      </c>
      <c r="G49" s="11">
        <f t="shared" si="13"/>
        <v>9125.8000000000011</v>
      </c>
      <c r="H49" s="2"/>
    </row>
    <row r="50" spans="1:8" ht="26.4" outlineLevel="5">
      <c r="A50" s="25" t="s">
        <v>2</v>
      </c>
      <c r="B50" s="26" t="s">
        <v>5</v>
      </c>
      <c r="C50" s="25"/>
      <c r="D50" s="27" t="s">
        <v>340</v>
      </c>
      <c r="E50" s="11">
        <f>E51+E52+E53</f>
        <v>8321.6</v>
      </c>
      <c r="F50" s="11">
        <f t="shared" ref="F50:G50" si="14">F51+F52+F53</f>
        <v>8321.6</v>
      </c>
      <c r="G50" s="11">
        <f t="shared" si="14"/>
        <v>8321.6</v>
      </c>
      <c r="H50" s="2"/>
    </row>
    <row r="51" spans="1:8" ht="52.8" outlineLevel="6">
      <c r="A51" s="25" t="s">
        <v>2</v>
      </c>
      <c r="B51" s="26" t="s">
        <v>5</v>
      </c>
      <c r="C51" s="25" t="s">
        <v>6</v>
      </c>
      <c r="D51" s="27" t="s">
        <v>341</v>
      </c>
      <c r="E51" s="11">
        <f>'№ 8 ведомственная'!F24</f>
        <v>7395.4</v>
      </c>
      <c r="F51" s="11">
        <f>'№ 8 ведомственная'!G24</f>
        <v>7395.4</v>
      </c>
      <c r="G51" s="11">
        <f>'№ 8 ведомственная'!H24</f>
        <v>7395.4</v>
      </c>
      <c r="H51" s="2"/>
    </row>
    <row r="52" spans="1:8" ht="26.4" outlineLevel="6">
      <c r="A52" s="25" t="s">
        <v>2</v>
      </c>
      <c r="B52" s="26" t="s">
        <v>5</v>
      </c>
      <c r="C52" s="25" t="s">
        <v>7</v>
      </c>
      <c r="D52" s="27" t="s">
        <v>342</v>
      </c>
      <c r="E52" s="11">
        <f>'№ 8 ведомственная'!F25</f>
        <v>920.2</v>
      </c>
      <c r="F52" s="11">
        <f>'№ 8 ведомственная'!G25</f>
        <v>920.2</v>
      </c>
      <c r="G52" s="11">
        <f>'№ 8 ведомственная'!H25</f>
        <v>920.2</v>
      </c>
      <c r="H52" s="2"/>
    </row>
    <row r="53" spans="1:8" outlineLevel="6">
      <c r="A53" s="25" t="s">
        <v>2</v>
      </c>
      <c r="B53" s="26" t="s">
        <v>5</v>
      </c>
      <c r="C53" s="25" t="s">
        <v>8</v>
      </c>
      <c r="D53" s="27" t="s">
        <v>343</v>
      </c>
      <c r="E53" s="11">
        <f>'№ 8 ведомственная'!F26</f>
        <v>6</v>
      </c>
      <c r="F53" s="11">
        <f>'№ 8 ведомственная'!G26</f>
        <v>6</v>
      </c>
      <c r="G53" s="11">
        <f>'№ 8 ведомственная'!H26</f>
        <v>6</v>
      </c>
      <c r="H53" s="2"/>
    </row>
    <row r="54" spans="1:8" outlineLevel="5">
      <c r="A54" s="25" t="s">
        <v>2</v>
      </c>
      <c r="B54" s="26" t="s">
        <v>278</v>
      </c>
      <c r="C54" s="25"/>
      <c r="D54" s="27" t="s">
        <v>283</v>
      </c>
      <c r="E54" s="11">
        <f>E55</f>
        <v>804.2</v>
      </c>
      <c r="F54" s="11">
        <f t="shared" ref="F54:G54" si="15">F55</f>
        <v>804.2</v>
      </c>
      <c r="G54" s="11">
        <f t="shared" si="15"/>
        <v>804.2</v>
      </c>
      <c r="H54" s="2"/>
    </row>
    <row r="55" spans="1:8" ht="52.8" outlineLevel="6">
      <c r="A55" s="25" t="s">
        <v>2</v>
      </c>
      <c r="B55" s="26" t="s">
        <v>278</v>
      </c>
      <c r="C55" s="25" t="s">
        <v>6</v>
      </c>
      <c r="D55" s="27" t="s">
        <v>341</v>
      </c>
      <c r="E55" s="11">
        <f>'№ 8 ведомственная'!F611</f>
        <v>804.2</v>
      </c>
      <c r="F55" s="11">
        <f>'№ 8 ведомственная'!G611</f>
        <v>804.2</v>
      </c>
      <c r="G55" s="11">
        <f>'№ 8 ведомственная'!H611</f>
        <v>804.2</v>
      </c>
      <c r="H55" s="2"/>
    </row>
    <row r="56" spans="1:8" outlineLevel="1">
      <c r="A56" s="25" t="s">
        <v>25</v>
      </c>
      <c r="B56" s="26"/>
      <c r="C56" s="25"/>
      <c r="D56" s="27" t="s">
        <v>299</v>
      </c>
      <c r="E56" s="11">
        <f>E57</f>
        <v>300</v>
      </c>
      <c r="F56" s="11">
        <f t="shared" ref="F56:G59" si="16">F57</f>
        <v>300</v>
      </c>
      <c r="G56" s="11">
        <f t="shared" si="16"/>
        <v>300</v>
      </c>
      <c r="H56" s="2"/>
    </row>
    <row r="57" spans="1:8" outlineLevel="2">
      <c r="A57" s="25" t="s">
        <v>25</v>
      </c>
      <c r="B57" s="26" t="s">
        <v>3</v>
      </c>
      <c r="C57" s="25"/>
      <c r="D57" s="27" t="s">
        <v>294</v>
      </c>
      <c r="E57" s="11">
        <f>E58</f>
        <v>300</v>
      </c>
      <c r="F57" s="11">
        <f t="shared" si="16"/>
        <v>300</v>
      </c>
      <c r="G57" s="11">
        <f t="shared" si="16"/>
        <v>300</v>
      </c>
      <c r="H57" s="2"/>
    </row>
    <row r="58" spans="1:8" outlineLevel="3">
      <c r="A58" s="25" t="s">
        <v>25</v>
      </c>
      <c r="B58" s="26" t="s">
        <v>26</v>
      </c>
      <c r="C58" s="25"/>
      <c r="D58" s="27" t="s">
        <v>299</v>
      </c>
      <c r="E58" s="11">
        <f>E59</f>
        <v>300</v>
      </c>
      <c r="F58" s="11">
        <f t="shared" si="16"/>
        <v>300</v>
      </c>
      <c r="G58" s="11">
        <f t="shared" si="16"/>
        <v>300</v>
      </c>
      <c r="H58" s="2"/>
    </row>
    <row r="59" spans="1:8" outlineLevel="5">
      <c r="A59" s="25" t="s">
        <v>25</v>
      </c>
      <c r="B59" s="26" t="s">
        <v>27</v>
      </c>
      <c r="C59" s="25"/>
      <c r="D59" s="27" t="s">
        <v>356</v>
      </c>
      <c r="E59" s="11">
        <f>E60</f>
        <v>300</v>
      </c>
      <c r="F59" s="11">
        <f t="shared" si="16"/>
        <v>300</v>
      </c>
      <c r="G59" s="11">
        <f t="shared" si="16"/>
        <v>300</v>
      </c>
      <c r="H59" s="2"/>
    </row>
    <row r="60" spans="1:8" outlineLevel="6">
      <c r="A60" s="25" t="s">
        <v>25</v>
      </c>
      <c r="B60" s="26" t="s">
        <v>27</v>
      </c>
      <c r="C60" s="25" t="s">
        <v>8</v>
      </c>
      <c r="D60" s="27" t="s">
        <v>343</v>
      </c>
      <c r="E60" s="11">
        <f>'№ 8 ведомственная'!F59</f>
        <v>300</v>
      </c>
      <c r="F60" s="11">
        <f>'№ 8 ведомственная'!G59</f>
        <v>300</v>
      </c>
      <c r="G60" s="11">
        <f>'№ 8 ведомственная'!H59</f>
        <v>300</v>
      </c>
      <c r="H60" s="2"/>
    </row>
    <row r="61" spans="1:8" outlineLevel="1">
      <c r="A61" s="25" t="s">
        <v>28</v>
      </c>
      <c r="B61" s="26"/>
      <c r="C61" s="25"/>
      <c r="D61" s="27" t="s">
        <v>300</v>
      </c>
      <c r="E61" s="11">
        <f>E62+E71+E90+E98+E114</f>
        <v>14707</v>
      </c>
      <c r="F61" s="11">
        <f>F62+F71+F90+F98+F114</f>
        <v>10913.7</v>
      </c>
      <c r="G61" s="11">
        <f>G62+G71+G90+G98+G114</f>
        <v>10568.9</v>
      </c>
      <c r="H61" s="2"/>
    </row>
    <row r="62" spans="1:8" ht="39.6" outlineLevel="2">
      <c r="A62" s="25" t="s">
        <v>28</v>
      </c>
      <c r="B62" s="26" t="s">
        <v>29</v>
      </c>
      <c r="C62" s="25"/>
      <c r="D62" s="27" t="s">
        <v>685</v>
      </c>
      <c r="E62" s="11">
        <f>E63</f>
        <v>2459</v>
      </c>
      <c r="F62" s="11">
        <f t="shared" ref="F62:G62" si="17">F63</f>
        <v>2459</v>
      </c>
      <c r="G62" s="11">
        <f t="shared" si="17"/>
        <v>2459</v>
      </c>
      <c r="H62" s="2"/>
    </row>
    <row r="63" spans="1:8" ht="26.4" outlineLevel="3">
      <c r="A63" s="25" t="s">
        <v>28</v>
      </c>
      <c r="B63" s="26" t="s">
        <v>30</v>
      </c>
      <c r="C63" s="25"/>
      <c r="D63" s="27" t="s">
        <v>357</v>
      </c>
      <c r="E63" s="11">
        <f>E64</f>
        <v>2459</v>
      </c>
      <c r="F63" s="11">
        <f t="shared" ref="F63:G63" si="18">F64</f>
        <v>2459</v>
      </c>
      <c r="G63" s="11">
        <f t="shared" si="18"/>
        <v>2459</v>
      </c>
      <c r="H63" s="2"/>
    </row>
    <row r="64" spans="1:8" ht="39.6" outlineLevel="4">
      <c r="A64" s="25" t="s">
        <v>28</v>
      </c>
      <c r="B64" s="26" t="s">
        <v>31</v>
      </c>
      <c r="C64" s="25"/>
      <c r="D64" s="27" t="s">
        <v>359</v>
      </c>
      <c r="E64" s="11">
        <f>E65+E67+E69</f>
        <v>2459</v>
      </c>
      <c r="F64" s="11">
        <f t="shared" ref="F64:G64" si="19">F65+F67+F69</f>
        <v>2459</v>
      </c>
      <c r="G64" s="11">
        <f t="shared" si="19"/>
        <v>2459</v>
      </c>
      <c r="H64" s="2"/>
    </row>
    <row r="65" spans="1:8" ht="39.6" outlineLevel="5">
      <c r="A65" s="25" t="s">
        <v>28</v>
      </c>
      <c r="B65" s="26" t="s">
        <v>32</v>
      </c>
      <c r="C65" s="25"/>
      <c r="D65" s="27" t="s">
        <v>360</v>
      </c>
      <c r="E65" s="11">
        <f>E66</f>
        <v>160</v>
      </c>
      <c r="F65" s="11">
        <f t="shared" ref="F65:G65" si="20">F66</f>
        <v>160</v>
      </c>
      <c r="G65" s="11">
        <f t="shared" si="20"/>
        <v>160</v>
      </c>
      <c r="H65" s="2"/>
    </row>
    <row r="66" spans="1:8" ht="26.4" outlineLevel="6">
      <c r="A66" s="25" t="s">
        <v>28</v>
      </c>
      <c r="B66" s="26" t="s">
        <v>32</v>
      </c>
      <c r="C66" s="25" t="s">
        <v>7</v>
      </c>
      <c r="D66" s="27" t="s">
        <v>342</v>
      </c>
      <c r="E66" s="11">
        <f>'№ 8 ведомственная'!F65</f>
        <v>160</v>
      </c>
      <c r="F66" s="11">
        <f>'№ 8 ведомственная'!G65</f>
        <v>160</v>
      </c>
      <c r="G66" s="11">
        <f>'№ 8 ведомственная'!H65</f>
        <v>160</v>
      </c>
      <c r="H66" s="2"/>
    </row>
    <row r="67" spans="1:8" ht="52.8" outlineLevel="5">
      <c r="A67" s="25" t="s">
        <v>28</v>
      </c>
      <c r="B67" s="26" t="s">
        <v>33</v>
      </c>
      <c r="C67" s="25"/>
      <c r="D67" s="27" t="s">
        <v>361</v>
      </c>
      <c r="E67" s="11">
        <f>E68</f>
        <v>209</v>
      </c>
      <c r="F67" s="11">
        <f t="shared" ref="F67:G67" si="21">F68</f>
        <v>209</v>
      </c>
      <c r="G67" s="11">
        <f t="shared" si="21"/>
        <v>209</v>
      </c>
      <c r="H67" s="2"/>
    </row>
    <row r="68" spans="1:8" ht="26.4" outlineLevel="6">
      <c r="A68" s="25" t="s">
        <v>28</v>
      </c>
      <c r="B68" s="26" t="s">
        <v>33</v>
      </c>
      <c r="C68" s="25" t="s">
        <v>7</v>
      </c>
      <c r="D68" s="27" t="s">
        <v>342</v>
      </c>
      <c r="E68" s="11">
        <f>'№ 8 ведомственная'!F67</f>
        <v>209</v>
      </c>
      <c r="F68" s="11">
        <f>'№ 8 ведомственная'!G67</f>
        <v>209</v>
      </c>
      <c r="G68" s="11">
        <f>'№ 8 ведомственная'!H67</f>
        <v>209</v>
      </c>
      <c r="H68" s="2"/>
    </row>
    <row r="69" spans="1:8" ht="26.4" outlineLevel="5">
      <c r="A69" s="25" t="s">
        <v>28</v>
      </c>
      <c r="B69" s="26" t="s">
        <v>34</v>
      </c>
      <c r="C69" s="25"/>
      <c r="D69" s="27" t="s">
        <v>362</v>
      </c>
      <c r="E69" s="11">
        <f>E70</f>
        <v>2090</v>
      </c>
      <c r="F69" s="11">
        <f t="shared" ref="F69:G69" si="22">F70</f>
        <v>2090</v>
      </c>
      <c r="G69" s="11">
        <f t="shared" si="22"/>
        <v>2090</v>
      </c>
      <c r="H69" s="2"/>
    </row>
    <row r="70" spans="1:8" ht="26.4" outlineLevel="6">
      <c r="A70" s="25" t="s">
        <v>28</v>
      </c>
      <c r="B70" s="26" t="s">
        <v>34</v>
      </c>
      <c r="C70" s="25" t="s">
        <v>7</v>
      </c>
      <c r="D70" s="27" t="s">
        <v>342</v>
      </c>
      <c r="E70" s="11">
        <f>'№ 8 ведомственная'!F69</f>
        <v>2090</v>
      </c>
      <c r="F70" s="11">
        <f>'№ 8 ведомственная'!G69</f>
        <v>2090</v>
      </c>
      <c r="G70" s="11">
        <f>'№ 8 ведомственная'!H69</f>
        <v>2090</v>
      </c>
      <c r="H70" s="2"/>
    </row>
    <row r="71" spans="1:8" ht="39.6" outlineLevel="2">
      <c r="A71" s="25" t="s">
        <v>28</v>
      </c>
      <c r="B71" s="26" t="s">
        <v>13</v>
      </c>
      <c r="C71" s="25"/>
      <c r="D71" s="27" t="s">
        <v>296</v>
      </c>
      <c r="E71" s="11">
        <f>E72+E84</f>
        <v>2065.8000000000002</v>
      </c>
      <c r="F71" s="11">
        <f t="shared" ref="F71:G71" si="23">F72+F84</f>
        <v>1580.5</v>
      </c>
      <c r="G71" s="11">
        <f t="shared" si="23"/>
        <v>1580.5</v>
      </c>
      <c r="H71" s="2"/>
    </row>
    <row r="72" spans="1:8" ht="52.8" outlineLevel="3">
      <c r="A72" s="25" t="s">
        <v>28</v>
      </c>
      <c r="B72" s="26" t="s">
        <v>18</v>
      </c>
      <c r="C72" s="25"/>
      <c r="D72" s="27" t="s">
        <v>350</v>
      </c>
      <c r="E72" s="11">
        <f>E73</f>
        <v>1665.8</v>
      </c>
      <c r="F72" s="11">
        <f t="shared" ref="F72:G72" si="24">F73</f>
        <v>1180.5</v>
      </c>
      <c r="G72" s="11">
        <f t="shared" si="24"/>
        <v>1180.5</v>
      </c>
      <c r="H72" s="2"/>
    </row>
    <row r="73" spans="1:8" ht="66" outlineLevel="4">
      <c r="A73" s="25" t="s">
        <v>28</v>
      </c>
      <c r="B73" s="26" t="s">
        <v>19</v>
      </c>
      <c r="C73" s="25"/>
      <c r="D73" s="27" t="s">
        <v>351</v>
      </c>
      <c r="E73" s="11">
        <f>E76+E79+E81+E74</f>
        <v>1665.8</v>
      </c>
      <c r="F73" s="11">
        <f t="shared" ref="F73:G73" si="25">F76+F79+F81+F74</f>
        <v>1180.5</v>
      </c>
      <c r="G73" s="11">
        <f t="shared" si="25"/>
        <v>1180.5</v>
      </c>
      <c r="H73" s="2"/>
    </row>
    <row r="74" spans="1:8" ht="39.6" outlineLevel="4">
      <c r="A74" s="26" t="s">
        <v>28</v>
      </c>
      <c r="B74" s="26" t="s">
        <v>678</v>
      </c>
      <c r="C74" s="25"/>
      <c r="D74" s="27" t="s">
        <v>679</v>
      </c>
      <c r="E74" s="11">
        <f>E75</f>
        <v>415.3</v>
      </c>
      <c r="F74" s="11">
        <f t="shared" ref="F74:G74" si="26">F75</f>
        <v>0</v>
      </c>
      <c r="G74" s="11">
        <f t="shared" si="26"/>
        <v>0</v>
      </c>
      <c r="H74" s="2"/>
    </row>
    <row r="75" spans="1:8" ht="26.4" outlineLevel="4">
      <c r="A75" s="26" t="s">
        <v>28</v>
      </c>
      <c r="B75" s="26" t="s">
        <v>678</v>
      </c>
      <c r="C75" s="25">
        <v>200</v>
      </c>
      <c r="D75" s="27" t="s">
        <v>342</v>
      </c>
      <c r="E75" s="11">
        <f>'№ 8 ведомственная'!F74</f>
        <v>415.3</v>
      </c>
      <c r="F75" s="11">
        <f>'№ 8 ведомственная'!G74</f>
        <v>0</v>
      </c>
      <c r="G75" s="11">
        <f>'№ 8 ведомственная'!H74</f>
        <v>0</v>
      </c>
      <c r="H75" s="2"/>
    </row>
    <row r="76" spans="1:8" ht="52.8" outlineLevel="5">
      <c r="A76" s="25" t="s">
        <v>28</v>
      </c>
      <c r="B76" s="26" t="s">
        <v>37</v>
      </c>
      <c r="C76" s="25"/>
      <c r="D76" s="27" t="s">
        <v>366</v>
      </c>
      <c r="E76" s="11">
        <f>E77+E78</f>
        <v>198</v>
      </c>
      <c r="F76" s="11">
        <f t="shared" ref="F76:G76" si="27">F77+F78</f>
        <v>198</v>
      </c>
      <c r="G76" s="11">
        <f t="shared" si="27"/>
        <v>198</v>
      </c>
      <c r="H76" s="2"/>
    </row>
    <row r="77" spans="1:8" ht="52.8" outlineLevel="6">
      <c r="A77" s="25" t="s">
        <v>28</v>
      </c>
      <c r="B77" s="26" t="s">
        <v>37</v>
      </c>
      <c r="C77" s="25" t="s">
        <v>6</v>
      </c>
      <c r="D77" s="27" t="s">
        <v>341</v>
      </c>
      <c r="E77" s="11">
        <f>'№ 8 ведомственная'!F76</f>
        <v>152.69999999999999</v>
      </c>
      <c r="F77" s="11">
        <f>'№ 8 ведомственная'!G76</f>
        <v>152.69999999999999</v>
      </c>
      <c r="G77" s="11">
        <f>'№ 8 ведомственная'!H76</f>
        <v>152.69999999999999</v>
      </c>
      <c r="H77" s="2"/>
    </row>
    <row r="78" spans="1:8" ht="26.4" outlineLevel="6">
      <c r="A78" s="25" t="s">
        <v>28</v>
      </c>
      <c r="B78" s="26" t="s">
        <v>37</v>
      </c>
      <c r="C78" s="25" t="s">
        <v>7</v>
      </c>
      <c r="D78" s="27" t="s">
        <v>342</v>
      </c>
      <c r="E78" s="11">
        <f>'№ 8 ведомственная'!F77</f>
        <v>45.3</v>
      </c>
      <c r="F78" s="11">
        <f>'№ 8 ведомственная'!G77</f>
        <v>45.3</v>
      </c>
      <c r="G78" s="11">
        <f>'№ 8 ведомственная'!H77</f>
        <v>45.3</v>
      </c>
      <c r="H78" s="2"/>
    </row>
    <row r="79" spans="1:8" outlineLevel="5">
      <c r="A79" s="25" t="s">
        <v>28</v>
      </c>
      <c r="B79" s="26" t="s">
        <v>38</v>
      </c>
      <c r="C79" s="25"/>
      <c r="D79" s="27" t="s">
        <v>367</v>
      </c>
      <c r="E79" s="11">
        <f>E80</f>
        <v>290</v>
      </c>
      <c r="F79" s="11">
        <f t="shared" ref="F79:G79" si="28">F80</f>
        <v>220</v>
      </c>
      <c r="G79" s="11">
        <f t="shared" si="28"/>
        <v>220</v>
      </c>
      <c r="H79" s="2"/>
    </row>
    <row r="80" spans="1:8" ht="26.4" outlineLevel="6">
      <c r="A80" s="25" t="s">
        <v>28</v>
      </c>
      <c r="B80" s="26" t="s">
        <v>38</v>
      </c>
      <c r="C80" s="25" t="s">
        <v>39</v>
      </c>
      <c r="D80" s="27" t="s">
        <v>368</v>
      </c>
      <c r="E80" s="11">
        <f>'№ 8 ведомственная'!F79</f>
        <v>290</v>
      </c>
      <c r="F80" s="11">
        <f>'№ 8 ведомственная'!G79</f>
        <v>220</v>
      </c>
      <c r="G80" s="11">
        <f>'№ 8 ведомственная'!H79</f>
        <v>220</v>
      </c>
      <c r="H80" s="2"/>
    </row>
    <row r="81" spans="1:8" ht="26.4" outlineLevel="5">
      <c r="A81" s="25" t="s">
        <v>28</v>
      </c>
      <c r="B81" s="26" t="s">
        <v>40</v>
      </c>
      <c r="C81" s="25"/>
      <c r="D81" s="27" t="s">
        <v>369</v>
      </c>
      <c r="E81" s="11">
        <f>E82+E83</f>
        <v>762.5</v>
      </c>
      <c r="F81" s="11">
        <f t="shared" ref="F81:G81" si="29">F82+F83</f>
        <v>762.5</v>
      </c>
      <c r="G81" s="11">
        <f t="shared" si="29"/>
        <v>762.5</v>
      </c>
      <c r="H81" s="2"/>
    </row>
    <row r="82" spans="1:8" ht="52.8" outlineLevel="6">
      <c r="A82" s="25" t="s">
        <v>28</v>
      </c>
      <c r="B82" s="26" t="s">
        <v>40</v>
      </c>
      <c r="C82" s="25" t="s">
        <v>6</v>
      </c>
      <c r="D82" s="27" t="s">
        <v>341</v>
      </c>
      <c r="E82" s="11">
        <f>'№ 8 ведомственная'!F81</f>
        <v>329.9</v>
      </c>
      <c r="F82" s="11">
        <f>'№ 8 ведомственная'!G81</f>
        <v>329.9</v>
      </c>
      <c r="G82" s="11">
        <f>'№ 8 ведомственная'!H81</f>
        <v>329.9</v>
      </c>
      <c r="H82" s="2"/>
    </row>
    <row r="83" spans="1:8" ht="26.4" outlineLevel="6">
      <c r="A83" s="25" t="s">
        <v>28</v>
      </c>
      <c r="B83" s="26" t="s">
        <v>40</v>
      </c>
      <c r="C83" s="25" t="s">
        <v>7</v>
      </c>
      <c r="D83" s="27" t="s">
        <v>342</v>
      </c>
      <c r="E83" s="11">
        <f>'№ 8 ведомственная'!F82</f>
        <v>432.6</v>
      </c>
      <c r="F83" s="11">
        <f>'№ 8 ведомственная'!G82</f>
        <v>432.6</v>
      </c>
      <c r="G83" s="11">
        <f>'№ 8 ведомственная'!H82</f>
        <v>432.6</v>
      </c>
      <c r="H83" s="2"/>
    </row>
    <row r="84" spans="1:8" ht="26.4" outlineLevel="3">
      <c r="A84" s="25" t="s">
        <v>28</v>
      </c>
      <c r="B84" s="26" t="s">
        <v>41</v>
      </c>
      <c r="C84" s="25"/>
      <c r="D84" s="27" t="s">
        <v>370</v>
      </c>
      <c r="E84" s="11">
        <f>E85</f>
        <v>400</v>
      </c>
      <c r="F84" s="11">
        <f t="shared" ref="F84:G84" si="30">F85</f>
        <v>400</v>
      </c>
      <c r="G84" s="11">
        <f t="shared" si="30"/>
        <v>400</v>
      </c>
      <c r="H84" s="2"/>
    </row>
    <row r="85" spans="1:8" ht="26.4" outlineLevel="4">
      <c r="A85" s="25" t="s">
        <v>28</v>
      </c>
      <c r="B85" s="26" t="s">
        <v>42</v>
      </c>
      <c r="C85" s="25"/>
      <c r="D85" s="27" t="s">
        <v>371</v>
      </c>
      <c r="E85" s="11">
        <f>E86+E88</f>
        <v>400</v>
      </c>
      <c r="F85" s="11">
        <f t="shared" ref="F85:G85" si="31">F86+F88</f>
        <v>400</v>
      </c>
      <c r="G85" s="11">
        <f t="shared" si="31"/>
        <v>400</v>
      </c>
      <c r="H85" s="2"/>
    </row>
    <row r="86" spans="1:8" ht="39.6" outlineLevel="5">
      <c r="A86" s="25" t="s">
        <v>28</v>
      </c>
      <c r="B86" s="26" t="s">
        <v>43</v>
      </c>
      <c r="C86" s="25"/>
      <c r="D86" s="27" t="s">
        <v>372</v>
      </c>
      <c r="E86" s="11">
        <f>E87</f>
        <v>200</v>
      </c>
      <c r="F86" s="11">
        <f t="shared" ref="F86:G86" si="32">F87</f>
        <v>200</v>
      </c>
      <c r="G86" s="11">
        <f t="shared" si="32"/>
        <v>200</v>
      </c>
      <c r="H86" s="2"/>
    </row>
    <row r="87" spans="1:8" ht="26.4" outlineLevel="6">
      <c r="A87" s="25" t="s">
        <v>28</v>
      </c>
      <c r="B87" s="26" t="s">
        <v>43</v>
      </c>
      <c r="C87" s="25" t="s">
        <v>7</v>
      </c>
      <c r="D87" s="27" t="s">
        <v>342</v>
      </c>
      <c r="E87" s="11">
        <f>'№ 8 ведомственная'!F86</f>
        <v>200</v>
      </c>
      <c r="F87" s="11">
        <f>'№ 8 ведомственная'!G86</f>
        <v>200</v>
      </c>
      <c r="G87" s="11">
        <f>'№ 8 ведомственная'!H86</f>
        <v>200</v>
      </c>
      <c r="H87" s="2"/>
    </row>
    <row r="88" spans="1:8" ht="39.6" outlineLevel="5">
      <c r="A88" s="25" t="s">
        <v>28</v>
      </c>
      <c r="B88" s="26" t="s">
        <v>44</v>
      </c>
      <c r="C88" s="25"/>
      <c r="D88" s="27" t="s">
        <v>373</v>
      </c>
      <c r="E88" s="11">
        <f>E89</f>
        <v>200</v>
      </c>
      <c r="F88" s="11">
        <f t="shared" ref="F88:G88" si="33">F89</f>
        <v>200</v>
      </c>
      <c r="G88" s="11">
        <f t="shared" si="33"/>
        <v>200</v>
      </c>
      <c r="H88" s="2"/>
    </row>
    <row r="89" spans="1:8" ht="26.4" outlineLevel="6">
      <c r="A89" s="25" t="s">
        <v>28</v>
      </c>
      <c r="B89" s="26" t="s">
        <v>44</v>
      </c>
      <c r="C89" s="25" t="s">
        <v>7</v>
      </c>
      <c r="D89" s="27" t="s">
        <v>342</v>
      </c>
      <c r="E89" s="11">
        <f>'№ 8 ведомственная'!F88</f>
        <v>200</v>
      </c>
      <c r="F89" s="11">
        <f>'№ 8 ведомственная'!G88</f>
        <v>200</v>
      </c>
      <c r="G89" s="11">
        <f>'№ 8 ведомственная'!H88</f>
        <v>200</v>
      </c>
      <c r="H89" s="2"/>
    </row>
    <row r="90" spans="1:8" ht="39.6" outlineLevel="2">
      <c r="A90" s="25" t="s">
        <v>28</v>
      </c>
      <c r="B90" s="26" t="s">
        <v>45</v>
      </c>
      <c r="C90" s="25"/>
      <c r="D90" s="27" t="s">
        <v>302</v>
      </c>
      <c r="E90" s="11">
        <f>E91</f>
        <v>45</v>
      </c>
      <c r="F90" s="11">
        <f t="shared" ref="F90:G90" si="34">F91</f>
        <v>45</v>
      </c>
      <c r="G90" s="11">
        <f t="shared" si="34"/>
        <v>45</v>
      </c>
      <c r="H90" s="2"/>
    </row>
    <row r="91" spans="1:8" ht="26.4" outlineLevel="3">
      <c r="A91" s="25" t="s">
        <v>28</v>
      </c>
      <c r="B91" s="26" t="s">
        <v>46</v>
      </c>
      <c r="C91" s="25"/>
      <c r="D91" s="27" t="s">
        <v>374</v>
      </c>
      <c r="E91" s="11">
        <f>E92+E96</f>
        <v>45</v>
      </c>
      <c r="F91" s="11">
        <f t="shared" ref="F91:G91" si="35">F92+F96</f>
        <v>45</v>
      </c>
      <c r="G91" s="11">
        <f t="shared" si="35"/>
        <v>45</v>
      </c>
      <c r="H91" s="2"/>
    </row>
    <row r="92" spans="1:8" ht="26.4" outlineLevel="4">
      <c r="A92" s="25" t="s">
        <v>28</v>
      </c>
      <c r="B92" s="26" t="s">
        <v>47</v>
      </c>
      <c r="C92" s="25"/>
      <c r="D92" s="27" t="s">
        <v>375</v>
      </c>
      <c r="E92" s="11">
        <f>E93</f>
        <v>2</v>
      </c>
      <c r="F92" s="11">
        <f t="shared" ref="F92:G93" si="36">F93</f>
        <v>2</v>
      </c>
      <c r="G92" s="11">
        <f t="shared" si="36"/>
        <v>2</v>
      </c>
      <c r="H92" s="2"/>
    </row>
    <row r="93" spans="1:8" ht="26.4" outlineLevel="5">
      <c r="A93" s="25" t="s">
        <v>28</v>
      </c>
      <c r="B93" s="26" t="s">
        <v>48</v>
      </c>
      <c r="C93" s="25"/>
      <c r="D93" s="27" t="s">
        <v>376</v>
      </c>
      <c r="E93" s="11">
        <f>E94</f>
        <v>2</v>
      </c>
      <c r="F93" s="11">
        <f t="shared" si="36"/>
        <v>2</v>
      </c>
      <c r="G93" s="11">
        <f t="shared" si="36"/>
        <v>2</v>
      </c>
      <c r="H93" s="2"/>
    </row>
    <row r="94" spans="1:8" ht="26.4" outlineLevel="6">
      <c r="A94" s="25" t="s">
        <v>28</v>
      </c>
      <c r="B94" s="26" t="s">
        <v>48</v>
      </c>
      <c r="C94" s="25" t="s">
        <v>7</v>
      </c>
      <c r="D94" s="27" t="s">
        <v>342</v>
      </c>
      <c r="E94" s="11">
        <f>'№ 8 ведомственная'!F93</f>
        <v>2</v>
      </c>
      <c r="F94" s="11">
        <f>'№ 8 ведомственная'!G93</f>
        <v>2</v>
      </c>
      <c r="G94" s="11">
        <f>'№ 8 ведомственная'!H93</f>
        <v>2</v>
      </c>
      <c r="H94" s="2"/>
    </row>
    <row r="95" spans="1:8" outlineLevel="4">
      <c r="A95" s="25" t="s">
        <v>28</v>
      </c>
      <c r="B95" s="26" t="s">
        <v>49</v>
      </c>
      <c r="C95" s="25"/>
      <c r="D95" s="27" t="s">
        <v>377</v>
      </c>
      <c r="E95" s="11">
        <f>E96</f>
        <v>43</v>
      </c>
      <c r="F95" s="11">
        <f t="shared" ref="F95:G96" si="37">F96</f>
        <v>43</v>
      </c>
      <c r="G95" s="11">
        <f t="shared" si="37"/>
        <v>43</v>
      </c>
      <c r="H95" s="2"/>
    </row>
    <row r="96" spans="1:8" ht="26.4" outlineLevel="5">
      <c r="A96" s="25" t="s">
        <v>28</v>
      </c>
      <c r="B96" s="26" t="s">
        <v>50</v>
      </c>
      <c r="C96" s="25"/>
      <c r="D96" s="27" t="s">
        <v>378</v>
      </c>
      <c r="E96" s="11">
        <f>E97</f>
        <v>43</v>
      </c>
      <c r="F96" s="11">
        <f t="shared" si="37"/>
        <v>43</v>
      </c>
      <c r="G96" s="11">
        <f t="shared" si="37"/>
        <v>43</v>
      </c>
      <c r="H96" s="2"/>
    </row>
    <row r="97" spans="1:8" ht="26.4" outlineLevel="6">
      <c r="A97" s="25" t="s">
        <v>28</v>
      </c>
      <c r="B97" s="26" t="s">
        <v>50</v>
      </c>
      <c r="C97" s="25" t="s">
        <v>7</v>
      </c>
      <c r="D97" s="27" t="s">
        <v>342</v>
      </c>
      <c r="E97" s="11">
        <f>'№ 8 ведомственная'!F96</f>
        <v>43</v>
      </c>
      <c r="F97" s="11">
        <f>'№ 8 ведомственная'!G96</f>
        <v>43</v>
      </c>
      <c r="G97" s="11">
        <f>'№ 8 ведомственная'!H96</f>
        <v>43</v>
      </c>
      <c r="H97" s="2"/>
    </row>
    <row r="98" spans="1:8" ht="39.6" outlineLevel="2">
      <c r="A98" s="87" t="s">
        <v>28</v>
      </c>
      <c r="B98" s="86" t="s">
        <v>51</v>
      </c>
      <c r="C98" s="87"/>
      <c r="D98" s="89" t="s">
        <v>593</v>
      </c>
      <c r="E98" s="29">
        <f>E99+E103+E107</f>
        <v>2952.8</v>
      </c>
      <c r="F98" s="29">
        <f>F99+F103+F107</f>
        <v>344.8</v>
      </c>
      <c r="G98" s="29">
        <f>G99+G103+G107</f>
        <v>0</v>
      </c>
      <c r="H98" s="2"/>
    </row>
    <row r="99" spans="1:8" ht="39.6" outlineLevel="3">
      <c r="A99" s="87" t="s">
        <v>28</v>
      </c>
      <c r="B99" s="86" t="s">
        <v>52</v>
      </c>
      <c r="C99" s="87"/>
      <c r="D99" s="89" t="s">
        <v>746</v>
      </c>
      <c r="E99" s="29">
        <f>E100</f>
        <v>608</v>
      </c>
      <c r="F99" s="29">
        <f t="shared" ref="F99:G99" si="38">F100</f>
        <v>0</v>
      </c>
      <c r="G99" s="29">
        <f t="shared" si="38"/>
        <v>0</v>
      </c>
      <c r="H99" s="2"/>
    </row>
    <row r="100" spans="1:8" ht="26.4" outlineLevel="4">
      <c r="A100" s="87" t="s">
        <v>28</v>
      </c>
      <c r="B100" s="86" t="s">
        <v>53</v>
      </c>
      <c r="C100" s="87"/>
      <c r="D100" s="89" t="s">
        <v>379</v>
      </c>
      <c r="E100" s="29">
        <f>E101</f>
        <v>608</v>
      </c>
      <c r="F100" s="29">
        <f t="shared" ref="F100:G101" si="39">F101</f>
        <v>0</v>
      </c>
      <c r="G100" s="29">
        <f t="shared" si="39"/>
        <v>0</v>
      </c>
      <c r="H100" s="2"/>
    </row>
    <row r="101" spans="1:8" ht="39.6" outlineLevel="5">
      <c r="A101" s="87" t="s">
        <v>28</v>
      </c>
      <c r="B101" s="86" t="s">
        <v>54</v>
      </c>
      <c r="C101" s="87"/>
      <c r="D101" s="89" t="s">
        <v>605</v>
      </c>
      <c r="E101" s="29">
        <f>E102</f>
        <v>608</v>
      </c>
      <c r="F101" s="29">
        <f t="shared" si="39"/>
        <v>0</v>
      </c>
      <c r="G101" s="29">
        <f t="shared" si="39"/>
        <v>0</v>
      </c>
      <c r="H101" s="2"/>
    </row>
    <row r="102" spans="1:8" ht="26.4" outlineLevel="6">
      <c r="A102" s="87" t="s">
        <v>28</v>
      </c>
      <c r="B102" s="86" t="s">
        <v>54</v>
      </c>
      <c r="C102" s="87" t="s">
        <v>7</v>
      </c>
      <c r="D102" s="89" t="s">
        <v>342</v>
      </c>
      <c r="E102" s="29">
        <f>'№ 8 ведомственная'!F101</f>
        <v>608</v>
      </c>
      <c r="F102" s="29">
        <f>'№ 8 ведомственная'!G101</f>
        <v>0</v>
      </c>
      <c r="G102" s="29">
        <f>'№ 8 ведомственная'!H101</f>
        <v>0</v>
      </c>
      <c r="H102" s="2"/>
    </row>
    <row r="103" spans="1:8" ht="52.8" outlineLevel="3">
      <c r="A103" s="87" t="s">
        <v>28</v>
      </c>
      <c r="B103" s="86" t="s">
        <v>55</v>
      </c>
      <c r="C103" s="87"/>
      <c r="D103" s="89" t="s">
        <v>595</v>
      </c>
      <c r="E103" s="29">
        <f>E104</f>
        <v>2000</v>
      </c>
      <c r="F103" s="29">
        <f t="shared" ref="F103:G103" si="40">F104</f>
        <v>0</v>
      </c>
      <c r="G103" s="29">
        <f t="shared" si="40"/>
        <v>0</v>
      </c>
      <c r="H103" s="2"/>
    </row>
    <row r="104" spans="1:8" ht="66" outlineLevel="4">
      <c r="A104" s="87" t="s">
        <v>28</v>
      </c>
      <c r="B104" s="86" t="s">
        <v>583</v>
      </c>
      <c r="C104" s="87"/>
      <c r="D104" s="89" t="s">
        <v>606</v>
      </c>
      <c r="E104" s="29">
        <f>E105</f>
        <v>2000</v>
      </c>
      <c r="F104" s="29">
        <f t="shared" ref="F104:G105" si="41">F105</f>
        <v>0</v>
      </c>
      <c r="G104" s="29">
        <f t="shared" si="41"/>
        <v>0</v>
      </c>
      <c r="H104" s="2"/>
    </row>
    <row r="105" spans="1:8" ht="52.8" outlineLevel="5">
      <c r="A105" s="87" t="s">
        <v>28</v>
      </c>
      <c r="B105" s="86" t="s">
        <v>585</v>
      </c>
      <c r="C105" s="87"/>
      <c r="D105" s="89" t="s">
        <v>596</v>
      </c>
      <c r="E105" s="29">
        <f>E106</f>
        <v>2000</v>
      </c>
      <c r="F105" s="29">
        <f t="shared" si="41"/>
        <v>0</v>
      </c>
      <c r="G105" s="29">
        <f t="shared" si="41"/>
        <v>0</v>
      </c>
      <c r="H105" s="2"/>
    </row>
    <row r="106" spans="1:8" ht="26.4" outlineLevel="6">
      <c r="A106" s="87" t="s">
        <v>28</v>
      </c>
      <c r="B106" s="86" t="s">
        <v>585</v>
      </c>
      <c r="C106" s="87" t="s">
        <v>7</v>
      </c>
      <c r="D106" s="89" t="s">
        <v>342</v>
      </c>
      <c r="E106" s="29">
        <f>'№ 8 ведомственная'!F105</f>
        <v>2000</v>
      </c>
      <c r="F106" s="29">
        <f>'№ 8 ведомственная'!G105</f>
        <v>0</v>
      </c>
      <c r="G106" s="29">
        <f>'№ 8 ведомственная'!H105</f>
        <v>0</v>
      </c>
      <c r="H106" s="2"/>
    </row>
    <row r="107" spans="1:8" ht="26.4" outlineLevel="3">
      <c r="A107" s="87" t="s">
        <v>28</v>
      </c>
      <c r="B107" s="86" t="s">
        <v>56</v>
      </c>
      <c r="C107" s="87"/>
      <c r="D107" s="89" t="s">
        <v>747</v>
      </c>
      <c r="E107" s="29">
        <f>E108+E111</f>
        <v>344.8</v>
      </c>
      <c r="F107" s="29">
        <f t="shared" ref="F107:G107" si="42">F108+F111</f>
        <v>344.8</v>
      </c>
      <c r="G107" s="29">
        <f t="shared" si="42"/>
        <v>0</v>
      </c>
      <c r="H107" s="2"/>
    </row>
    <row r="108" spans="1:8" ht="39.6" outlineLevel="4">
      <c r="A108" s="87" t="s">
        <v>28</v>
      </c>
      <c r="B108" s="86" t="s">
        <v>57</v>
      </c>
      <c r="C108" s="87"/>
      <c r="D108" s="89" t="s">
        <v>748</v>
      </c>
      <c r="E108" s="29">
        <f>E109</f>
        <v>144.80000000000001</v>
      </c>
      <c r="F108" s="29">
        <f t="shared" ref="F108:G109" si="43">F109</f>
        <v>144.80000000000001</v>
      </c>
      <c r="G108" s="29">
        <f t="shared" si="43"/>
        <v>0</v>
      </c>
      <c r="H108" s="2"/>
    </row>
    <row r="109" spans="1:8" ht="39.6" outlineLevel="5">
      <c r="A109" s="87" t="s">
        <v>28</v>
      </c>
      <c r="B109" s="86" t="s">
        <v>58</v>
      </c>
      <c r="C109" s="87"/>
      <c r="D109" s="89" t="s">
        <v>749</v>
      </c>
      <c r="E109" s="29">
        <f>E110</f>
        <v>144.80000000000001</v>
      </c>
      <c r="F109" s="29">
        <f t="shared" si="43"/>
        <v>144.80000000000001</v>
      </c>
      <c r="G109" s="29">
        <f t="shared" si="43"/>
        <v>0</v>
      </c>
      <c r="H109" s="2"/>
    </row>
    <row r="110" spans="1:8" ht="26.4" outlineLevel="6">
      <c r="A110" s="87" t="s">
        <v>28</v>
      </c>
      <c r="B110" s="86" t="s">
        <v>58</v>
      </c>
      <c r="C110" s="87" t="s">
        <v>7</v>
      </c>
      <c r="D110" s="89" t="s">
        <v>342</v>
      </c>
      <c r="E110" s="29">
        <f>'№ 8 ведомственная'!F109</f>
        <v>144.80000000000001</v>
      </c>
      <c r="F110" s="29">
        <f>'№ 8 ведомственная'!G109</f>
        <v>144.80000000000001</v>
      </c>
      <c r="G110" s="29">
        <f>'№ 8 ведомственная'!H109</f>
        <v>0</v>
      </c>
      <c r="H110" s="2"/>
    </row>
    <row r="111" spans="1:8" ht="26.4" outlineLevel="4">
      <c r="A111" s="87" t="s">
        <v>28</v>
      </c>
      <c r="B111" s="86" t="s">
        <v>59</v>
      </c>
      <c r="C111" s="87"/>
      <c r="D111" s="89" t="s">
        <v>750</v>
      </c>
      <c r="E111" s="29">
        <f>E112</f>
        <v>200</v>
      </c>
      <c r="F111" s="29">
        <f t="shared" ref="F111:G112" si="44">F112</f>
        <v>200</v>
      </c>
      <c r="G111" s="29">
        <f t="shared" si="44"/>
        <v>0</v>
      </c>
      <c r="H111" s="2"/>
    </row>
    <row r="112" spans="1:8" ht="26.4" outlineLevel="5">
      <c r="A112" s="87" t="s">
        <v>28</v>
      </c>
      <c r="B112" s="86" t="s">
        <v>60</v>
      </c>
      <c r="C112" s="87"/>
      <c r="D112" s="89" t="s">
        <v>751</v>
      </c>
      <c r="E112" s="29">
        <f>E113</f>
        <v>200</v>
      </c>
      <c r="F112" s="29">
        <f t="shared" si="44"/>
        <v>200</v>
      </c>
      <c r="G112" s="29">
        <f t="shared" si="44"/>
        <v>0</v>
      </c>
      <c r="H112" s="2"/>
    </row>
    <row r="113" spans="1:8" ht="26.4" outlineLevel="6">
      <c r="A113" s="87" t="s">
        <v>28</v>
      </c>
      <c r="B113" s="86" t="s">
        <v>60</v>
      </c>
      <c r="C113" s="87" t="s">
        <v>7</v>
      </c>
      <c r="D113" s="89" t="s">
        <v>342</v>
      </c>
      <c r="E113" s="29">
        <f>'№ 8 ведомственная'!F112</f>
        <v>200</v>
      </c>
      <c r="F113" s="29">
        <f>'№ 8 ведомственная'!G112</f>
        <v>200</v>
      </c>
      <c r="G113" s="29">
        <f>'№ 8 ведомственная'!H112</f>
        <v>0</v>
      </c>
      <c r="H113" s="2"/>
    </row>
    <row r="114" spans="1:8" outlineLevel="2">
      <c r="A114" s="87" t="s">
        <v>28</v>
      </c>
      <c r="B114" s="86" t="s">
        <v>3</v>
      </c>
      <c r="C114" s="87"/>
      <c r="D114" s="89" t="s">
        <v>294</v>
      </c>
      <c r="E114" s="29">
        <f>E115</f>
        <v>7184.4</v>
      </c>
      <c r="F114" s="29">
        <f t="shared" ref="F114:G115" si="45">F115</f>
        <v>6484.4</v>
      </c>
      <c r="G114" s="29">
        <f t="shared" si="45"/>
        <v>6484.4</v>
      </c>
      <c r="H114" s="2"/>
    </row>
    <row r="115" spans="1:8" ht="26.4" outlineLevel="3">
      <c r="A115" s="87" t="s">
        <v>28</v>
      </c>
      <c r="B115" s="86" t="s">
        <v>10</v>
      </c>
      <c r="C115" s="87"/>
      <c r="D115" s="89" t="s">
        <v>344</v>
      </c>
      <c r="E115" s="29">
        <f>E116</f>
        <v>7184.4</v>
      </c>
      <c r="F115" s="29">
        <f t="shared" si="45"/>
        <v>6484.4</v>
      </c>
      <c r="G115" s="29">
        <f t="shared" si="45"/>
        <v>6484.4</v>
      </c>
      <c r="H115" s="2"/>
    </row>
    <row r="116" spans="1:8" ht="26.4" outlineLevel="5">
      <c r="A116" s="87" t="s">
        <v>28</v>
      </c>
      <c r="B116" s="86" t="s">
        <v>61</v>
      </c>
      <c r="C116" s="87"/>
      <c r="D116" s="89" t="s">
        <v>387</v>
      </c>
      <c r="E116" s="29">
        <f>E117+E118+E120+E119</f>
        <v>7184.4</v>
      </c>
      <c r="F116" s="29">
        <f t="shared" ref="F116:G116" si="46">F117+F118+F120+F119</f>
        <v>6484.4</v>
      </c>
      <c r="G116" s="29">
        <f t="shared" si="46"/>
        <v>6484.4</v>
      </c>
      <c r="H116" s="2"/>
    </row>
    <row r="117" spans="1:8" ht="52.8" outlineLevel="6">
      <c r="A117" s="87" t="s">
        <v>28</v>
      </c>
      <c r="B117" s="86" t="s">
        <v>61</v>
      </c>
      <c r="C117" s="87" t="s">
        <v>6</v>
      </c>
      <c r="D117" s="89" t="s">
        <v>341</v>
      </c>
      <c r="E117" s="29">
        <f>'№ 8 ведомственная'!F116</f>
        <v>4765.2999999999993</v>
      </c>
      <c r="F117" s="29">
        <f>'№ 8 ведомственная'!G116</f>
        <v>4849.3999999999996</v>
      </c>
      <c r="G117" s="29">
        <f>'№ 8 ведомственная'!H116</f>
        <v>4849.3999999999996</v>
      </c>
      <c r="H117" s="2"/>
    </row>
    <row r="118" spans="1:8" ht="26.4" outlineLevel="6">
      <c r="A118" s="87" t="s">
        <v>28</v>
      </c>
      <c r="B118" s="86" t="s">
        <v>61</v>
      </c>
      <c r="C118" s="87" t="s">
        <v>7</v>
      </c>
      <c r="D118" s="89" t="s">
        <v>342</v>
      </c>
      <c r="E118" s="29">
        <f>'№ 8 ведомственная'!F117</f>
        <v>2214</v>
      </c>
      <c r="F118" s="29">
        <f>'№ 8 ведомственная'!G117</f>
        <v>1514</v>
      </c>
      <c r="G118" s="29">
        <f>'№ 8 ведомственная'!H117</f>
        <v>1514</v>
      </c>
      <c r="H118" s="2"/>
    </row>
    <row r="119" spans="1:8" outlineLevel="6">
      <c r="A119" s="87" t="s">
        <v>740</v>
      </c>
      <c r="B119" s="86" t="s">
        <v>61</v>
      </c>
      <c r="C119" s="87">
        <v>300</v>
      </c>
      <c r="D119" s="27" t="s">
        <v>353</v>
      </c>
      <c r="E119" s="29">
        <f>'№ 8 ведомственная'!F118</f>
        <v>84.1</v>
      </c>
      <c r="F119" s="29">
        <f>'№ 8 ведомственная'!G118</f>
        <v>0</v>
      </c>
      <c r="G119" s="29">
        <f>'№ 8 ведомственная'!H118</f>
        <v>0</v>
      </c>
      <c r="H119" s="2"/>
    </row>
    <row r="120" spans="1:8" outlineLevel="6">
      <c r="A120" s="87" t="s">
        <v>28</v>
      </c>
      <c r="B120" s="86" t="s">
        <v>61</v>
      </c>
      <c r="C120" s="87" t="s">
        <v>8</v>
      </c>
      <c r="D120" s="89" t="s">
        <v>343</v>
      </c>
      <c r="E120" s="29">
        <f>'№ 8 ведомственная'!F119</f>
        <v>121</v>
      </c>
      <c r="F120" s="29">
        <f>'№ 8 ведомственная'!G119</f>
        <v>121</v>
      </c>
      <c r="G120" s="29">
        <f>'№ 8 ведомственная'!H119</f>
        <v>121</v>
      </c>
      <c r="H120" s="2"/>
    </row>
    <row r="121" spans="1:8" s="44" customFormat="1" ht="26.4">
      <c r="A121" s="90" t="s">
        <v>62</v>
      </c>
      <c r="B121" s="91"/>
      <c r="C121" s="90"/>
      <c r="D121" s="92" t="s">
        <v>285</v>
      </c>
      <c r="E121" s="93">
        <f>E122+E129+E136+E157</f>
        <v>4075.8999999999996</v>
      </c>
      <c r="F121" s="93">
        <f t="shared" ref="F121:G121" si="47">F122+F129+F136+F157</f>
        <v>2988.9</v>
      </c>
      <c r="G121" s="93">
        <f t="shared" si="47"/>
        <v>2988.9</v>
      </c>
      <c r="H121" s="4"/>
    </row>
    <row r="122" spans="1:8" outlineLevel="1">
      <c r="A122" s="87" t="s">
        <v>63</v>
      </c>
      <c r="B122" s="86"/>
      <c r="C122" s="87"/>
      <c r="D122" s="89" t="s">
        <v>303</v>
      </c>
      <c r="E122" s="29">
        <f>E123</f>
        <v>1883.1</v>
      </c>
      <c r="F122" s="29">
        <f t="shared" ref="F122:G125" si="48">F123</f>
        <v>796.1</v>
      </c>
      <c r="G122" s="29">
        <f t="shared" si="48"/>
        <v>796.1</v>
      </c>
      <c r="H122" s="2"/>
    </row>
    <row r="123" spans="1:8" ht="39.6" outlineLevel="2">
      <c r="A123" s="87" t="s">
        <v>63</v>
      </c>
      <c r="B123" s="86" t="s">
        <v>13</v>
      </c>
      <c r="C123" s="87"/>
      <c r="D123" s="89" t="s">
        <v>296</v>
      </c>
      <c r="E123" s="29">
        <f>E124</f>
        <v>1883.1</v>
      </c>
      <c r="F123" s="29">
        <f t="shared" si="48"/>
        <v>796.1</v>
      </c>
      <c r="G123" s="29">
        <f t="shared" si="48"/>
        <v>796.1</v>
      </c>
      <c r="H123" s="2"/>
    </row>
    <row r="124" spans="1:8" ht="52.8" outlineLevel="3">
      <c r="A124" s="87" t="s">
        <v>63</v>
      </c>
      <c r="B124" s="86" t="s">
        <v>18</v>
      </c>
      <c r="C124" s="87"/>
      <c r="D124" s="89" t="s">
        <v>350</v>
      </c>
      <c r="E124" s="29">
        <f>E125</f>
        <v>1883.1</v>
      </c>
      <c r="F124" s="29">
        <f t="shared" si="48"/>
        <v>796.1</v>
      </c>
      <c r="G124" s="29">
        <f t="shared" si="48"/>
        <v>796.1</v>
      </c>
      <c r="H124" s="2"/>
    </row>
    <row r="125" spans="1:8" ht="66" outlineLevel="4">
      <c r="A125" s="87" t="s">
        <v>63</v>
      </c>
      <c r="B125" s="86" t="s">
        <v>19</v>
      </c>
      <c r="C125" s="87"/>
      <c r="D125" s="89" t="s">
        <v>351</v>
      </c>
      <c r="E125" s="29">
        <f>E126</f>
        <v>1883.1</v>
      </c>
      <c r="F125" s="29">
        <f t="shared" si="48"/>
        <v>796.1</v>
      </c>
      <c r="G125" s="29">
        <f t="shared" si="48"/>
        <v>796.1</v>
      </c>
      <c r="H125" s="2"/>
    </row>
    <row r="126" spans="1:8" ht="26.4" outlineLevel="5">
      <c r="A126" s="87" t="s">
        <v>63</v>
      </c>
      <c r="B126" s="86" t="s">
        <v>680</v>
      </c>
      <c r="C126" s="87"/>
      <c r="D126" s="89" t="s">
        <v>388</v>
      </c>
      <c r="E126" s="29">
        <f>E127+E128</f>
        <v>1883.1</v>
      </c>
      <c r="F126" s="29">
        <f t="shared" ref="F126:G126" si="49">F127+F128</f>
        <v>796.1</v>
      </c>
      <c r="G126" s="29">
        <f t="shared" si="49"/>
        <v>796.1</v>
      </c>
      <c r="H126" s="2"/>
    </row>
    <row r="127" spans="1:8" ht="52.8" outlineLevel="6">
      <c r="A127" s="87" t="s">
        <v>63</v>
      </c>
      <c r="B127" s="86" t="s">
        <v>680</v>
      </c>
      <c r="C127" s="87" t="s">
        <v>6</v>
      </c>
      <c r="D127" s="89" t="s">
        <v>341</v>
      </c>
      <c r="E127" s="29">
        <f>'№ 8 ведомственная'!F126</f>
        <v>1511.8</v>
      </c>
      <c r="F127" s="29">
        <f>'№ 8 ведомственная'!G126</f>
        <v>796.1</v>
      </c>
      <c r="G127" s="29">
        <f>'№ 8 ведомственная'!H126</f>
        <v>796.1</v>
      </c>
      <c r="H127" s="2"/>
    </row>
    <row r="128" spans="1:8" ht="26.4" outlineLevel="6">
      <c r="A128" s="87" t="s">
        <v>63</v>
      </c>
      <c r="B128" s="86" t="s">
        <v>680</v>
      </c>
      <c r="C128" s="87" t="s">
        <v>7</v>
      </c>
      <c r="D128" s="89" t="s">
        <v>342</v>
      </c>
      <c r="E128" s="29">
        <f>'№ 8 ведомственная'!F127</f>
        <v>371.3</v>
      </c>
      <c r="F128" s="29">
        <f>'№ 8 ведомственная'!G127</f>
        <v>0</v>
      </c>
      <c r="G128" s="29">
        <f>'№ 8 ведомственная'!H127</f>
        <v>0</v>
      </c>
      <c r="H128" s="2"/>
    </row>
    <row r="129" spans="1:8" ht="26.4" outlineLevel="1">
      <c r="A129" s="87" t="s">
        <v>64</v>
      </c>
      <c r="B129" s="86"/>
      <c r="C129" s="87"/>
      <c r="D129" s="89" t="s">
        <v>304</v>
      </c>
      <c r="E129" s="29">
        <f>E130</f>
        <v>1992.8</v>
      </c>
      <c r="F129" s="29">
        <f t="shared" ref="F129:G132" si="50">F130</f>
        <v>1992.8</v>
      </c>
      <c r="G129" s="29">
        <f t="shared" si="50"/>
        <v>1992.8</v>
      </c>
      <c r="H129" s="2"/>
    </row>
    <row r="130" spans="1:8" ht="66" outlineLevel="2">
      <c r="A130" s="87" t="s">
        <v>64</v>
      </c>
      <c r="B130" s="86" t="s">
        <v>65</v>
      </c>
      <c r="C130" s="87"/>
      <c r="D130" s="89" t="s">
        <v>305</v>
      </c>
      <c r="E130" s="29">
        <f>E131</f>
        <v>1992.8</v>
      </c>
      <c r="F130" s="29">
        <f t="shared" si="50"/>
        <v>1992.8</v>
      </c>
      <c r="G130" s="29">
        <f t="shared" si="50"/>
        <v>1992.8</v>
      </c>
      <c r="H130" s="2"/>
    </row>
    <row r="131" spans="1:8" ht="52.8" outlineLevel="3">
      <c r="A131" s="87" t="s">
        <v>64</v>
      </c>
      <c r="B131" s="86" t="s">
        <v>66</v>
      </c>
      <c r="C131" s="87"/>
      <c r="D131" s="89" t="s">
        <v>389</v>
      </c>
      <c r="E131" s="29">
        <f>E132</f>
        <v>1992.8</v>
      </c>
      <c r="F131" s="29">
        <f t="shared" si="50"/>
        <v>1992.8</v>
      </c>
      <c r="G131" s="29">
        <f t="shared" si="50"/>
        <v>1992.8</v>
      </c>
      <c r="H131" s="2"/>
    </row>
    <row r="132" spans="1:8" ht="26.4" outlineLevel="4">
      <c r="A132" s="87" t="s">
        <v>64</v>
      </c>
      <c r="B132" s="86" t="s">
        <v>67</v>
      </c>
      <c r="C132" s="87"/>
      <c r="D132" s="89" t="s">
        <v>390</v>
      </c>
      <c r="E132" s="29">
        <f>E133</f>
        <v>1992.8</v>
      </c>
      <c r="F132" s="29">
        <f t="shared" si="50"/>
        <v>1992.8</v>
      </c>
      <c r="G132" s="29">
        <f t="shared" si="50"/>
        <v>1992.8</v>
      </c>
      <c r="H132" s="2"/>
    </row>
    <row r="133" spans="1:8" ht="26.4" outlineLevel="5">
      <c r="A133" s="87" t="s">
        <v>64</v>
      </c>
      <c r="B133" s="86" t="s">
        <v>68</v>
      </c>
      <c r="C133" s="87"/>
      <c r="D133" s="89" t="s">
        <v>391</v>
      </c>
      <c r="E133" s="29">
        <f>E134+E135</f>
        <v>1992.8</v>
      </c>
      <c r="F133" s="29">
        <f t="shared" ref="F133:G133" si="51">F134+F135</f>
        <v>1992.8</v>
      </c>
      <c r="G133" s="29">
        <f t="shared" si="51"/>
        <v>1992.8</v>
      </c>
      <c r="H133" s="2"/>
    </row>
    <row r="134" spans="1:8" ht="52.8" outlineLevel="6">
      <c r="A134" s="87" t="s">
        <v>64</v>
      </c>
      <c r="B134" s="86" t="s">
        <v>68</v>
      </c>
      <c r="C134" s="87" t="s">
        <v>6</v>
      </c>
      <c r="D134" s="89" t="s">
        <v>341</v>
      </c>
      <c r="E134" s="29">
        <f>'№ 8 ведомственная'!F133</f>
        <v>1817.8</v>
      </c>
      <c r="F134" s="29">
        <f>'№ 8 ведомственная'!G133</f>
        <v>1817.8</v>
      </c>
      <c r="G134" s="29">
        <f>'№ 8 ведомственная'!H133</f>
        <v>1817.8</v>
      </c>
      <c r="H134" s="2"/>
    </row>
    <row r="135" spans="1:8" ht="26.4" outlineLevel="6">
      <c r="A135" s="87" t="s">
        <v>64</v>
      </c>
      <c r="B135" s="86" t="s">
        <v>68</v>
      </c>
      <c r="C135" s="87" t="s">
        <v>7</v>
      </c>
      <c r="D135" s="89" t="s">
        <v>342</v>
      </c>
      <c r="E135" s="29">
        <f>'№ 8 ведомственная'!F134</f>
        <v>175</v>
      </c>
      <c r="F135" s="29">
        <f>'№ 8 ведомственная'!G134</f>
        <v>175</v>
      </c>
      <c r="G135" s="29">
        <f>'№ 8 ведомственная'!H134</f>
        <v>175</v>
      </c>
      <c r="H135" s="2"/>
    </row>
    <row r="136" spans="1:8" outlineLevel="1">
      <c r="A136" s="87" t="s">
        <v>69</v>
      </c>
      <c r="B136" s="86"/>
      <c r="C136" s="87"/>
      <c r="D136" s="89" t="s">
        <v>306</v>
      </c>
      <c r="E136" s="29">
        <f>E137</f>
        <v>150</v>
      </c>
      <c r="F136" s="29">
        <f t="shared" ref="F136:G136" si="52">F137</f>
        <v>150</v>
      </c>
      <c r="G136" s="29">
        <f t="shared" si="52"/>
        <v>150</v>
      </c>
      <c r="H136" s="2"/>
    </row>
    <row r="137" spans="1:8" ht="66" outlineLevel="2">
      <c r="A137" s="87" t="s">
        <v>69</v>
      </c>
      <c r="B137" s="86" t="s">
        <v>65</v>
      </c>
      <c r="C137" s="87"/>
      <c r="D137" s="89" t="s">
        <v>305</v>
      </c>
      <c r="E137" s="29">
        <f>E138+E142</f>
        <v>150</v>
      </c>
      <c r="F137" s="29">
        <f t="shared" ref="F137:G137" si="53">F138+F142</f>
        <v>150</v>
      </c>
      <c r="G137" s="29">
        <f t="shared" si="53"/>
        <v>150</v>
      </c>
      <c r="H137" s="2"/>
    </row>
    <row r="138" spans="1:8" ht="39.6" outlineLevel="3">
      <c r="A138" s="87" t="s">
        <v>69</v>
      </c>
      <c r="B138" s="86" t="s">
        <v>70</v>
      </c>
      <c r="C138" s="87"/>
      <c r="D138" s="89" t="s">
        <v>392</v>
      </c>
      <c r="E138" s="29">
        <f>E139</f>
        <v>50</v>
      </c>
      <c r="F138" s="29">
        <f t="shared" ref="F138:G140" si="54">F139</f>
        <v>50</v>
      </c>
      <c r="G138" s="29">
        <f t="shared" si="54"/>
        <v>50</v>
      </c>
      <c r="H138" s="2"/>
    </row>
    <row r="139" spans="1:8" ht="52.8" outlineLevel="4">
      <c r="A139" s="87" t="s">
        <v>69</v>
      </c>
      <c r="B139" s="86" t="s">
        <v>71</v>
      </c>
      <c r="C139" s="87"/>
      <c r="D139" s="89" t="s">
        <v>393</v>
      </c>
      <c r="E139" s="29">
        <f>E140</f>
        <v>50</v>
      </c>
      <c r="F139" s="29">
        <f t="shared" si="54"/>
        <v>50</v>
      </c>
      <c r="G139" s="29">
        <f t="shared" si="54"/>
        <v>50</v>
      </c>
      <c r="H139" s="2"/>
    </row>
    <row r="140" spans="1:8" outlineLevel="5">
      <c r="A140" s="87" t="s">
        <v>69</v>
      </c>
      <c r="B140" s="86" t="s">
        <v>72</v>
      </c>
      <c r="C140" s="87"/>
      <c r="D140" s="89" t="s">
        <v>394</v>
      </c>
      <c r="E140" s="29">
        <f>E141</f>
        <v>50</v>
      </c>
      <c r="F140" s="29">
        <f t="shared" si="54"/>
        <v>50</v>
      </c>
      <c r="G140" s="29">
        <f t="shared" si="54"/>
        <v>50</v>
      </c>
      <c r="H140" s="2"/>
    </row>
    <row r="141" spans="1:8" ht="26.4" outlineLevel="6">
      <c r="A141" s="87" t="s">
        <v>69</v>
      </c>
      <c r="B141" s="86" t="s">
        <v>72</v>
      </c>
      <c r="C141" s="87" t="s">
        <v>7</v>
      </c>
      <c r="D141" s="89" t="s">
        <v>342</v>
      </c>
      <c r="E141" s="29">
        <f>'№ 8 ведомственная'!F140</f>
        <v>50</v>
      </c>
      <c r="F141" s="29">
        <f>'№ 8 ведомственная'!G140</f>
        <v>50</v>
      </c>
      <c r="G141" s="29">
        <f>'№ 8 ведомственная'!H140</f>
        <v>50</v>
      </c>
      <c r="H141" s="2"/>
    </row>
    <row r="142" spans="1:8" ht="26.4" outlineLevel="3">
      <c r="A142" s="87" t="s">
        <v>69</v>
      </c>
      <c r="B142" s="86" t="s">
        <v>73</v>
      </c>
      <c r="C142" s="87"/>
      <c r="D142" s="89" t="s">
        <v>395</v>
      </c>
      <c r="E142" s="29">
        <f>E143+E154</f>
        <v>100</v>
      </c>
      <c r="F142" s="29">
        <f t="shared" ref="F142:G142" si="55">F143+F154</f>
        <v>100</v>
      </c>
      <c r="G142" s="29">
        <f t="shared" si="55"/>
        <v>100</v>
      </c>
      <c r="H142" s="2"/>
    </row>
    <row r="143" spans="1:8" ht="39.6" outlineLevel="4">
      <c r="A143" s="87" t="s">
        <v>69</v>
      </c>
      <c r="B143" s="86" t="s">
        <v>74</v>
      </c>
      <c r="C143" s="87"/>
      <c r="D143" s="89" t="s">
        <v>396</v>
      </c>
      <c r="E143" s="29">
        <f>E144+E146+E148+E150+E152</f>
        <v>80</v>
      </c>
      <c r="F143" s="29">
        <f t="shared" ref="F143:G143" si="56">F144+F146+F148+F150+F152</f>
        <v>80</v>
      </c>
      <c r="G143" s="29">
        <f t="shared" si="56"/>
        <v>80</v>
      </c>
      <c r="H143" s="2"/>
    </row>
    <row r="144" spans="1:8" outlineLevel="5">
      <c r="A144" s="87" t="s">
        <v>69</v>
      </c>
      <c r="B144" s="86" t="s">
        <v>75</v>
      </c>
      <c r="C144" s="87"/>
      <c r="D144" s="89" t="s">
        <v>397</v>
      </c>
      <c r="E144" s="29">
        <f>E145</f>
        <v>10</v>
      </c>
      <c r="F144" s="29">
        <f t="shared" ref="F144:G144" si="57">F145</f>
        <v>10</v>
      </c>
      <c r="G144" s="29">
        <f t="shared" si="57"/>
        <v>10</v>
      </c>
      <c r="H144" s="2"/>
    </row>
    <row r="145" spans="1:8" ht="26.4" outlineLevel="6">
      <c r="A145" s="87" t="s">
        <v>69</v>
      </c>
      <c r="B145" s="86" t="s">
        <v>75</v>
      </c>
      <c r="C145" s="87" t="s">
        <v>7</v>
      </c>
      <c r="D145" s="89" t="s">
        <v>342</v>
      </c>
      <c r="E145" s="29">
        <f>'№ 8 ведомственная'!F144</f>
        <v>10</v>
      </c>
      <c r="F145" s="29">
        <f>'№ 8 ведомственная'!G144</f>
        <v>10</v>
      </c>
      <c r="G145" s="29">
        <f>'№ 8 ведомственная'!H144</f>
        <v>10</v>
      </c>
      <c r="H145" s="2"/>
    </row>
    <row r="146" spans="1:8" outlineLevel="5">
      <c r="A146" s="87" t="s">
        <v>69</v>
      </c>
      <c r="B146" s="86" t="s">
        <v>76</v>
      </c>
      <c r="C146" s="87"/>
      <c r="D146" s="89" t="s">
        <v>398</v>
      </c>
      <c r="E146" s="29">
        <f>E147</f>
        <v>24</v>
      </c>
      <c r="F146" s="29">
        <f t="shared" ref="F146:G146" si="58">F147</f>
        <v>24</v>
      </c>
      <c r="G146" s="29">
        <f t="shared" si="58"/>
        <v>24</v>
      </c>
      <c r="H146" s="2"/>
    </row>
    <row r="147" spans="1:8" ht="26.4" outlineLevel="6">
      <c r="A147" s="87" t="s">
        <v>69</v>
      </c>
      <c r="B147" s="86" t="s">
        <v>76</v>
      </c>
      <c r="C147" s="87" t="s">
        <v>7</v>
      </c>
      <c r="D147" s="89" t="s">
        <v>342</v>
      </c>
      <c r="E147" s="29">
        <f>'№ 8 ведомственная'!F146</f>
        <v>24</v>
      </c>
      <c r="F147" s="29">
        <f>'№ 8 ведомственная'!G146</f>
        <v>24</v>
      </c>
      <c r="G147" s="29">
        <f>'№ 8 ведомственная'!H146</f>
        <v>24</v>
      </c>
      <c r="H147" s="2"/>
    </row>
    <row r="148" spans="1:8" outlineLevel="5">
      <c r="A148" s="87" t="s">
        <v>69</v>
      </c>
      <c r="B148" s="86" t="s">
        <v>77</v>
      </c>
      <c r="C148" s="87"/>
      <c r="D148" s="89" t="s">
        <v>399</v>
      </c>
      <c r="E148" s="29">
        <f>E149</f>
        <v>40</v>
      </c>
      <c r="F148" s="29">
        <f t="shared" ref="F148:G148" si="59">F149</f>
        <v>40</v>
      </c>
      <c r="G148" s="29">
        <f t="shared" si="59"/>
        <v>40</v>
      </c>
      <c r="H148" s="2"/>
    </row>
    <row r="149" spans="1:8" ht="26.4" outlineLevel="6">
      <c r="A149" s="87" t="s">
        <v>69</v>
      </c>
      <c r="B149" s="86" t="s">
        <v>77</v>
      </c>
      <c r="C149" s="87" t="s">
        <v>7</v>
      </c>
      <c r="D149" s="89" t="s">
        <v>342</v>
      </c>
      <c r="E149" s="29">
        <f>'№ 8 ведомственная'!F148</f>
        <v>40</v>
      </c>
      <c r="F149" s="29">
        <f>'№ 8 ведомственная'!G148</f>
        <v>40</v>
      </c>
      <c r="G149" s="29">
        <f>'№ 8 ведомственная'!H148</f>
        <v>40</v>
      </c>
      <c r="H149" s="2"/>
    </row>
    <row r="150" spans="1:8" outlineLevel="5">
      <c r="A150" s="87" t="s">
        <v>69</v>
      </c>
      <c r="B150" s="86" t="s">
        <v>78</v>
      </c>
      <c r="C150" s="87"/>
      <c r="D150" s="89" t="s">
        <v>400</v>
      </c>
      <c r="E150" s="29">
        <f>E151</f>
        <v>3</v>
      </c>
      <c r="F150" s="29">
        <f t="shared" ref="F150:G150" si="60">F151</f>
        <v>3</v>
      </c>
      <c r="G150" s="29">
        <f t="shared" si="60"/>
        <v>3</v>
      </c>
      <c r="H150" s="2"/>
    </row>
    <row r="151" spans="1:8" ht="26.4" outlineLevel="6">
      <c r="A151" s="87" t="s">
        <v>69</v>
      </c>
      <c r="B151" s="86" t="s">
        <v>78</v>
      </c>
      <c r="C151" s="87" t="s">
        <v>7</v>
      </c>
      <c r="D151" s="89" t="s">
        <v>342</v>
      </c>
      <c r="E151" s="29">
        <f>'№ 8 ведомственная'!F150</f>
        <v>3</v>
      </c>
      <c r="F151" s="29">
        <f>'№ 8 ведомственная'!G150</f>
        <v>3</v>
      </c>
      <c r="G151" s="29">
        <f>'№ 8 ведомственная'!H150</f>
        <v>3</v>
      </c>
      <c r="H151" s="2"/>
    </row>
    <row r="152" spans="1:8" outlineLevel="5">
      <c r="A152" s="87" t="s">
        <v>69</v>
      </c>
      <c r="B152" s="86" t="s">
        <v>79</v>
      </c>
      <c r="C152" s="87"/>
      <c r="D152" s="89" t="s">
        <v>401</v>
      </c>
      <c r="E152" s="29">
        <f>E153</f>
        <v>3</v>
      </c>
      <c r="F152" s="29">
        <f t="shared" ref="F152:G152" si="61">F153</f>
        <v>3</v>
      </c>
      <c r="G152" s="29">
        <f t="shared" si="61"/>
        <v>3</v>
      </c>
      <c r="H152" s="2"/>
    </row>
    <row r="153" spans="1:8" ht="26.4" outlineLevel="6">
      <c r="A153" s="87" t="s">
        <v>69</v>
      </c>
      <c r="B153" s="86" t="s">
        <v>79</v>
      </c>
      <c r="C153" s="87" t="s">
        <v>7</v>
      </c>
      <c r="D153" s="89" t="s">
        <v>342</v>
      </c>
      <c r="E153" s="29">
        <f>'№ 8 ведомственная'!F152</f>
        <v>3</v>
      </c>
      <c r="F153" s="29">
        <f>'№ 8 ведомственная'!G152</f>
        <v>3</v>
      </c>
      <c r="G153" s="29">
        <f>'№ 8 ведомственная'!H152</f>
        <v>3</v>
      </c>
      <c r="H153" s="2"/>
    </row>
    <row r="154" spans="1:8" ht="39.6" outlineLevel="4">
      <c r="A154" s="87" t="s">
        <v>69</v>
      </c>
      <c r="B154" s="86" t="s">
        <v>80</v>
      </c>
      <c r="C154" s="87"/>
      <c r="D154" s="89" t="s">
        <v>402</v>
      </c>
      <c r="E154" s="29">
        <f>E155</f>
        <v>20</v>
      </c>
      <c r="F154" s="29">
        <f t="shared" ref="F154:G155" si="62">F155</f>
        <v>20</v>
      </c>
      <c r="G154" s="29">
        <f t="shared" si="62"/>
        <v>20</v>
      </c>
      <c r="H154" s="2"/>
    </row>
    <row r="155" spans="1:8" ht="26.4" outlineLevel="5">
      <c r="A155" s="87" t="s">
        <v>69</v>
      </c>
      <c r="B155" s="86" t="s">
        <v>81</v>
      </c>
      <c r="C155" s="87"/>
      <c r="D155" s="89" t="s">
        <v>403</v>
      </c>
      <c r="E155" s="29">
        <f>E156</f>
        <v>20</v>
      </c>
      <c r="F155" s="29">
        <f t="shared" si="62"/>
        <v>20</v>
      </c>
      <c r="G155" s="29">
        <f t="shared" si="62"/>
        <v>20</v>
      </c>
      <c r="H155" s="2"/>
    </row>
    <row r="156" spans="1:8" ht="26.4" outlineLevel="6">
      <c r="A156" s="87" t="s">
        <v>69</v>
      </c>
      <c r="B156" s="86" t="s">
        <v>81</v>
      </c>
      <c r="C156" s="87" t="s">
        <v>7</v>
      </c>
      <c r="D156" s="89" t="s">
        <v>342</v>
      </c>
      <c r="E156" s="29">
        <f>'№ 8 ведомственная'!F155</f>
        <v>20</v>
      </c>
      <c r="F156" s="29">
        <f>'№ 8 ведомственная'!G155</f>
        <v>20</v>
      </c>
      <c r="G156" s="29">
        <f>'№ 8 ведомственная'!H155</f>
        <v>20</v>
      </c>
      <c r="H156" s="2"/>
    </row>
    <row r="157" spans="1:8" ht="26.4" outlineLevel="6">
      <c r="A157" s="26" t="s">
        <v>719</v>
      </c>
      <c r="B157" s="26"/>
      <c r="C157" s="25"/>
      <c r="D157" s="27" t="s">
        <v>724</v>
      </c>
      <c r="E157" s="29">
        <f>E158</f>
        <v>50</v>
      </c>
      <c r="F157" s="29">
        <f t="shared" ref="F157:G157" si="63">F158</f>
        <v>50</v>
      </c>
      <c r="G157" s="29">
        <f t="shared" si="63"/>
        <v>50</v>
      </c>
      <c r="H157" s="2"/>
    </row>
    <row r="158" spans="1:8" ht="52.8" outlineLevel="6">
      <c r="A158" s="26" t="s">
        <v>719</v>
      </c>
      <c r="B158" s="26" t="s">
        <v>720</v>
      </c>
      <c r="C158" s="25"/>
      <c r="D158" s="27" t="s">
        <v>725</v>
      </c>
      <c r="E158" s="29">
        <f>E159</f>
        <v>50</v>
      </c>
      <c r="F158" s="29">
        <f t="shared" ref="F158:G158" si="64">F159</f>
        <v>50</v>
      </c>
      <c r="G158" s="29">
        <f t="shared" si="64"/>
        <v>50</v>
      </c>
      <c r="H158" s="2"/>
    </row>
    <row r="159" spans="1:8" ht="79.2" outlineLevel="6">
      <c r="A159" s="26" t="s">
        <v>719</v>
      </c>
      <c r="B159" s="26" t="s">
        <v>721</v>
      </c>
      <c r="C159" s="25"/>
      <c r="D159" s="27" t="s">
        <v>739</v>
      </c>
      <c r="E159" s="29">
        <f>E160</f>
        <v>50</v>
      </c>
      <c r="F159" s="29">
        <f t="shared" ref="F159:G159" si="65">F160</f>
        <v>50</v>
      </c>
      <c r="G159" s="29">
        <f t="shared" si="65"/>
        <v>50</v>
      </c>
      <c r="H159" s="2"/>
    </row>
    <row r="160" spans="1:8" ht="26.4" outlineLevel="6">
      <c r="A160" s="26" t="s">
        <v>719</v>
      </c>
      <c r="B160" s="26" t="s">
        <v>722</v>
      </c>
      <c r="C160" s="25"/>
      <c r="D160" s="27" t="s">
        <v>726</v>
      </c>
      <c r="E160" s="29">
        <f>E161</f>
        <v>50</v>
      </c>
      <c r="F160" s="29">
        <f t="shared" ref="F160:G160" si="66">F161</f>
        <v>50</v>
      </c>
      <c r="G160" s="29">
        <f t="shared" si="66"/>
        <v>50</v>
      </c>
      <c r="H160" s="2"/>
    </row>
    <row r="161" spans="1:8" ht="26.4" outlineLevel="6">
      <c r="A161" s="26" t="s">
        <v>719</v>
      </c>
      <c r="B161" s="26" t="s">
        <v>723</v>
      </c>
      <c r="C161" s="25"/>
      <c r="D161" s="27" t="s">
        <v>727</v>
      </c>
      <c r="E161" s="29">
        <f>E162</f>
        <v>50</v>
      </c>
      <c r="F161" s="29">
        <f t="shared" ref="F161:G161" si="67">F162</f>
        <v>50</v>
      </c>
      <c r="G161" s="29">
        <f t="shared" si="67"/>
        <v>50</v>
      </c>
      <c r="H161" s="2"/>
    </row>
    <row r="162" spans="1:8" ht="26.4" outlineLevel="6">
      <c r="A162" s="26" t="s">
        <v>719</v>
      </c>
      <c r="B162" s="26" t="s">
        <v>723</v>
      </c>
      <c r="C162" s="25">
        <v>200</v>
      </c>
      <c r="D162" s="27" t="s">
        <v>342</v>
      </c>
      <c r="E162" s="29">
        <f>'№ 8 ведомственная'!F161</f>
        <v>50</v>
      </c>
      <c r="F162" s="29">
        <f>'№ 8 ведомственная'!G161</f>
        <v>50</v>
      </c>
      <c r="G162" s="29">
        <f>'№ 8 ведомственная'!H161</f>
        <v>50</v>
      </c>
      <c r="H162" s="2"/>
    </row>
    <row r="163" spans="1:8" s="44" customFormat="1">
      <c r="A163" s="90" t="s">
        <v>82</v>
      </c>
      <c r="B163" s="91"/>
      <c r="C163" s="90"/>
      <c r="D163" s="92" t="s">
        <v>286</v>
      </c>
      <c r="E163" s="93">
        <f>E164+E173+E181+E209</f>
        <v>79728.399999999994</v>
      </c>
      <c r="F163" s="93">
        <f t="shared" ref="F163:G163" si="68">F164+F173+F181+F209</f>
        <v>86398.399999999994</v>
      </c>
      <c r="G163" s="93">
        <f t="shared" si="68"/>
        <v>87819.099999999991</v>
      </c>
      <c r="H163" s="4"/>
    </row>
    <row r="164" spans="1:8" outlineLevel="1">
      <c r="A164" s="87" t="s">
        <v>178</v>
      </c>
      <c r="B164" s="86"/>
      <c r="C164" s="87"/>
      <c r="D164" s="89" t="s">
        <v>325</v>
      </c>
      <c r="E164" s="29">
        <f>E165</f>
        <v>90</v>
      </c>
      <c r="F164" s="29">
        <f t="shared" ref="F164:G165" si="69">F165</f>
        <v>90</v>
      </c>
      <c r="G164" s="29">
        <f t="shared" si="69"/>
        <v>90</v>
      </c>
      <c r="H164" s="2"/>
    </row>
    <row r="165" spans="1:8" ht="39.6" outlineLevel="2">
      <c r="A165" s="87" t="s">
        <v>178</v>
      </c>
      <c r="B165" s="86" t="s">
        <v>168</v>
      </c>
      <c r="C165" s="87"/>
      <c r="D165" s="89" t="s">
        <v>323</v>
      </c>
      <c r="E165" s="29">
        <f>E166</f>
        <v>90</v>
      </c>
      <c r="F165" s="29">
        <f t="shared" si="69"/>
        <v>90</v>
      </c>
      <c r="G165" s="29">
        <f t="shared" si="69"/>
        <v>90</v>
      </c>
      <c r="H165" s="2"/>
    </row>
    <row r="166" spans="1:8" ht="26.4" outlineLevel="3">
      <c r="A166" s="87" t="s">
        <v>178</v>
      </c>
      <c r="B166" s="86" t="s">
        <v>179</v>
      </c>
      <c r="C166" s="87"/>
      <c r="D166" s="89" t="s">
        <v>479</v>
      </c>
      <c r="E166" s="29">
        <f>E167+E170</f>
        <v>90</v>
      </c>
      <c r="F166" s="29">
        <f t="shared" ref="F166:G166" si="70">F167+F170</f>
        <v>90</v>
      </c>
      <c r="G166" s="29">
        <f t="shared" si="70"/>
        <v>90</v>
      </c>
      <c r="H166" s="2"/>
    </row>
    <row r="167" spans="1:8" ht="39.6" outlineLevel="4">
      <c r="A167" s="25" t="s">
        <v>178</v>
      </c>
      <c r="B167" s="26" t="s">
        <v>231</v>
      </c>
      <c r="C167" s="25"/>
      <c r="D167" s="27" t="s">
        <v>519</v>
      </c>
      <c r="E167" s="11">
        <f>E168</f>
        <v>50</v>
      </c>
      <c r="F167" s="11">
        <f t="shared" ref="F167:G168" si="71">F168</f>
        <v>50</v>
      </c>
      <c r="G167" s="11">
        <f t="shared" si="71"/>
        <v>50</v>
      </c>
      <c r="H167" s="2"/>
    </row>
    <row r="168" spans="1:8" ht="26.4" outlineLevel="5">
      <c r="A168" s="25" t="s">
        <v>178</v>
      </c>
      <c r="B168" s="26" t="s">
        <v>232</v>
      </c>
      <c r="C168" s="25"/>
      <c r="D168" s="27" t="s">
        <v>520</v>
      </c>
      <c r="E168" s="11">
        <f>E169</f>
        <v>50</v>
      </c>
      <c r="F168" s="11">
        <f t="shared" si="71"/>
        <v>50</v>
      </c>
      <c r="G168" s="11">
        <f t="shared" si="71"/>
        <v>50</v>
      </c>
      <c r="H168" s="2"/>
    </row>
    <row r="169" spans="1:8" ht="52.8" outlineLevel="6">
      <c r="A169" s="25" t="s">
        <v>178</v>
      </c>
      <c r="B169" s="26" t="s">
        <v>232</v>
      </c>
      <c r="C169" s="25">
        <v>100</v>
      </c>
      <c r="D169" s="27" t="s">
        <v>341</v>
      </c>
      <c r="E169" s="11">
        <f>'№ 8 ведомственная'!F487</f>
        <v>50</v>
      </c>
      <c r="F169" s="11">
        <f>'№ 8 ведомственная'!G487</f>
        <v>50</v>
      </c>
      <c r="G169" s="11">
        <f>'№ 8 ведомственная'!H487</f>
        <v>50</v>
      </c>
      <c r="H169" s="2"/>
    </row>
    <row r="170" spans="1:8" ht="26.4" outlineLevel="4">
      <c r="A170" s="25" t="s">
        <v>178</v>
      </c>
      <c r="B170" s="26" t="s">
        <v>180</v>
      </c>
      <c r="C170" s="25"/>
      <c r="D170" s="27" t="s">
        <v>480</v>
      </c>
      <c r="E170" s="11">
        <f>E171</f>
        <v>40</v>
      </c>
      <c r="F170" s="11">
        <f t="shared" ref="F170:G171" si="72">F171</f>
        <v>40</v>
      </c>
      <c r="G170" s="11">
        <f t="shared" si="72"/>
        <v>40</v>
      </c>
      <c r="H170" s="2"/>
    </row>
    <row r="171" spans="1:8" ht="26.4" outlineLevel="5">
      <c r="A171" s="25" t="s">
        <v>178</v>
      </c>
      <c r="B171" s="26" t="s">
        <v>181</v>
      </c>
      <c r="C171" s="25"/>
      <c r="D171" s="27" t="s">
        <v>481</v>
      </c>
      <c r="E171" s="11">
        <f>E172</f>
        <v>40</v>
      </c>
      <c r="F171" s="11">
        <f t="shared" si="72"/>
        <v>40</v>
      </c>
      <c r="G171" s="11">
        <f t="shared" si="72"/>
        <v>40</v>
      </c>
      <c r="H171" s="2"/>
    </row>
    <row r="172" spans="1:8" ht="26.4" outlineLevel="6">
      <c r="A172" s="25" t="s">
        <v>178</v>
      </c>
      <c r="B172" s="26" t="s">
        <v>181</v>
      </c>
      <c r="C172" s="25" t="s">
        <v>39</v>
      </c>
      <c r="D172" s="27" t="s">
        <v>368</v>
      </c>
      <c r="E172" s="11">
        <f>'№ 8 ведомственная'!F348</f>
        <v>40</v>
      </c>
      <c r="F172" s="11">
        <f>'№ 8 ведомственная'!G348</f>
        <v>40</v>
      </c>
      <c r="G172" s="11">
        <f>'№ 8 ведомственная'!H348</f>
        <v>40</v>
      </c>
      <c r="H172" s="2"/>
    </row>
    <row r="173" spans="1:8" outlineLevel="1">
      <c r="A173" s="25" t="s">
        <v>87</v>
      </c>
      <c r="B173" s="26"/>
      <c r="C173" s="25"/>
      <c r="D173" s="27" t="s">
        <v>308</v>
      </c>
      <c r="E173" s="11">
        <f>E174</f>
        <v>14087.3</v>
      </c>
      <c r="F173" s="11">
        <f t="shared" ref="F173:G175" si="73">F174</f>
        <v>14258.5</v>
      </c>
      <c r="G173" s="11">
        <f t="shared" si="73"/>
        <v>15071.2</v>
      </c>
      <c r="H173" s="2"/>
    </row>
    <row r="174" spans="1:8" ht="52.8" outlineLevel="2">
      <c r="A174" s="25" t="s">
        <v>87</v>
      </c>
      <c r="B174" s="26" t="s">
        <v>84</v>
      </c>
      <c r="C174" s="25"/>
      <c r="D174" s="27" t="s">
        <v>307</v>
      </c>
      <c r="E174" s="11">
        <f>E175</f>
        <v>14087.3</v>
      </c>
      <c r="F174" s="11">
        <f t="shared" si="73"/>
        <v>14258.5</v>
      </c>
      <c r="G174" s="11">
        <f t="shared" si="73"/>
        <v>15071.2</v>
      </c>
      <c r="H174" s="2"/>
    </row>
    <row r="175" spans="1:8" ht="26.4" outlineLevel="3">
      <c r="A175" s="25" t="s">
        <v>87</v>
      </c>
      <c r="B175" s="26" t="s">
        <v>88</v>
      </c>
      <c r="C175" s="25"/>
      <c r="D175" s="27" t="s">
        <v>407</v>
      </c>
      <c r="E175" s="11">
        <f>E176</f>
        <v>14087.3</v>
      </c>
      <c r="F175" s="11">
        <f t="shared" si="73"/>
        <v>14258.5</v>
      </c>
      <c r="G175" s="11">
        <f t="shared" si="73"/>
        <v>15071.2</v>
      </c>
      <c r="H175" s="2"/>
    </row>
    <row r="176" spans="1:8" outlineLevel="4">
      <c r="A176" s="25" t="s">
        <v>87</v>
      </c>
      <c r="B176" s="26" t="s">
        <v>89</v>
      </c>
      <c r="C176" s="25"/>
      <c r="D176" s="27" t="s">
        <v>408</v>
      </c>
      <c r="E176" s="11">
        <f>E177+E179</f>
        <v>14087.3</v>
      </c>
      <c r="F176" s="11">
        <f t="shared" ref="F176:G176" si="74">F177+F179</f>
        <v>14258.5</v>
      </c>
      <c r="G176" s="11">
        <f t="shared" si="74"/>
        <v>15071.2</v>
      </c>
      <c r="H176" s="2"/>
    </row>
    <row r="177" spans="1:8" ht="39.6" outlineLevel="5">
      <c r="A177" s="25" t="s">
        <v>87</v>
      </c>
      <c r="B177" s="26" t="s">
        <v>90</v>
      </c>
      <c r="C177" s="25"/>
      <c r="D177" s="27" t="s">
        <v>409</v>
      </c>
      <c r="E177" s="11">
        <f>E178</f>
        <v>2817.5</v>
      </c>
      <c r="F177" s="11">
        <f t="shared" ref="F177:G177" si="75">F178</f>
        <v>2817.5</v>
      </c>
      <c r="G177" s="11">
        <f t="shared" si="75"/>
        <v>2817.5</v>
      </c>
      <c r="H177" s="2"/>
    </row>
    <row r="178" spans="1:8" ht="26.4" outlineLevel="6">
      <c r="A178" s="25" t="s">
        <v>87</v>
      </c>
      <c r="B178" s="26" t="s">
        <v>90</v>
      </c>
      <c r="C178" s="25" t="s">
        <v>7</v>
      </c>
      <c r="D178" s="27" t="s">
        <v>342</v>
      </c>
      <c r="E178" s="11">
        <f>'№ 8 ведомственная'!F168</f>
        <v>2817.5</v>
      </c>
      <c r="F178" s="11">
        <f>'№ 8 ведомственная'!G168</f>
        <v>2817.5</v>
      </c>
      <c r="G178" s="11">
        <f>'№ 8 ведомственная'!H168</f>
        <v>2817.5</v>
      </c>
      <c r="H178" s="2"/>
    </row>
    <row r="179" spans="1:8" ht="39.6" outlineLevel="6">
      <c r="A179" s="26" t="s">
        <v>87</v>
      </c>
      <c r="B179" s="26" t="s">
        <v>641</v>
      </c>
      <c r="C179" s="25"/>
      <c r="D179" s="27" t="s">
        <v>409</v>
      </c>
      <c r="E179" s="11">
        <f>E180</f>
        <v>11269.8</v>
      </c>
      <c r="F179" s="11">
        <f t="shared" ref="F179:G179" si="76">F180</f>
        <v>11441</v>
      </c>
      <c r="G179" s="11">
        <f t="shared" si="76"/>
        <v>12253.7</v>
      </c>
      <c r="H179" s="2"/>
    </row>
    <row r="180" spans="1:8" ht="26.4" outlineLevel="6">
      <c r="A180" s="26" t="s">
        <v>87</v>
      </c>
      <c r="B180" s="26" t="s">
        <v>641</v>
      </c>
      <c r="C180" s="25" t="s">
        <v>7</v>
      </c>
      <c r="D180" s="27" t="s">
        <v>342</v>
      </c>
      <c r="E180" s="11">
        <f>'№ 8 ведомственная'!F170</f>
        <v>11269.8</v>
      </c>
      <c r="F180" s="11">
        <f>'№ 8 ведомственная'!G170</f>
        <v>11441</v>
      </c>
      <c r="G180" s="11">
        <f>'№ 8 ведомственная'!H170</f>
        <v>12253.7</v>
      </c>
      <c r="H180" s="2"/>
    </row>
    <row r="181" spans="1:8" outlineLevel="1">
      <c r="A181" s="25" t="s">
        <v>91</v>
      </c>
      <c r="B181" s="26"/>
      <c r="C181" s="25"/>
      <c r="D181" s="27" t="s">
        <v>309</v>
      </c>
      <c r="E181" s="11">
        <f>E182</f>
        <v>64095.099999999991</v>
      </c>
      <c r="F181" s="11">
        <f t="shared" ref="F181:G181" si="77">F182</f>
        <v>71568.899999999994</v>
      </c>
      <c r="G181" s="11">
        <f t="shared" si="77"/>
        <v>72176.899999999994</v>
      </c>
      <c r="H181" s="2"/>
    </row>
    <row r="182" spans="1:8" ht="52.8" outlineLevel="2">
      <c r="A182" s="25" t="s">
        <v>91</v>
      </c>
      <c r="B182" s="26" t="s">
        <v>84</v>
      </c>
      <c r="C182" s="25"/>
      <c r="D182" s="27" t="s">
        <v>307</v>
      </c>
      <c r="E182" s="11">
        <f>E183+E203</f>
        <v>64095.099999999991</v>
      </c>
      <c r="F182" s="11">
        <f t="shared" ref="F182:G182" si="78">F183+F203</f>
        <v>71568.899999999994</v>
      </c>
      <c r="G182" s="11">
        <f t="shared" si="78"/>
        <v>72176.899999999994</v>
      </c>
      <c r="H182" s="2"/>
    </row>
    <row r="183" spans="1:8" ht="26.4" outlineLevel="3">
      <c r="A183" s="25" t="s">
        <v>91</v>
      </c>
      <c r="B183" s="26" t="s">
        <v>88</v>
      </c>
      <c r="C183" s="25"/>
      <c r="D183" s="27" t="s">
        <v>407</v>
      </c>
      <c r="E183" s="11">
        <f>E184+E193+E198</f>
        <v>60775.599999999991</v>
      </c>
      <c r="F183" s="11">
        <f>F184+F193+F198</f>
        <v>68249.399999999994</v>
      </c>
      <c r="G183" s="11">
        <f>G184+G193+G198</f>
        <v>68857.399999999994</v>
      </c>
      <c r="H183" s="2"/>
    </row>
    <row r="184" spans="1:8" ht="39.6" outlineLevel="4">
      <c r="A184" s="25" t="s">
        <v>91</v>
      </c>
      <c r="B184" s="26" t="s">
        <v>92</v>
      </c>
      <c r="C184" s="25"/>
      <c r="D184" s="27" t="s">
        <v>410</v>
      </c>
      <c r="E184" s="11">
        <f>E185+E187+E189+E191</f>
        <v>22594.7</v>
      </c>
      <c r="F184" s="11">
        <f t="shared" ref="F184:G184" si="79">F185+F187+F189+F191</f>
        <v>23048.9</v>
      </c>
      <c r="G184" s="11">
        <f t="shared" si="79"/>
        <v>23513.1</v>
      </c>
      <c r="H184" s="2"/>
    </row>
    <row r="185" spans="1:8" ht="66" outlineLevel="5">
      <c r="A185" s="25" t="s">
        <v>91</v>
      </c>
      <c r="B185" s="26" t="s">
        <v>93</v>
      </c>
      <c r="C185" s="25"/>
      <c r="D185" s="27" t="s">
        <v>411</v>
      </c>
      <c r="E185" s="11">
        <f>E186</f>
        <v>10094.700000000001</v>
      </c>
      <c r="F185" s="11">
        <f t="shared" ref="F185:G185" si="80">F186</f>
        <v>10548.9</v>
      </c>
      <c r="G185" s="11">
        <f t="shared" si="80"/>
        <v>11013.1</v>
      </c>
      <c r="H185" s="2"/>
    </row>
    <row r="186" spans="1:8" ht="26.4" outlineLevel="6">
      <c r="A186" s="25" t="s">
        <v>91</v>
      </c>
      <c r="B186" s="26" t="s">
        <v>93</v>
      </c>
      <c r="C186" s="25" t="s">
        <v>7</v>
      </c>
      <c r="D186" s="27" t="s">
        <v>342</v>
      </c>
      <c r="E186" s="11">
        <f>'№ 8 ведомственная'!F176</f>
        <v>10094.700000000001</v>
      </c>
      <c r="F186" s="11">
        <f>'№ 8 ведомственная'!G176</f>
        <v>10548.9</v>
      </c>
      <c r="G186" s="11">
        <f>'№ 8 ведомственная'!H176</f>
        <v>11013.1</v>
      </c>
      <c r="H186" s="2"/>
    </row>
    <row r="187" spans="1:8" ht="26.4" outlineLevel="5">
      <c r="A187" s="25" t="s">
        <v>91</v>
      </c>
      <c r="B187" s="26" t="s">
        <v>94</v>
      </c>
      <c r="C187" s="25"/>
      <c r="D187" s="27" t="s">
        <v>412</v>
      </c>
      <c r="E187" s="11">
        <f>E188</f>
        <v>6500</v>
      </c>
      <c r="F187" s="11">
        <f t="shared" ref="F187:G187" si="81">F188</f>
        <v>6500</v>
      </c>
      <c r="G187" s="11">
        <f t="shared" si="81"/>
        <v>6500</v>
      </c>
      <c r="H187" s="2"/>
    </row>
    <row r="188" spans="1:8" ht="26.4" outlineLevel="6">
      <c r="A188" s="25" t="s">
        <v>91</v>
      </c>
      <c r="B188" s="26" t="s">
        <v>94</v>
      </c>
      <c r="C188" s="25" t="s">
        <v>39</v>
      </c>
      <c r="D188" s="27" t="s">
        <v>368</v>
      </c>
      <c r="E188" s="11">
        <f>'№ 8 ведомственная'!F178</f>
        <v>6500</v>
      </c>
      <c r="F188" s="11">
        <f>'№ 8 ведомственная'!G178</f>
        <v>6500</v>
      </c>
      <c r="G188" s="11">
        <f>'№ 8 ведомственная'!H178</f>
        <v>6500</v>
      </c>
      <c r="H188" s="2"/>
    </row>
    <row r="189" spans="1:8" ht="26.4" outlineLevel="5">
      <c r="A189" s="25" t="s">
        <v>91</v>
      </c>
      <c r="B189" s="26" t="s">
        <v>95</v>
      </c>
      <c r="C189" s="25"/>
      <c r="D189" s="27" t="s">
        <v>413</v>
      </c>
      <c r="E189" s="11">
        <f>E190</f>
        <v>2000</v>
      </c>
      <c r="F189" s="11">
        <f t="shared" ref="F189:G189" si="82">F190</f>
        <v>2000</v>
      </c>
      <c r="G189" s="11">
        <f t="shared" si="82"/>
        <v>2000</v>
      </c>
      <c r="H189" s="2"/>
    </row>
    <row r="190" spans="1:8" ht="26.4" outlineLevel="6">
      <c r="A190" s="25" t="s">
        <v>91</v>
      </c>
      <c r="B190" s="26" t="s">
        <v>95</v>
      </c>
      <c r="C190" s="25" t="s">
        <v>7</v>
      </c>
      <c r="D190" s="27" t="s">
        <v>342</v>
      </c>
      <c r="E190" s="11">
        <f>'№ 8 ведомственная'!F180</f>
        <v>2000</v>
      </c>
      <c r="F190" s="11">
        <f>'№ 8 ведомственная'!G180</f>
        <v>2000</v>
      </c>
      <c r="G190" s="11">
        <f>'№ 8 ведомственная'!H180</f>
        <v>2000</v>
      </c>
      <c r="H190" s="2"/>
    </row>
    <row r="191" spans="1:8" ht="52.8" outlineLevel="5">
      <c r="A191" s="25" t="s">
        <v>91</v>
      </c>
      <c r="B191" s="26" t="s">
        <v>96</v>
      </c>
      <c r="C191" s="25"/>
      <c r="D191" s="27" t="s">
        <v>414</v>
      </c>
      <c r="E191" s="11">
        <f>E192</f>
        <v>4000</v>
      </c>
      <c r="F191" s="11">
        <f t="shared" ref="F191:G191" si="83">F192</f>
        <v>4000</v>
      </c>
      <c r="G191" s="11">
        <f t="shared" si="83"/>
        <v>4000</v>
      </c>
      <c r="H191" s="2"/>
    </row>
    <row r="192" spans="1:8" ht="26.4" outlineLevel="6">
      <c r="A192" s="25" t="s">
        <v>91</v>
      </c>
      <c r="B192" s="26" t="s">
        <v>96</v>
      </c>
      <c r="C192" s="25" t="s">
        <v>7</v>
      </c>
      <c r="D192" s="27" t="s">
        <v>342</v>
      </c>
      <c r="E192" s="11">
        <f>'№ 8 ведомственная'!F182</f>
        <v>4000</v>
      </c>
      <c r="F192" s="11">
        <f>'№ 8 ведомственная'!G182</f>
        <v>4000</v>
      </c>
      <c r="G192" s="11">
        <f>'№ 8 ведомственная'!H182</f>
        <v>4000</v>
      </c>
      <c r="H192" s="2"/>
    </row>
    <row r="193" spans="1:8" ht="39.6" outlineLevel="4">
      <c r="A193" s="25" t="s">
        <v>91</v>
      </c>
      <c r="B193" s="26" t="s">
        <v>97</v>
      </c>
      <c r="C193" s="25"/>
      <c r="D193" s="27" t="s">
        <v>415</v>
      </c>
      <c r="E193" s="11">
        <f>E197+E194</f>
        <v>34266.399999999994</v>
      </c>
      <c r="F193" s="11">
        <f t="shared" ref="F193:G193" si="84">F197+F194</f>
        <v>41148.199999999997</v>
      </c>
      <c r="G193" s="11">
        <f t="shared" si="84"/>
        <v>41148.199999999997</v>
      </c>
      <c r="H193" s="2"/>
    </row>
    <row r="194" spans="1:8" ht="26.4" outlineLevel="4">
      <c r="A194" s="26" t="s">
        <v>91</v>
      </c>
      <c r="B194" s="26" t="s">
        <v>642</v>
      </c>
      <c r="C194" s="25"/>
      <c r="D194" s="27" t="s">
        <v>686</v>
      </c>
      <c r="E194" s="11">
        <f>E195</f>
        <v>27556.899999999998</v>
      </c>
      <c r="F194" s="11">
        <f t="shared" ref="F194:G194" si="85">F195</f>
        <v>34438.699999999997</v>
      </c>
      <c r="G194" s="11">
        <f t="shared" si="85"/>
        <v>34438.699999999997</v>
      </c>
      <c r="H194" s="2"/>
    </row>
    <row r="195" spans="1:8" ht="26.4" outlineLevel="4">
      <c r="A195" s="26" t="s">
        <v>91</v>
      </c>
      <c r="B195" s="26" t="s">
        <v>642</v>
      </c>
      <c r="C195" s="25">
        <v>200</v>
      </c>
      <c r="D195" s="27" t="s">
        <v>342</v>
      </c>
      <c r="E195" s="11">
        <f>'№ 8 ведомственная'!F185</f>
        <v>27556.899999999998</v>
      </c>
      <c r="F195" s="11">
        <f>'№ 8 ведомственная'!G185</f>
        <v>34438.699999999997</v>
      </c>
      <c r="G195" s="11">
        <f>'№ 8 ведомственная'!H185</f>
        <v>34438.699999999997</v>
      </c>
      <c r="H195" s="2"/>
    </row>
    <row r="196" spans="1:8" ht="26.4" outlineLevel="5">
      <c r="A196" s="25" t="s">
        <v>91</v>
      </c>
      <c r="B196" s="26" t="s">
        <v>98</v>
      </c>
      <c r="C196" s="25"/>
      <c r="D196" s="27" t="s">
        <v>687</v>
      </c>
      <c r="E196" s="11">
        <f>E197</f>
        <v>6709.5</v>
      </c>
      <c r="F196" s="11">
        <f t="shared" ref="F196:G196" si="86">F197</f>
        <v>6709.5</v>
      </c>
      <c r="G196" s="11">
        <f t="shared" si="86"/>
        <v>6709.5</v>
      </c>
      <c r="H196" s="2"/>
    </row>
    <row r="197" spans="1:8" ht="26.4" outlineLevel="6">
      <c r="A197" s="25" t="s">
        <v>91</v>
      </c>
      <c r="B197" s="26" t="s">
        <v>98</v>
      </c>
      <c r="C197" s="25" t="s">
        <v>7</v>
      </c>
      <c r="D197" s="27" t="s">
        <v>342</v>
      </c>
      <c r="E197" s="11">
        <f>'№ 8 ведомственная'!F187</f>
        <v>6709.5</v>
      </c>
      <c r="F197" s="11">
        <f>'№ 8 ведомственная'!G187</f>
        <v>6709.5</v>
      </c>
      <c r="G197" s="11">
        <f>'№ 8 ведомственная'!H187</f>
        <v>6709.5</v>
      </c>
      <c r="H197" s="2"/>
    </row>
    <row r="198" spans="1:8" ht="26.4" outlineLevel="4">
      <c r="A198" s="25" t="s">
        <v>91</v>
      </c>
      <c r="B198" s="26" t="s">
        <v>99</v>
      </c>
      <c r="C198" s="25"/>
      <c r="D198" s="27" t="s">
        <v>416</v>
      </c>
      <c r="E198" s="11">
        <f>E201+E199</f>
        <v>3914.5</v>
      </c>
      <c r="F198" s="11">
        <f t="shared" ref="F198:G198" si="87">F201+F199</f>
        <v>4052.3</v>
      </c>
      <c r="G198" s="11">
        <f t="shared" si="87"/>
        <v>4196.0999999999995</v>
      </c>
      <c r="H198" s="2"/>
    </row>
    <row r="199" spans="1:8" ht="26.4" outlineLevel="4">
      <c r="A199" s="26" t="s">
        <v>91</v>
      </c>
      <c r="B199" s="26" t="s">
        <v>643</v>
      </c>
      <c r="C199" s="25"/>
      <c r="D199" s="27" t="s">
        <v>644</v>
      </c>
      <c r="E199" s="11">
        <f>E200</f>
        <v>3131.6</v>
      </c>
      <c r="F199" s="11">
        <f t="shared" ref="F199:G199" si="88">F200</f>
        <v>3269.4</v>
      </c>
      <c r="G199" s="11">
        <f t="shared" si="88"/>
        <v>3413.2</v>
      </c>
      <c r="H199" s="2"/>
    </row>
    <row r="200" spans="1:8" ht="26.4" outlineLevel="4">
      <c r="A200" s="26" t="s">
        <v>91</v>
      </c>
      <c r="B200" s="26" t="s">
        <v>643</v>
      </c>
      <c r="C200" s="25" t="s">
        <v>7</v>
      </c>
      <c r="D200" s="27" t="s">
        <v>342</v>
      </c>
      <c r="E200" s="11">
        <f>'№ 8 ведомственная'!F189</f>
        <v>3131.6</v>
      </c>
      <c r="F200" s="11">
        <f>'№ 8 ведомственная'!G189</f>
        <v>3269.4</v>
      </c>
      <c r="G200" s="11">
        <f>'№ 8 ведомственная'!H189</f>
        <v>3413.2</v>
      </c>
      <c r="H200" s="2"/>
    </row>
    <row r="201" spans="1:8" ht="26.4" outlineLevel="5">
      <c r="A201" s="25" t="s">
        <v>91</v>
      </c>
      <c r="B201" s="26" t="s">
        <v>100</v>
      </c>
      <c r="C201" s="25"/>
      <c r="D201" s="27" t="s">
        <v>417</v>
      </c>
      <c r="E201" s="11">
        <f>E202</f>
        <v>782.9</v>
      </c>
      <c r="F201" s="11">
        <f t="shared" ref="F201:G201" si="89">F202</f>
        <v>782.9</v>
      </c>
      <c r="G201" s="11">
        <f t="shared" si="89"/>
        <v>782.9</v>
      </c>
      <c r="H201" s="2"/>
    </row>
    <row r="202" spans="1:8" ht="26.4" outlineLevel="6">
      <c r="A202" s="25" t="s">
        <v>91</v>
      </c>
      <c r="B202" s="26" t="s">
        <v>100</v>
      </c>
      <c r="C202" s="25" t="s">
        <v>7</v>
      </c>
      <c r="D202" s="27" t="s">
        <v>342</v>
      </c>
      <c r="E202" s="11">
        <f>'№ 8 ведомственная'!F192</f>
        <v>782.9</v>
      </c>
      <c r="F202" s="11">
        <f>'№ 8 ведомственная'!G192</f>
        <v>782.9</v>
      </c>
      <c r="G202" s="11">
        <f>'№ 8 ведомственная'!H192</f>
        <v>782.9</v>
      </c>
      <c r="H202" s="2"/>
    </row>
    <row r="203" spans="1:8" outlineLevel="3">
      <c r="A203" s="25" t="s">
        <v>91</v>
      </c>
      <c r="B203" s="26" t="s">
        <v>101</v>
      </c>
      <c r="C203" s="25"/>
      <c r="D203" s="27" t="s">
        <v>418</v>
      </c>
      <c r="E203" s="11">
        <f>E204+E205</f>
        <v>3319.5</v>
      </c>
      <c r="F203" s="11">
        <f t="shared" ref="F203" si="90">F204+F205</f>
        <v>3319.5</v>
      </c>
      <c r="G203" s="11">
        <f>G204+G205</f>
        <v>3319.5</v>
      </c>
      <c r="H203" s="2"/>
    </row>
    <row r="204" spans="1:8" ht="26.4" outlineLevel="4">
      <c r="A204" s="25" t="s">
        <v>91</v>
      </c>
      <c r="B204" s="26" t="s">
        <v>102</v>
      </c>
      <c r="C204" s="25"/>
      <c r="D204" s="27" t="s">
        <v>422</v>
      </c>
      <c r="E204" s="11">
        <f>E207</f>
        <v>656.8</v>
      </c>
      <c r="F204" s="11">
        <f t="shared" ref="F204:G204" si="91">F207</f>
        <v>656.8</v>
      </c>
      <c r="G204" s="11">
        <f t="shared" si="91"/>
        <v>656.8</v>
      </c>
      <c r="H204" s="2"/>
    </row>
    <row r="205" spans="1:8" ht="39.6" outlineLevel="4">
      <c r="A205" s="26" t="s">
        <v>91</v>
      </c>
      <c r="B205" s="26" t="s">
        <v>645</v>
      </c>
      <c r="C205" s="25"/>
      <c r="D205" s="27" t="s">
        <v>646</v>
      </c>
      <c r="E205" s="11">
        <f>E206</f>
        <v>2662.7</v>
      </c>
      <c r="F205" s="11">
        <f t="shared" ref="F205:G205" si="92">F206</f>
        <v>2662.7</v>
      </c>
      <c r="G205" s="11">
        <f t="shared" si="92"/>
        <v>2662.7</v>
      </c>
      <c r="H205" s="2"/>
    </row>
    <row r="206" spans="1:8" ht="26.4" outlineLevel="4">
      <c r="A206" s="26" t="s">
        <v>91</v>
      </c>
      <c r="B206" s="26" t="s">
        <v>645</v>
      </c>
      <c r="C206" s="25" t="s">
        <v>7</v>
      </c>
      <c r="D206" s="27" t="s">
        <v>342</v>
      </c>
      <c r="E206" s="11">
        <f>'№ 8 ведомственная'!F196</f>
        <v>2662.7</v>
      </c>
      <c r="F206" s="11">
        <f>'№ 8 ведомственная'!G196</f>
        <v>2662.7</v>
      </c>
      <c r="G206" s="11">
        <f>'№ 8 ведомственная'!H196</f>
        <v>2662.7</v>
      </c>
      <c r="H206" s="2"/>
    </row>
    <row r="207" spans="1:8" ht="39.6" outlineLevel="5">
      <c r="A207" s="25" t="s">
        <v>91</v>
      </c>
      <c r="B207" s="26" t="s">
        <v>103</v>
      </c>
      <c r="C207" s="25"/>
      <c r="D207" s="27" t="s">
        <v>421</v>
      </c>
      <c r="E207" s="11">
        <f>E208</f>
        <v>656.8</v>
      </c>
      <c r="F207" s="11">
        <f t="shared" ref="F207:G207" si="93">F208</f>
        <v>656.8</v>
      </c>
      <c r="G207" s="11">
        <f t="shared" si="93"/>
        <v>656.8</v>
      </c>
      <c r="H207" s="2"/>
    </row>
    <row r="208" spans="1:8" ht="26.4" outlineLevel="6">
      <c r="A208" s="25" t="s">
        <v>91</v>
      </c>
      <c r="B208" s="26" t="s">
        <v>103</v>
      </c>
      <c r="C208" s="25" t="s">
        <v>7</v>
      </c>
      <c r="D208" s="27" t="s">
        <v>342</v>
      </c>
      <c r="E208" s="11">
        <f>'№ 8 ведомственная'!F198</f>
        <v>656.8</v>
      </c>
      <c r="F208" s="11">
        <f>'№ 8 ведомственная'!G198</f>
        <v>656.8</v>
      </c>
      <c r="G208" s="11">
        <f>'№ 8 ведомственная'!H198</f>
        <v>656.8</v>
      </c>
      <c r="H208" s="2"/>
    </row>
    <row r="209" spans="1:8" outlineLevel="1">
      <c r="A209" s="25" t="s">
        <v>105</v>
      </c>
      <c r="B209" s="26"/>
      <c r="C209" s="25"/>
      <c r="D209" s="27" t="s">
        <v>310</v>
      </c>
      <c r="E209" s="11">
        <f>E210+E215</f>
        <v>1456</v>
      </c>
      <c r="F209" s="11">
        <f>F210+F215</f>
        <v>481</v>
      </c>
      <c r="G209" s="11">
        <f>G210+G215</f>
        <v>481</v>
      </c>
      <c r="H209" s="2"/>
    </row>
    <row r="210" spans="1:8" ht="39.6" outlineLevel="2">
      <c r="A210" s="25" t="s">
        <v>105</v>
      </c>
      <c r="B210" s="26" t="s">
        <v>29</v>
      </c>
      <c r="C210" s="25"/>
      <c r="D210" s="27" t="s">
        <v>301</v>
      </c>
      <c r="E210" s="11">
        <f>E211</f>
        <v>1000</v>
      </c>
      <c r="F210" s="11">
        <f t="shared" ref="F210:G212" si="94">F211</f>
        <v>300</v>
      </c>
      <c r="G210" s="11">
        <f t="shared" si="94"/>
        <v>300</v>
      </c>
      <c r="H210" s="2"/>
    </row>
    <row r="211" spans="1:8" ht="26.4" outlineLevel="3">
      <c r="A211" s="25" t="s">
        <v>105</v>
      </c>
      <c r="B211" s="26" t="s">
        <v>35</v>
      </c>
      <c r="C211" s="25"/>
      <c r="D211" s="27" t="s">
        <v>363</v>
      </c>
      <c r="E211" s="11">
        <f>E212</f>
        <v>1000</v>
      </c>
      <c r="F211" s="11">
        <f t="shared" si="94"/>
        <v>300</v>
      </c>
      <c r="G211" s="11">
        <f t="shared" si="94"/>
        <v>300</v>
      </c>
      <c r="H211" s="2"/>
    </row>
    <row r="212" spans="1:8" ht="52.8" outlineLevel="4">
      <c r="A212" s="25" t="s">
        <v>105</v>
      </c>
      <c r="B212" s="26" t="s">
        <v>36</v>
      </c>
      <c r="C212" s="25"/>
      <c r="D212" s="27" t="s">
        <v>364</v>
      </c>
      <c r="E212" s="11">
        <f>E213</f>
        <v>1000</v>
      </c>
      <c r="F212" s="11">
        <f t="shared" si="94"/>
        <v>300</v>
      </c>
      <c r="G212" s="11">
        <f t="shared" si="94"/>
        <v>300</v>
      </c>
      <c r="H212" s="2"/>
    </row>
    <row r="213" spans="1:8" outlineLevel="5">
      <c r="A213" s="25" t="s">
        <v>105</v>
      </c>
      <c r="B213" s="26" t="s">
        <v>106</v>
      </c>
      <c r="C213" s="25"/>
      <c r="D213" s="27" t="s">
        <v>425</v>
      </c>
      <c r="E213" s="11">
        <f>E214</f>
        <v>1000</v>
      </c>
      <c r="F213" s="11">
        <f t="shared" ref="F213:G213" si="95">F214</f>
        <v>300</v>
      </c>
      <c r="G213" s="11">
        <f t="shared" si="95"/>
        <v>300</v>
      </c>
      <c r="H213" s="2"/>
    </row>
    <row r="214" spans="1:8" ht="26.4" outlineLevel="6">
      <c r="A214" s="25" t="s">
        <v>105</v>
      </c>
      <c r="B214" s="26" t="s">
        <v>106</v>
      </c>
      <c r="C214" s="25" t="s">
        <v>7</v>
      </c>
      <c r="D214" s="27" t="s">
        <v>342</v>
      </c>
      <c r="E214" s="11">
        <f>'№ 8 ведомственная'!F204</f>
        <v>1000</v>
      </c>
      <c r="F214" s="11">
        <f>'№ 8 ведомственная'!G204</f>
        <v>300</v>
      </c>
      <c r="G214" s="11">
        <f>'№ 8 ведомственная'!H204</f>
        <v>300</v>
      </c>
      <c r="H214" s="2"/>
    </row>
    <row r="215" spans="1:8" ht="26.4" outlineLevel="2">
      <c r="A215" s="25" t="s">
        <v>105</v>
      </c>
      <c r="B215" s="26" t="s">
        <v>233</v>
      </c>
      <c r="C215" s="25"/>
      <c r="D215" s="27" t="s">
        <v>334</v>
      </c>
      <c r="E215" s="11">
        <f>E216</f>
        <v>456</v>
      </c>
      <c r="F215" s="11">
        <f t="shared" ref="F215:G216" si="96">F216</f>
        <v>181</v>
      </c>
      <c r="G215" s="11">
        <f t="shared" si="96"/>
        <v>181</v>
      </c>
      <c r="H215" s="2"/>
    </row>
    <row r="216" spans="1:8" outlineLevel="3">
      <c r="A216" s="25" t="s">
        <v>105</v>
      </c>
      <c r="B216" s="26" t="s">
        <v>234</v>
      </c>
      <c r="C216" s="25"/>
      <c r="D216" s="27" t="s">
        <v>521</v>
      </c>
      <c r="E216" s="11">
        <f>E217</f>
        <v>456</v>
      </c>
      <c r="F216" s="11">
        <f t="shared" si="96"/>
        <v>181</v>
      </c>
      <c r="G216" s="11">
        <f t="shared" si="96"/>
        <v>181</v>
      </c>
      <c r="H216" s="2"/>
    </row>
    <row r="217" spans="1:8" ht="39.6" outlineLevel="4">
      <c r="A217" s="25" t="s">
        <v>105</v>
      </c>
      <c r="B217" s="26" t="s">
        <v>235</v>
      </c>
      <c r="C217" s="25"/>
      <c r="D217" s="27" t="s">
        <v>522</v>
      </c>
      <c r="E217" s="11">
        <f>E218+E220+E222</f>
        <v>456</v>
      </c>
      <c r="F217" s="11">
        <f t="shared" ref="F217:G217" si="97">F218+F220+F222</f>
        <v>181</v>
      </c>
      <c r="G217" s="11">
        <f t="shared" si="97"/>
        <v>181</v>
      </c>
      <c r="H217" s="2"/>
    </row>
    <row r="218" spans="1:8" ht="39.6" outlineLevel="5">
      <c r="A218" s="25" t="s">
        <v>105</v>
      </c>
      <c r="B218" s="26" t="s">
        <v>236</v>
      </c>
      <c r="C218" s="25"/>
      <c r="D218" s="27" t="s">
        <v>523</v>
      </c>
      <c r="E218" s="11">
        <f>E219</f>
        <v>77</v>
      </c>
      <c r="F218" s="11">
        <f t="shared" ref="F218:G218" si="98">F219</f>
        <v>77</v>
      </c>
      <c r="G218" s="11">
        <f t="shared" si="98"/>
        <v>77</v>
      </c>
      <c r="H218" s="2"/>
    </row>
    <row r="219" spans="1:8" ht="26.4" outlineLevel="6">
      <c r="A219" s="25" t="s">
        <v>105</v>
      </c>
      <c r="B219" s="26" t="s">
        <v>236</v>
      </c>
      <c r="C219" s="25" t="s">
        <v>7</v>
      </c>
      <c r="D219" s="27" t="s">
        <v>342</v>
      </c>
      <c r="E219" s="11">
        <f>'№ 8 ведомственная'!F493</f>
        <v>77</v>
      </c>
      <c r="F219" s="11">
        <f>'№ 8 ведомственная'!G493</f>
        <v>77</v>
      </c>
      <c r="G219" s="11">
        <f>'№ 8 ведомственная'!H493</f>
        <v>77</v>
      </c>
      <c r="H219" s="2"/>
    </row>
    <row r="220" spans="1:8" outlineLevel="5">
      <c r="A220" s="25" t="s">
        <v>105</v>
      </c>
      <c r="B220" s="26" t="s">
        <v>237</v>
      </c>
      <c r="C220" s="25"/>
      <c r="D220" s="27" t="s">
        <v>524</v>
      </c>
      <c r="E220" s="11">
        <f>E221</f>
        <v>104</v>
      </c>
      <c r="F220" s="11">
        <f t="shared" ref="F220:G220" si="99">F221</f>
        <v>104</v>
      </c>
      <c r="G220" s="11">
        <f t="shared" si="99"/>
        <v>104</v>
      </c>
      <c r="H220" s="2"/>
    </row>
    <row r="221" spans="1:8" ht="26.4" outlineLevel="6">
      <c r="A221" s="25" t="s">
        <v>105</v>
      </c>
      <c r="B221" s="26" t="s">
        <v>237</v>
      </c>
      <c r="C221" s="25" t="s">
        <v>7</v>
      </c>
      <c r="D221" s="27" t="s">
        <v>342</v>
      </c>
      <c r="E221" s="11">
        <f>'№ 8 ведомственная'!F495</f>
        <v>104</v>
      </c>
      <c r="F221" s="11">
        <f>'№ 8 ведомственная'!G495</f>
        <v>104</v>
      </c>
      <c r="G221" s="11">
        <f>'№ 8 ведомственная'!H495</f>
        <v>104</v>
      </c>
      <c r="H221" s="2"/>
    </row>
    <row r="222" spans="1:8" ht="39.6" outlineLevel="6">
      <c r="A222" s="26" t="s">
        <v>105</v>
      </c>
      <c r="B222" s="26" t="s">
        <v>700</v>
      </c>
      <c r="C222" s="25"/>
      <c r="D222" s="27" t="s">
        <v>701</v>
      </c>
      <c r="E222" s="11">
        <f>E223</f>
        <v>275</v>
      </c>
      <c r="F222" s="11">
        <f t="shared" ref="F222:G222" si="100">F223</f>
        <v>0</v>
      </c>
      <c r="G222" s="11">
        <f t="shared" si="100"/>
        <v>0</v>
      </c>
      <c r="H222" s="2"/>
    </row>
    <row r="223" spans="1:8" ht="26.4" outlineLevel="6">
      <c r="A223" s="26" t="s">
        <v>105</v>
      </c>
      <c r="B223" s="26" t="s">
        <v>700</v>
      </c>
      <c r="C223" s="25">
        <v>200</v>
      </c>
      <c r="D223" s="27" t="s">
        <v>342</v>
      </c>
      <c r="E223" s="11">
        <f>'№ 8 ведомственная'!F497</f>
        <v>275</v>
      </c>
      <c r="F223" s="11">
        <f>'№ 8 ведомственная'!G497</f>
        <v>0</v>
      </c>
      <c r="G223" s="11">
        <f>'№ 8 ведомственная'!H497</f>
        <v>0</v>
      </c>
      <c r="H223" s="2"/>
    </row>
    <row r="224" spans="1:8" s="44" customFormat="1">
      <c r="A224" s="30" t="s">
        <v>107</v>
      </c>
      <c r="B224" s="77"/>
      <c r="C224" s="30"/>
      <c r="D224" s="31" t="s">
        <v>287</v>
      </c>
      <c r="E224" s="10">
        <f>E225+E240+E262+E309</f>
        <v>63985.599999999999</v>
      </c>
      <c r="F224" s="10">
        <f>F225+F240+F262+F309</f>
        <v>40622.9</v>
      </c>
      <c r="G224" s="10">
        <f>G225+G240+G262+G309</f>
        <v>40422.9</v>
      </c>
      <c r="H224" s="4"/>
    </row>
    <row r="225" spans="1:8" outlineLevel="1">
      <c r="A225" s="25" t="s">
        <v>108</v>
      </c>
      <c r="B225" s="26"/>
      <c r="C225" s="25"/>
      <c r="D225" s="27" t="s">
        <v>311</v>
      </c>
      <c r="E225" s="11">
        <f>E226+E233</f>
        <v>1460</v>
      </c>
      <c r="F225" s="11">
        <f t="shared" ref="F225:G225" si="101">F226+F233</f>
        <v>1450</v>
      </c>
      <c r="G225" s="11">
        <f t="shared" si="101"/>
        <v>1250</v>
      </c>
      <c r="H225" s="2"/>
    </row>
    <row r="226" spans="1:8" ht="52.8" outlineLevel="2">
      <c r="A226" s="25" t="s">
        <v>108</v>
      </c>
      <c r="B226" s="26" t="s">
        <v>84</v>
      </c>
      <c r="C226" s="25"/>
      <c r="D226" s="27" t="s">
        <v>307</v>
      </c>
      <c r="E226" s="11">
        <f>E227</f>
        <v>1250</v>
      </c>
      <c r="F226" s="11">
        <f t="shared" ref="F226:G227" si="102">F227</f>
        <v>1250</v>
      </c>
      <c r="G226" s="11">
        <f t="shared" si="102"/>
        <v>1250</v>
      </c>
      <c r="H226" s="2"/>
    </row>
    <row r="227" spans="1:8" ht="26.4" outlineLevel="3">
      <c r="A227" s="25" t="s">
        <v>108</v>
      </c>
      <c r="B227" s="26" t="s">
        <v>109</v>
      </c>
      <c r="C227" s="25"/>
      <c r="D227" s="27" t="s">
        <v>427</v>
      </c>
      <c r="E227" s="11">
        <f>E228</f>
        <v>1250</v>
      </c>
      <c r="F227" s="11">
        <f t="shared" si="102"/>
        <v>1250</v>
      </c>
      <c r="G227" s="11">
        <f t="shared" si="102"/>
        <v>1250</v>
      </c>
      <c r="H227" s="2"/>
    </row>
    <row r="228" spans="1:8" ht="26.4" outlineLevel="4">
      <c r="A228" s="25" t="s">
        <v>108</v>
      </c>
      <c r="B228" s="26" t="s">
        <v>110</v>
      </c>
      <c r="C228" s="25"/>
      <c r="D228" s="27" t="s">
        <v>428</v>
      </c>
      <c r="E228" s="11">
        <f>E229+E231</f>
        <v>1250</v>
      </c>
      <c r="F228" s="11">
        <f t="shared" ref="F228:G228" si="103">F229+F231</f>
        <v>1250</v>
      </c>
      <c r="G228" s="11">
        <f t="shared" si="103"/>
        <v>1250</v>
      </c>
      <c r="H228" s="2"/>
    </row>
    <row r="229" spans="1:8" ht="26.4" outlineLevel="5">
      <c r="A229" s="25" t="s">
        <v>108</v>
      </c>
      <c r="B229" s="26" t="s">
        <v>111</v>
      </c>
      <c r="C229" s="25"/>
      <c r="D229" s="27" t="s">
        <v>429</v>
      </c>
      <c r="E229" s="11">
        <f>E230</f>
        <v>500</v>
      </c>
      <c r="F229" s="11">
        <f t="shared" ref="F229:G229" si="104">F230</f>
        <v>500</v>
      </c>
      <c r="G229" s="11">
        <f t="shared" si="104"/>
        <v>500</v>
      </c>
      <c r="H229" s="2"/>
    </row>
    <row r="230" spans="1:8" outlineLevel="6">
      <c r="A230" s="25" t="s">
        <v>108</v>
      </c>
      <c r="B230" s="26" t="s">
        <v>111</v>
      </c>
      <c r="C230" s="25" t="s">
        <v>8</v>
      </c>
      <c r="D230" s="27" t="s">
        <v>343</v>
      </c>
      <c r="E230" s="11">
        <f>'№ 8 ведомственная'!F211</f>
        <v>500</v>
      </c>
      <c r="F230" s="11">
        <f>'№ 8 ведомственная'!G211</f>
        <v>500</v>
      </c>
      <c r="G230" s="11">
        <f>'№ 8 ведомственная'!H211</f>
        <v>500</v>
      </c>
      <c r="H230" s="2"/>
    </row>
    <row r="231" spans="1:8" ht="39.6" outlineLevel="5">
      <c r="A231" s="25" t="s">
        <v>108</v>
      </c>
      <c r="B231" s="26" t="s">
        <v>112</v>
      </c>
      <c r="C231" s="25"/>
      <c r="D231" s="27" t="s">
        <v>430</v>
      </c>
      <c r="E231" s="11">
        <f>E232</f>
        <v>750</v>
      </c>
      <c r="F231" s="11">
        <f t="shared" ref="F231:G231" si="105">F232</f>
        <v>750</v>
      </c>
      <c r="G231" s="11">
        <f t="shared" si="105"/>
        <v>750</v>
      </c>
      <c r="H231" s="2"/>
    </row>
    <row r="232" spans="1:8" ht="26.4" outlineLevel="6">
      <c r="A232" s="25" t="s">
        <v>108</v>
      </c>
      <c r="B232" s="26" t="s">
        <v>112</v>
      </c>
      <c r="C232" s="25" t="s">
        <v>7</v>
      </c>
      <c r="D232" s="27" t="s">
        <v>342</v>
      </c>
      <c r="E232" s="11">
        <f>'№ 8 ведомственная'!F213</f>
        <v>750</v>
      </c>
      <c r="F232" s="11">
        <f>'№ 8 ведомственная'!G213</f>
        <v>750</v>
      </c>
      <c r="G232" s="11">
        <f>'№ 8 ведомственная'!H213</f>
        <v>750</v>
      </c>
      <c r="H232" s="2"/>
    </row>
    <row r="233" spans="1:8" ht="39.6" outlineLevel="2">
      <c r="A233" s="25" t="s">
        <v>108</v>
      </c>
      <c r="B233" s="26" t="s">
        <v>113</v>
      </c>
      <c r="C233" s="25"/>
      <c r="D233" s="27" t="s">
        <v>312</v>
      </c>
      <c r="E233" s="11">
        <f>E234</f>
        <v>210</v>
      </c>
      <c r="F233" s="11">
        <f t="shared" ref="F233:G234" si="106">F234</f>
        <v>200</v>
      </c>
      <c r="G233" s="11">
        <f t="shared" si="106"/>
        <v>0</v>
      </c>
      <c r="H233" s="2"/>
    </row>
    <row r="234" spans="1:8" ht="26.4" outlineLevel="3">
      <c r="A234" s="25" t="s">
        <v>108</v>
      </c>
      <c r="B234" s="26" t="s">
        <v>114</v>
      </c>
      <c r="C234" s="25"/>
      <c r="D234" s="27" t="s">
        <v>743</v>
      </c>
      <c r="E234" s="11">
        <f>E235</f>
        <v>210</v>
      </c>
      <c r="F234" s="11">
        <f t="shared" si="106"/>
        <v>200</v>
      </c>
      <c r="G234" s="11">
        <f t="shared" si="106"/>
        <v>0</v>
      </c>
      <c r="H234" s="2"/>
    </row>
    <row r="235" spans="1:8" ht="26.4" outlineLevel="4">
      <c r="A235" s="25" t="s">
        <v>108</v>
      </c>
      <c r="B235" s="26" t="s">
        <v>115</v>
      </c>
      <c r="C235" s="25"/>
      <c r="D235" s="27" t="s">
        <v>744</v>
      </c>
      <c r="E235" s="11">
        <f>E236+E238</f>
        <v>210</v>
      </c>
      <c r="F235" s="11">
        <f t="shared" ref="F235:G235" si="107">F236+F238</f>
        <v>200</v>
      </c>
      <c r="G235" s="11">
        <f t="shared" si="107"/>
        <v>0</v>
      </c>
      <c r="H235" s="2"/>
    </row>
    <row r="236" spans="1:8" outlineLevel="5">
      <c r="A236" s="25" t="s">
        <v>108</v>
      </c>
      <c r="B236" s="26" t="s">
        <v>116</v>
      </c>
      <c r="C236" s="25"/>
      <c r="D236" s="27" t="s">
        <v>573</v>
      </c>
      <c r="E236" s="11">
        <f>E237</f>
        <v>200</v>
      </c>
      <c r="F236" s="11">
        <f t="shared" ref="F236:G236" si="108">F237</f>
        <v>200</v>
      </c>
      <c r="G236" s="11">
        <f t="shared" si="108"/>
        <v>0</v>
      </c>
      <c r="H236" s="2"/>
    </row>
    <row r="237" spans="1:8" ht="26.4" outlineLevel="6">
      <c r="A237" s="25" t="s">
        <v>108</v>
      </c>
      <c r="B237" s="26" t="s">
        <v>116</v>
      </c>
      <c r="C237" s="25" t="s">
        <v>7</v>
      </c>
      <c r="D237" s="27" t="s">
        <v>342</v>
      </c>
      <c r="E237" s="11">
        <f>'№ 8 ведомственная'!F218</f>
        <v>200</v>
      </c>
      <c r="F237" s="11">
        <f>'№ 8 ведомственная'!G218</f>
        <v>200</v>
      </c>
      <c r="G237" s="11">
        <f>'№ 8 ведомственная'!H218</f>
        <v>0</v>
      </c>
      <c r="H237" s="2"/>
    </row>
    <row r="238" spans="1:8" ht="52.8" outlineLevel="5">
      <c r="A238" s="25" t="s">
        <v>108</v>
      </c>
      <c r="B238" s="26" t="s">
        <v>118</v>
      </c>
      <c r="C238" s="25"/>
      <c r="D238" s="27" t="s">
        <v>745</v>
      </c>
      <c r="E238" s="11">
        <f>E239</f>
        <v>10</v>
      </c>
      <c r="F238" s="11">
        <f t="shared" ref="F238:G238" si="109">F239</f>
        <v>0</v>
      </c>
      <c r="G238" s="11">
        <f t="shared" si="109"/>
        <v>0</v>
      </c>
      <c r="H238" s="2"/>
    </row>
    <row r="239" spans="1:8" ht="26.4" outlineLevel="6">
      <c r="A239" s="25" t="s">
        <v>108</v>
      </c>
      <c r="B239" s="26" t="s">
        <v>118</v>
      </c>
      <c r="C239" s="25" t="s">
        <v>117</v>
      </c>
      <c r="D239" s="27" t="s">
        <v>434</v>
      </c>
      <c r="E239" s="11">
        <f>'№ 8 ведомственная'!F220</f>
        <v>10</v>
      </c>
      <c r="F239" s="11">
        <f>'№ 8 ведомственная'!G220</f>
        <v>0</v>
      </c>
      <c r="G239" s="11">
        <f>'№ 8 ведомственная'!H220</f>
        <v>0</v>
      </c>
      <c r="H239" s="2"/>
    </row>
    <row r="240" spans="1:8" outlineLevel="1">
      <c r="A240" s="25" t="s">
        <v>119</v>
      </c>
      <c r="B240" s="26"/>
      <c r="C240" s="25"/>
      <c r="D240" s="27" t="s">
        <v>313</v>
      </c>
      <c r="E240" s="11">
        <f>E241</f>
        <v>11050</v>
      </c>
      <c r="F240" s="11">
        <f t="shared" ref="F240:G240" si="110">F241</f>
        <v>5800</v>
      </c>
      <c r="G240" s="11">
        <f t="shared" si="110"/>
        <v>5800</v>
      </c>
      <c r="H240" s="2"/>
    </row>
    <row r="241" spans="1:8" ht="52.8" outlineLevel="2">
      <c r="A241" s="25" t="s">
        <v>119</v>
      </c>
      <c r="B241" s="26" t="s">
        <v>84</v>
      </c>
      <c r="C241" s="25"/>
      <c r="D241" s="27" t="s">
        <v>307</v>
      </c>
      <c r="E241" s="11">
        <f>E242</f>
        <v>11050</v>
      </c>
      <c r="F241" s="11">
        <f t="shared" ref="F241:G241" si="111">F242</f>
        <v>5800</v>
      </c>
      <c r="G241" s="11">
        <f t="shared" si="111"/>
        <v>5800</v>
      </c>
      <c r="H241" s="2"/>
    </row>
    <row r="242" spans="1:8" ht="26.4" outlineLevel="3">
      <c r="A242" s="25" t="s">
        <v>119</v>
      </c>
      <c r="B242" s="26" t="s">
        <v>109</v>
      </c>
      <c r="C242" s="25"/>
      <c r="D242" s="27" t="s">
        <v>427</v>
      </c>
      <c r="E242" s="11">
        <f>E243+E248+E259</f>
        <v>11050</v>
      </c>
      <c r="F242" s="11">
        <f>F243+F248+F259</f>
        <v>5800</v>
      </c>
      <c r="G242" s="11">
        <f>G243+G248+G259</f>
        <v>5800</v>
      </c>
      <c r="H242" s="2"/>
    </row>
    <row r="243" spans="1:8" ht="26.4" outlineLevel="4">
      <c r="A243" s="25" t="s">
        <v>119</v>
      </c>
      <c r="B243" s="26" t="s">
        <v>120</v>
      </c>
      <c r="C243" s="25"/>
      <c r="D243" s="27" t="s">
        <v>436</v>
      </c>
      <c r="E243" s="11">
        <f>E244+E246</f>
        <v>200</v>
      </c>
      <c r="F243" s="11">
        <f t="shared" ref="F243:G243" si="112">F244+F246</f>
        <v>300</v>
      </c>
      <c r="G243" s="11">
        <f t="shared" si="112"/>
        <v>300</v>
      </c>
      <c r="H243" s="2"/>
    </row>
    <row r="244" spans="1:8" ht="26.4" outlineLevel="5">
      <c r="A244" s="25" t="s">
        <v>119</v>
      </c>
      <c r="B244" s="26" t="s">
        <v>121</v>
      </c>
      <c r="C244" s="25"/>
      <c r="D244" s="27" t="s">
        <v>437</v>
      </c>
      <c r="E244" s="11">
        <f>E245</f>
        <v>50</v>
      </c>
      <c r="F244" s="11">
        <f t="shared" ref="F244:G244" si="113">F245</f>
        <v>100</v>
      </c>
      <c r="G244" s="11">
        <f t="shared" si="113"/>
        <v>100</v>
      </c>
      <c r="H244" s="2"/>
    </row>
    <row r="245" spans="1:8" ht="26.4" outlineLevel="6">
      <c r="A245" s="25" t="s">
        <v>119</v>
      </c>
      <c r="B245" s="26" t="s">
        <v>121</v>
      </c>
      <c r="C245" s="25" t="s">
        <v>7</v>
      </c>
      <c r="D245" s="27" t="s">
        <v>342</v>
      </c>
      <c r="E245" s="11">
        <f>'№ 8 ведомственная'!F226</f>
        <v>50</v>
      </c>
      <c r="F245" s="11">
        <f>'№ 8 ведомственная'!G226</f>
        <v>100</v>
      </c>
      <c r="G245" s="11">
        <f>'№ 8 ведомственная'!H226</f>
        <v>100</v>
      </c>
      <c r="H245" s="2"/>
    </row>
    <row r="246" spans="1:8" outlineLevel="5">
      <c r="A246" s="25" t="s">
        <v>119</v>
      </c>
      <c r="B246" s="26" t="s">
        <v>122</v>
      </c>
      <c r="C246" s="25"/>
      <c r="D246" s="27" t="s">
        <v>438</v>
      </c>
      <c r="E246" s="11">
        <f>E247</f>
        <v>150</v>
      </c>
      <c r="F246" s="11">
        <f t="shared" ref="F246:G246" si="114">F247</f>
        <v>200</v>
      </c>
      <c r="G246" s="11">
        <f t="shared" si="114"/>
        <v>200</v>
      </c>
      <c r="H246" s="2"/>
    </row>
    <row r="247" spans="1:8" ht="26.4" outlineLevel="6">
      <c r="A247" s="25" t="s">
        <v>119</v>
      </c>
      <c r="B247" s="26" t="s">
        <v>122</v>
      </c>
      <c r="C247" s="25" t="s">
        <v>7</v>
      </c>
      <c r="D247" s="27" t="s">
        <v>342</v>
      </c>
      <c r="E247" s="11">
        <f>'№ 8 ведомственная'!F228</f>
        <v>150</v>
      </c>
      <c r="F247" s="11">
        <f>'№ 8 ведомственная'!G228</f>
        <v>200</v>
      </c>
      <c r="G247" s="11">
        <f>'№ 8 ведомственная'!H228</f>
        <v>200</v>
      </c>
      <c r="H247" s="2"/>
    </row>
    <row r="248" spans="1:8" ht="26.4" outlineLevel="4">
      <c r="A248" s="25" t="s">
        <v>119</v>
      </c>
      <c r="B248" s="26" t="s">
        <v>123</v>
      </c>
      <c r="C248" s="25"/>
      <c r="D248" s="27" t="s">
        <v>439</v>
      </c>
      <c r="E248" s="11">
        <f>E249+E251+E253+E255+E257</f>
        <v>9850</v>
      </c>
      <c r="F248" s="11">
        <f t="shared" ref="F248:G248" si="115">F249+F251+F253+F255+F257</f>
        <v>4500</v>
      </c>
      <c r="G248" s="11">
        <f t="shared" si="115"/>
        <v>4500</v>
      </c>
      <c r="H248" s="2"/>
    </row>
    <row r="249" spans="1:8" outlineLevel="5">
      <c r="A249" s="25" t="s">
        <v>119</v>
      </c>
      <c r="B249" s="26" t="s">
        <v>124</v>
      </c>
      <c r="C249" s="25"/>
      <c r="D249" s="27" t="s">
        <v>440</v>
      </c>
      <c r="E249" s="11">
        <f>E250</f>
        <v>100</v>
      </c>
      <c r="F249" s="11">
        <f t="shared" ref="F249:G249" si="116">F250</f>
        <v>1800</v>
      </c>
      <c r="G249" s="11">
        <f t="shared" si="116"/>
        <v>1800</v>
      </c>
      <c r="H249" s="2"/>
    </row>
    <row r="250" spans="1:8" ht="26.4" outlineLevel="6">
      <c r="A250" s="25" t="s">
        <v>119</v>
      </c>
      <c r="B250" s="26" t="s">
        <v>124</v>
      </c>
      <c r="C250" s="25" t="s">
        <v>7</v>
      </c>
      <c r="D250" s="27" t="s">
        <v>342</v>
      </c>
      <c r="E250" s="11">
        <f>'№ 8 ведомственная'!F231</f>
        <v>100</v>
      </c>
      <c r="F250" s="11">
        <f>'№ 8 ведомственная'!G231</f>
        <v>1800</v>
      </c>
      <c r="G250" s="11">
        <f>'№ 8 ведомственная'!H231</f>
        <v>1800</v>
      </c>
      <c r="H250" s="2"/>
    </row>
    <row r="251" spans="1:8" outlineLevel="5">
      <c r="A251" s="25" t="s">
        <v>119</v>
      </c>
      <c r="B251" s="26" t="s">
        <v>125</v>
      </c>
      <c r="C251" s="25"/>
      <c r="D251" s="27" t="s">
        <v>699</v>
      </c>
      <c r="E251" s="11">
        <f>E252</f>
        <v>1390</v>
      </c>
      <c r="F251" s="11">
        <f t="shared" ref="F251:G251" si="117">F252</f>
        <v>1500</v>
      </c>
      <c r="G251" s="11">
        <f t="shared" si="117"/>
        <v>1500</v>
      </c>
      <c r="H251" s="2"/>
    </row>
    <row r="252" spans="1:8" ht="26.4" outlineLevel="6">
      <c r="A252" s="25" t="s">
        <v>119</v>
      </c>
      <c r="B252" s="26" t="s">
        <v>125</v>
      </c>
      <c r="C252" s="25" t="s">
        <v>7</v>
      </c>
      <c r="D252" s="27" t="s">
        <v>342</v>
      </c>
      <c r="E252" s="11">
        <f>'№ 8 ведомственная'!F233</f>
        <v>1390</v>
      </c>
      <c r="F252" s="11">
        <f>'№ 8 ведомственная'!G233</f>
        <v>1500</v>
      </c>
      <c r="G252" s="11">
        <f>'№ 8 ведомственная'!H233</f>
        <v>1500</v>
      </c>
      <c r="H252" s="2"/>
    </row>
    <row r="253" spans="1:8" ht="39.6" outlineLevel="5">
      <c r="A253" s="25" t="s">
        <v>119</v>
      </c>
      <c r="B253" s="26" t="s">
        <v>126</v>
      </c>
      <c r="C253" s="25"/>
      <c r="D253" s="27" t="s">
        <v>441</v>
      </c>
      <c r="E253" s="11">
        <f>E254</f>
        <v>200</v>
      </c>
      <c r="F253" s="11">
        <f t="shared" ref="F253:G253" si="118">F254</f>
        <v>200</v>
      </c>
      <c r="G253" s="11">
        <f t="shared" si="118"/>
        <v>200</v>
      </c>
      <c r="H253" s="2"/>
    </row>
    <row r="254" spans="1:8" ht="26.4" outlineLevel="6">
      <c r="A254" s="25" t="s">
        <v>119</v>
      </c>
      <c r="B254" s="26" t="s">
        <v>126</v>
      </c>
      <c r="C254" s="25" t="s">
        <v>7</v>
      </c>
      <c r="D254" s="27" t="s">
        <v>342</v>
      </c>
      <c r="E254" s="11">
        <f>'№ 8 ведомственная'!F235</f>
        <v>200</v>
      </c>
      <c r="F254" s="11">
        <f>'№ 8 ведомственная'!G235</f>
        <v>200</v>
      </c>
      <c r="G254" s="11">
        <f>'№ 8 ведомственная'!H235</f>
        <v>200</v>
      </c>
      <c r="H254" s="2"/>
    </row>
    <row r="255" spans="1:8" ht="52.8" outlineLevel="5">
      <c r="A255" s="25" t="s">
        <v>119</v>
      </c>
      <c r="B255" s="26" t="s">
        <v>608</v>
      </c>
      <c r="C255" s="25"/>
      <c r="D255" s="27" t="s">
        <v>695</v>
      </c>
      <c r="E255" s="11">
        <f>E256</f>
        <v>8000</v>
      </c>
      <c r="F255" s="11">
        <f t="shared" ref="F255:G255" si="119">F256</f>
        <v>1000</v>
      </c>
      <c r="G255" s="11">
        <f t="shared" si="119"/>
        <v>1000</v>
      </c>
      <c r="H255" s="2"/>
    </row>
    <row r="256" spans="1:8" outlineLevel="6">
      <c r="A256" s="25" t="s">
        <v>119</v>
      </c>
      <c r="B256" s="26" t="s">
        <v>608</v>
      </c>
      <c r="C256" s="25" t="s">
        <v>8</v>
      </c>
      <c r="D256" s="27" t="s">
        <v>343</v>
      </c>
      <c r="E256" s="11">
        <f>'№ 8 ведомственная'!F237</f>
        <v>8000</v>
      </c>
      <c r="F256" s="11">
        <f>'№ 8 ведомственная'!G237</f>
        <v>1000</v>
      </c>
      <c r="G256" s="11">
        <f>'№ 8 ведомственная'!H237</f>
        <v>1000</v>
      </c>
      <c r="H256" s="2"/>
    </row>
    <row r="257" spans="1:8" ht="26.4" outlineLevel="6">
      <c r="A257" s="26" t="s">
        <v>119</v>
      </c>
      <c r="B257" s="26" t="s">
        <v>710</v>
      </c>
      <c r="C257" s="25"/>
      <c r="D257" s="27" t="s">
        <v>711</v>
      </c>
      <c r="E257" s="11">
        <f>E258</f>
        <v>160</v>
      </c>
      <c r="F257" s="11">
        <f t="shared" ref="F257:G257" si="120">F258</f>
        <v>0</v>
      </c>
      <c r="G257" s="11">
        <f t="shared" si="120"/>
        <v>0</v>
      </c>
      <c r="H257" s="2"/>
    </row>
    <row r="258" spans="1:8" ht="26.4" outlineLevel="6">
      <c r="A258" s="26" t="s">
        <v>119</v>
      </c>
      <c r="B258" s="26" t="s">
        <v>710</v>
      </c>
      <c r="C258" s="25">
        <v>200</v>
      </c>
      <c r="D258" s="27" t="s">
        <v>342</v>
      </c>
      <c r="E258" s="11">
        <f>'№ 8 ведомственная'!F239</f>
        <v>160</v>
      </c>
      <c r="F258" s="11">
        <f>'№ 8 ведомственная'!G239</f>
        <v>0</v>
      </c>
      <c r="G258" s="11">
        <f>'№ 8 ведомственная'!H239</f>
        <v>0</v>
      </c>
      <c r="H258" s="2"/>
    </row>
    <row r="259" spans="1:8" ht="26.4" outlineLevel="4">
      <c r="A259" s="25" t="s">
        <v>119</v>
      </c>
      <c r="B259" s="26" t="s">
        <v>127</v>
      </c>
      <c r="C259" s="25"/>
      <c r="D259" s="27" t="s">
        <v>442</v>
      </c>
      <c r="E259" s="11">
        <f>E260</f>
        <v>1000</v>
      </c>
      <c r="F259" s="11">
        <f t="shared" ref="F259:G259" si="121">F260</f>
        <v>1000</v>
      </c>
      <c r="G259" s="11">
        <f t="shared" si="121"/>
        <v>1000</v>
      </c>
      <c r="H259" s="2"/>
    </row>
    <row r="260" spans="1:8" outlineLevel="5">
      <c r="A260" s="25" t="s">
        <v>119</v>
      </c>
      <c r="B260" s="26" t="s">
        <v>681</v>
      </c>
      <c r="C260" s="25"/>
      <c r="D260" s="27" t="s">
        <v>443</v>
      </c>
      <c r="E260" s="11">
        <f>E261</f>
        <v>1000</v>
      </c>
      <c r="F260" s="11">
        <f t="shared" ref="F260:G260" si="122">F261</f>
        <v>1000</v>
      </c>
      <c r="G260" s="11">
        <f t="shared" si="122"/>
        <v>1000</v>
      </c>
      <c r="H260" s="2"/>
    </row>
    <row r="261" spans="1:8" ht="26.4" outlineLevel="6">
      <c r="A261" s="25" t="s">
        <v>119</v>
      </c>
      <c r="B261" s="26" t="s">
        <v>681</v>
      </c>
      <c r="C261" s="25" t="s">
        <v>7</v>
      </c>
      <c r="D261" s="27" t="s">
        <v>342</v>
      </c>
      <c r="E261" s="11">
        <f>'№ 8 ведомственная'!F242</f>
        <v>1000</v>
      </c>
      <c r="F261" s="11">
        <f>'№ 8 ведомственная'!G242</f>
        <v>1000</v>
      </c>
      <c r="G261" s="11">
        <f>'№ 8 ведомственная'!H242</f>
        <v>1000</v>
      </c>
      <c r="H261" s="2"/>
    </row>
    <row r="262" spans="1:8" outlineLevel="1">
      <c r="A262" s="25" t="s">
        <v>128</v>
      </c>
      <c r="B262" s="26"/>
      <c r="C262" s="25"/>
      <c r="D262" s="27" t="s">
        <v>314</v>
      </c>
      <c r="E262" s="11">
        <f>E263+E299+E294</f>
        <v>34876</v>
      </c>
      <c r="F262" s="11">
        <f t="shared" ref="F262:G262" si="123">F263+F299+F294</f>
        <v>18640</v>
      </c>
      <c r="G262" s="11">
        <f t="shared" si="123"/>
        <v>18640</v>
      </c>
      <c r="H262" s="2"/>
    </row>
    <row r="263" spans="1:8" ht="52.8" outlineLevel="2">
      <c r="A263" s="25" t="s">
        <v>128</v>
      </c>
      <c r="B263" s="26" t="s">
        <v>84</v>
      </c>
      <c r="C263" s="25"/>
      <c r="D263" s="27" t="s">
        <v>307</v>
      </c>
      <c r="E263" s="11">
        <f>E264</f>
        <v>19076.2</v>
      </c>
      <c r="F263" s="11">
        <f t="shared" ref="F263:G263" si="124">F264</f>
        <v>17750</v>
      </c>
      <c r="G263" s="11">
        <f t="shared" si="124"/>
        <v>17750</v>
      </c>
      <c r="H263" s="2"/>
    </row>
    <row r="264" spans="1:8" ht="26.4" outlineLevel="3">
      <c r="A264" s="25" t="s">
        <v>128</v>
      </c>
      <c r="B264" s="26" t="s">
        <v>85</v>
      </c>
      <c r="C264" s="25"/>
      <c r="D264" s="27" t="s">
        <v>404</v>
      </c>
      <c r="E264" s="11">
        <f>E265+E272+E287</f>
        <v>19076.2</v>
      </c>
      <c r="F264" s="11">
        <f>F265+F272+F287</f>
        <v>17750</v>
      </c>
      <c r="G264" s="11">
        <f>G265+G272+G287</f>
        <v>17750</v>
      </c>
      <c r="H264" s="2"/>
    </row>
    <row r="265" spans="1:8" outlineLevel="4">
      <c r="A265" s="25" t="s">
        <v>128</v>
      </c>
      <c r="B265" s="26" t="s">
        <v>129</v>
      </c>
      <c r="C265" s="25"/>
      <c r="D265" s="27" t="s">
        <v>444</v>
      </c>
      <c r="E265" s="11">
        <f>E266+E268+E270</f>
        <v>10700</v>
      </c>
      <c r="F265" s="11">
        <f t="shared" ref="F265:G265" si="125">F266+F268+F270</f>
        <v>10000</v>
      </c>
      <c r="G265" s="11">
        <f t="shared" si="125"/>
        <v>10000</v>
      </c>
      <c r="H265" s="2"/>
    </row>
    <row r="266" spans="1:8" ht="26.4" outlineLevel="5">
      <c r="A266" s="25" t="s">
        <v>128</v>
      </c>
      <c r="B266" s="26" t="s">
        <v>130</v>
      </c>
      <c r="C266" s="25"/>
      <c r="D266" s="27" t="s">
        <v>445</v>
      </c>
      <c r="E266" s="11">
        <f>E267</f>
        <v>8400</v>
      </c>
      <c r="F266" s="11">
        <f t="shared" ref="F266:G266" si="126">F267</f>
        <v>8400</v>
      </c>
      <c r="G266" s="11">
        <f t="shared" si="126"/>
        <v>8400</v>
      </c>
      <c r="H266" s="2"/>
    </row>
    <row r="267" spans="1:8" ht="26.4" outlineLevel="6">
      <c r="A267" s="25" t="s">
        <v>128</v>
      </c>
      <c r="B267" s="26" t="s">
        <v>130</v>
      </c>
      <c r="C267" s="25" t="s">
        <v>7</v>
      </c>
      <c r="D267" s="27" t="s">
        <v>342</v>
      </c>
      <c r="E267" s="11">
        <f>'№ 8 ведомственная'!F248</f>
        <v>8400</v>
      </c>
      <c r="F267" s="11">
        <f>'№ 8 ведомственная'!G248</f>
        <v>8400</v>
      </c>
      <c r="G267" s="11">
        <f>'№ 8 ведомственная'!H248</f>
        <v>8400</v>
      </c>
      <c r="H267" s="2"/>
    </row>
    <row r="268" spans="1:8" outlineLevel="5">
      <c r="A268" s="25" t="s">
        <v>128</v>
      </c>
      <c r="B268" s="26" t="s">
        <v>131</v>
      </c>
      <c r="C268" s="25"/>
      <c r="D268" s="27" t="s">
        <v>446</v>
      </c>
      <c r="E268" s="11">
        <f>E269</f>
        <v>1100</v>
      </c>
      <c r="F268" s="11">
        <f t="shared" ref="F268:G268" si="127">F269</f>
        <v>1100</v>
      </c>
      <c r="G268" s="11">
        <f t="shared" si="127"/>
        <v>1100</v>
      </c>
      <c r="H268" s="2"/>
    </row>
    <row r="269" spans="1:8" ht="26.4" outlineLevel="6">
      <c r="A269" s="25" t="s">
        <v>128</v>
      </c>
      <c r="B269" s="26" t="s">
        <v>131</v>
      </c>
      <c r="C269" s="25" t="s">
        <v>39</v>
      </c>
      <c r="D269" s="27" t="s">
        <v>368</v>
      </c>
      <c r="E269" s="11">
        <f>'№ 8 ведомственная'!F250</f>
        <v>1100</v>
      </c>
      <c r="F269" s="11">
        <f>'№ 8 ведомственная'!G250</f>
        <v>1100</v>
      </c>
      <c r="G269" s="11">
        <f>'№ 8 ведомственная'!H250</f>
        <v>1100</v>
      </c>
      <c r="H269" s="2"/>
    </row>
    <row r="270" spans="1:8" ht="39.6" outlineLevel="5">
      <c r="A270" s="25" t="s">
        <v>128</v>
      </c>
      <c r="B270" s="26" t="s">
        <v>132</v>
      </c>
      <c r="C270" s="25"/>
      <c r="D270" s="27" t="s">
        <v>447</v>
      </c>
      <c r="E270" s="11">
        <f>E271</f>
        <v>1200</v>
      </c>
      <c r="F270" s="11">
        <f t="shared" ref="F270:G270" si="128">F271</f>
        <v>500</v>
      </c>
      <c r="G270" s="11">
        <f t="shared" si="128"/>
        <v>500</v>
      </c>
      <c r="H270" s="2"/>
    </row>
    <row r="271" spans="1:8" ht="26.4" outlineLevel="6">
      <c r="A271" s="25" t="s">
        <v>128</v>
      </c>
      <c r="B271" s="26" t="s">
        <v>132</v>
      </c>
      <c r="C271" s="25" t="s">
        <v>7</v>
      </c>
      <c r="D271" s="27" t="s">
        <v>342</v>
      </c>
      <c r="E271" s="11">
        <f>'№ 8 ведомственная'!F252</f>
        <v>1200</v>
      </c>
      <c r="F271" s="11">
        <f>'№ 8 ведомственная'!G252</f>
        <v>500</v>
      </c>
      <c r="G271" s="11">
        <f>'№ 8 ведомственная'!H252</f>
        <v>500</v>
      </c>
      <c r="H271" s="2"/>
    </row>
    <row r="272" spans="1:8" outlineLevel="4">
      <c r="A272" s="25" t="s">
        <v>128</v>
      </c>
      <c r="B272" s="26" t="s">
        <v>86</v>
      </c>
      <c r="C272" s="25"/>
      <c r="D272" s="27" t="s">
        <v>405</v>
      </c>
      <c r="E272" s="11">
        <f>E273+E275+E277+E279+E281+E283+E285</f>
        <v>7150</v>
      </c>
      <c r="F272" s="11">
        <f t="shared" ref="F272:G272" si="129">F273+F275+F277+F279+F281+F283+F285</f>
        <v>6550</v>
      </c>
      <c r="G272" s="11">
        <f t="shared" si="129"/>
        <v>6550</v>
      </c>
      <c r="H272" s="2"/>
    </row>
    <row r="273" spans="1:8" outlineLevel="5">
      <c r="A273" s="25" t="s">
        <v>128</v>
      </c>
      <c r="B273" s="26" t="s">
        <v>133</v>
      </c>
      <c r="C273" s="25"/>
      <c r="D273" s="27" t="s">
        <v>449</v>
      </c>
      <c r="E273" s="11">
        <f>E274</f>
        <v>4900</v>
      </c>
      <c r="F273" s="11">
        <f t="shared" ref="F273:G273" si="130">F274</f>
        <v>4600</v>
      </c>
      <c r="G273" s="11">
        <f t="shared" si="130"/>
        <v>4600</v>
      </c>
      <c r="H273" s="2"/>
    </row>
    <row r="274" spans="1:8" ht="26.4" outlineLevel="6">
      <c r="A274" s="25" t="s">
        <v>128</v>
      </c>
      <c r="B274" s="26" t="s">
        <v>133</v>
      </c>
      <c r="C274" s="25" t="s">
        <v>39</v>
      </c>
      <c r="D274" s="27" t="s">
        <v>368</v>
      </c>
      <c r="E274" s="11">
        <f>'№ 8 ведомственная'!F255</f>
        <v>4900</v>
      </c>
      <c r="F274" s="11">
        <f>'№ 8 ведомственная'!G255</f>
        <v>4600</v>
      </c>
      <c r="G274" s="11">
        <f>'№ 8 ведомственная'!H255</f>
        <v>4600</v>
      </c>
      <c r="H274" s="2"/>
    </row>
    <row r="275" spans="1:8" outlineLevel="5">
      <c r="A275" s="25" t="s">
        <v>128</v>
      </c>
      <c r="B275" s="26" t="s">
        <v>134</v>
      </c>
      <c r="C275" s="25"/>
      <c r="D275" s="27" t="s">
        <v>450</v>
      </c>
      <c r="E275" s="11">
        <f>E276</f>
        <v>300</v>
      </c>
      <c r="F275" s="11">
        <f t="shared" ref="F275:G275" si="131">F276</f>
        <v>300</v>
      </c>
      <c r="G275" s="11">
        <f t="shared" si="131"/>
        <v>300</v>
      </c>
      <c r="H275" s="2"/>
    </row>
    <row r="276" spans="1:8" ht="26.4" outlineLevel="6">
      <c r="A276" s="25" t="s">
        <v>128</v>
      </c>
      <c r="B276" s="26" t="s">
        <v>134</v>
      </c>
      <c r="C276" s="25" t="s">
        <v>7</v>
      </c>
      <c r="D276" s="27" t="s">
        <v>342</v>
      </c>
      <c r="E276" s="11">
        <f>'№ 8 ведомственная'!F257</f>
        <v>300</v>
      </c>
      <c r="F276" s="11">
        <f>'№ 8 ведомственная'!G257</f>
        <v>300</v>
      </c>
      <c r="G276" s="11">
        <f>'№ 8 ведомственная'!H257</f>
        <v>300</v>
      </c>
      <c r="H276" s="2"/>
    </row>
    <row r="277" spans="1:8" ht="52.8" outlineLevel="5">
      <c r="A277" s="25" t="s">
        <v>128</v>
      </c>
      <c r="B277" s="26" t="s">
        <v>135</v>
      </c>
      <c r="C277" s="25"/>
      <c r="D277" s="27" t="s">
        <v>451</v>
      </c>
      <c r="E277" s="11">
        <f>E278</f>
        <v>250</v>
      </c>
      <c r="F277" s="11">
        <f t="shared" ref="F277:G277" si="132">F278</f>
        <v>250</v>
      </c>
      <c r="G277" s="11">
        <f t="shared" si="132"/>
        <v>250</v>
      </c>
      <c r="H277" s="2"/>
    </row>
    <row r="278" spans="1:8" outlineLevel="6">
      <c r="A278" s="25" t="s">
        <v>128</v>
      </c>
      <c r="B278" s="26" t="s">
        <v>135</v>
      </c>
      <c r="C278" s="25" t="s">
        <v>8</v>
      </c>
      <c r="D278" s="27" t="s">
        <v>343</v>
      </c>
      <c r="E278" s="11">
        <f>'№ 8 ведомственная'!F259</f>
        <v>250</v>
      </c>
      <c r="F278" s="11">
        <f>'№ 8 ведомственная'!G259</f>
        <v>250</v>
      </c>
      <c r="G278" s="11">
        <f>'№ 8 ведомственная'!H259</f>
        <v>250</v>
      </c>
      <c r="H278" s="2"/>
    </row>
    <row r="279" spans="1:8" outlineLevel="5">
      <c r="A279" s="25" t="s">
        <v>128</v>
      </c>
      <c r="B279" s="26" t="s">
        <v>136</v>
      </c>
      <c r="C279" s="25"/>
      <c r="D279" s="27" t="s">
        <v>452</v>
      </c>
      <c r="E279" s="11">
        <f>E280</f>
        <v>200</v>
      </c>
      <c r="F279" s="11">
        <f t="shared" ref="F279:G279" si="133">F280</f>
        <v>200</v>
      </c>
      <c r="G279" s="11">
        <f t="shared" si="133"/>
        <v>200</v>
      </c>
      <c r="H279" s="2"/>
    </row>
    <row r="280" spans="1:8" ht="26.4" outlineLevel="6">
      <c r="A280" s="25" t="s">
        <v>128</v>
      </c>
      <c r="B280" s="26" t="s">
        <v>136</v>
      </c>
      <c r="C280" s="25" t="s">
        <v>7</v>
      </c>
      <c r="D280" s="27" t="s">
        <v>342</v>
      </c>
      <c r="E280" s="11">
        <f>'№ 8 ведомственная'!F261</f>
        <v>200</v>
      </c>
      <c r="F280" s="11">
        <f>'№ 8 ведомственная'!G261</f>
        <v>200</v>
      </c>
      <c r="G280" s="11">
        <f>'№ 8 ведомственная'!H261</f>
        <v>200</v>
      </c>
      <c r="H280" s="2"/>
    </row>
    <row r="281" spans="1:8" ht="39.6" outlineLevel="5">
      <c r="A281" s="25" t="s">
        <v>128</v>
      </c>
      <c r="B281" s="26" t="s">
        <v>137</v>
      </c>
      <c r="C281" s="25"/>
      <c r="D281" s="27" t="s">
        <v>453</v>
      </c>
      <c r="E281" s="11">
        <f>E282</f>
        <v>1000</v>
      </c>
      <c r="F281" s="11">
        <f t="shared" ref="F281:G281" si="134">F282</f>
        <v>1000</v>
      </c>
      <c r="G281" s="11">
        <f t="shared" si="134"/>
        <v>1000</v>
      </c>
      <c r="H281" s="2"/>
    </row>
    <row r="282" spans="1:8" ht="26.4" outlineLevel="6">
      <c r="A282" s="25" t="s">
        <v>128</v>
      </c>
      <c r="B282" s="26" t="s">
        <v>137</v>
      </c>
      <c r="C282" s="25" t="s">
        <v>7</v>
      </c>
      <c r="D282" s="27" t="s">
        <v>342</v>
      </c>
      <c r="E282" s="11">
        <f>'№ 8 ведомственная'!F263</f>
        <v>1000</v>
      </c>
      <c r="F282" s="11">
        <f>'№ 8 ведомственная'!G263</f>
        <v>1000</v>
      </c>
      <c r="G282" s="11">
        <f>'№ 8 ведомственная'!H263</f>
        <v>1000</v>
      </c>
      <c r="H282" s="2"/>
    </row>
    <row r="283" spans="1:8" outlineLevel="5">
      <c r="A283" s="25" t="s">
        <v>128</v>
      </c>
      <c r="B283" s="26" t="s">
        <v>138</v>
      </c>
      <c r="C283" s="25"/>
      <c r="D283" s="27" t="s">
        <v>454</v>
      </c>
      <c r="E283" s="11">
        <f>E284</f>
        <v>200</v>
      </c>
      <c r="F283" s="11">
        <f t="shared" ref="F283:G283" si="135">F284</f>
        <v>200</v>
      </c>
      <c r="G283" s="11">
        <f t="shared" si="135"/>
        <v>200</v>
      </c>
      <c r="H283" s="2"/>
    </row>
    <row r="284" spans="1:8" ht="26.4" outlineLevel="6">
      <c r="A284" s="25" t="s">
        <v>128</v>
      </c>
      <c r="B284" s="26" t="s">
        <v>138</v>
      </c>
      <c r="C284" s="25" t="s">
        <v>7</v>
      </c>
      <c r="D284" s="27" t="s">
        <v>342</v>
      </c>
      <c r="E284" s="11">
        <f>'№ 8 ведомственная'!F265</f>
        <v>200</v>
      </c>
      <c r="F284" s="11">
        <f>'№ 8 ведомственная'!G265</f>
        <v>200</v>
      </c>
      <c r="G284" s="11">
        <f>'№ 8 ведомственная'!H265</f>
        <v>200</v>
      </c>
      <c r="H284" s="2"/>
    </row>
    <row r="285" spans="1:8" ht="26.4" outlineLevel="6">
      <c r="A285" s="25" t="s">
        <v>128</v>
      </c>
      <c r="B285" s="26" t="s">
        <v>609</v>
      </c>
      <c r="C285" s="25"/>
      <c r="D285" s="27" t="s">
        <v>610</v>
      </c>
      <c r="E285" s="11">
        <f>E286</f>
        <v>300</v>
      </c>
      <c r="F285" s="11">
        <f t="shared" ref="F285:G285" si="136">F286</f>
        <v>0</v>
      </c>
      <c r="G285" s="11">
        <f t="shared" si="136"/>
        <v>0</v>
      </c>
      <c r="H285" s="2"/>
    </row>
    <row r="286" spans="1:8" ht="26.4" outlineLevel="6">
      <c r="A286" s="25" t="s">
        <v>128</v>
      </c>
      <c r="B286" s="26" t="s">
        <v>609</v>
      </c>
      <c r="C286" s="25" t="s">
        <v>7</v>
      </c>
      <c r="D286" s="27" t="s">
        <v>342</v>
      </c>
      <c r="E286" s="11">
        <f>'№ 8 ведомственная'!F267</f>
        <v>300</v>
      </c>
      <c r="F286" s="11">
        <v>0</v>
      </c>
      <c r="G286" s="11">
        <v>0</v>
      </c>
      <c r="H286" s="2"/>
    </row>
    <row r="287" spans="1:8" ht="26.4" outlineLevel="4">
      <c r="A287" s="25" t="s">
        <v>128</v>
      </c>
      <c r="B287" s="26" t="s">
        <v>104</v>
      </c>
      <c r="C287" s="25"/>
      <c r="D287" s="27" t="s">
        <v>423</v>
      </c>
      <c r="E287" s="11">
        <f>E288+E290+E292</f>
        <v>1226.1999999999998</v>
      </c>
      <c r="F287" s="11">
        <f t="shared" ref="F287:G287" si="137">F288+F290+F292</f>
        <v>1200</v>
      </c>
      <c r="G287" s="11">
        <f t="shared" si="137"/>
        <v>1200</v>
      </c>
      <c r="H287" s="2"/>
    </row>
    <row r="288" spans="1:8" ht="26.4" outlineLevel="5">
      <c r="A288" s="25" t="s">
        <v>128</v>
      </c>
      <c r="B288" s="26" t="s">
        <v>611</v>
      </c>
      <c r="C288" s="25"/>
      <c r="D288" s="27" t="s">
        <v>604</v>
      </c>
      <c r="E288" s="11">
        <f>E289</f>
        <v>150.19999999999999</v>
      </c>
      <c r="F288" s="11">
        <f t="shared" ref="F288:G288" si="138">F289</f>
        <v>1200</v>
      </c>
      <c r="G288" s="11">
        <f t="shared" si="138"/>
        <v>1200</v>
      </c>
      <c r="H288" s="2"/>
    </row>
    <row r="289" spans="1:8" ht="26.4" outlineLevel="6">
      <c r="A289" s="25" t="s">
        <v>128</v>
      </c>
      <c r="B289" s="26" t="s">
        <v>611</v>
      </c>
      <c r="C289" s="25" t="s">
        <v>7</v>
      </c>
      <c r="D289" s="27" t="s">
        <v>342</v>
      </c>
      <c r="E289" s="11">
        <f>'№ 8 ведомственная'!F270</f>
        <v>150.19999999999999</v>
      </c>
      <c r="F289" s="11">
        <f>'№ 8 ведомственная'!G270</f>
        <v>1200</v>
      </c>
      <c r="G289" s="11">
        <f>'№ 8 ведомственная'!H270</f>
        <v>1200</v>
      </c>
      <c r="H289" s="2"/>
    </row>
    <row r="290" spans="1:8" ht="66" outlineLevel="6">
      <c r="A290" s="26" t="s">
        <v>128</v>
      </c>
      <c r="B290" s="26" t="s">
        <v>706</v>
      </c>
      <c r="C290" s="25"/>
      <c r="D290" s="27" t="s">
        <v>707</v>
      </c>
      <c r="E290" s="11">
        <f>E291</f>
        <v>654.1</v>
      </c>
      <c r="F290" s="11">
        <f t="shared" ref="F290:G290" si="139">F291</f>
        <v>0</v>
      </c>
      <c r="G290" s="11">
        <f t="shared" si="139"/>
        <v>0</v>
      </c>
      <c r="H290" s="2"/>
    </row>
    <row r="291" spans="1:8" ht="26.4" outlineLevel="6">
      <c r="A291" s="26" t="s">
        <v>128</v>
      </c>
      <c r="B291" s="26" t="s">
        <v>706</v>
      </c>
      <c r="C291" s="25" t="s">
        <v>7</v>
      </c>
      <c r="D291" s="27" t="s">
        <v>342</v>
      </c>
      <c r="E291" s="11">
        <f>'№ 8 ведомственная'!F272</f>
        <v>654.1</v>
      </c>
      <c r="F291" s="11">
        <f>'№ 8 ведомственная'!G272</f>
        <v>0</v>
      </c>
      <c r="G291" s="11">
        <f>'№ 8 ведомственная'!H272</f>
        <v>0</v>
      </c>
      <c r="H291" s="2"/>
    </row>
    <row r="292" spans="1:8" ht="52.8" outlineLevel="6">
      <c r="A292" s="26" t="s">
        <v>128</v>
      </c>
      <c r="B292" s="26" t="s">
        <v>708</v>
      </c>
      <c r="C292" s="25"/>
      <c r="D292" s="27" t="s">
        <v>709</v>
      </c>
      <c r="E292" s="11">
        <f>E293</f>
        <v>421.9</v>
      </c>
      <c r="F292" s="11">
        <f t="shared" ref="F292:G292" si="140">F293</f>
        <v>0</v>
      </c>
      <c r="G292" s="11">
        <f t="shared" si="140"/>
        <v>0</v>
      </c>
      <c r="H292" s="2"/>
    </row>
    <row r="293" spans="1:8" ht="26.4" outlineLevel="6">
      <c r="A293" s="26" t="s">
        <v>128</v>
      </c>
      <c r="B293" s="26" t="s">
        <v>708</v>
      </c>
      <c r="C293" s="25" t="s">
        <v>7</v>
      </c>
      <c r="D293" s="27" t="s">
        <v>342</v>
      </c>
      <c r="E293" s="11">
        <f>'№ 8 ведомственная'!F274</f>
        <v>421.9</v>
      </c>
      <c r="F293" s="11">
        <f>'№ 8 ведомственная'!G274</f>
        <v>0</v>
      </c>
      <c r="G293" s="11">
        <f>'№ 8 ведомственная'!H274</f>
        <v>0</v>
      </c>
      <c r="H293" s="2"/>
    </row>
    <row r="294" spans="1:8" ht="39.6" outlineLevel="6">
      <c r="A294" s="26" t="s">
        <v>128</v>
      </c>
      <c r="B294" s="26" t="s">
        <v>160</v>
      </c>
      <c r="C294" s="25"/>
      <c r="D294" s="85" t="s">
        <v>616</v>
      </c>
      <c r="E294" s="11">
        <f>E295</f>
        <v>545.70000000000005</v>
      </c>
      <c r="F294" s="11">
        <f t="shared" ref="F294:G294" si="141">F295</f>
        <v>0</v>
      </c>
      <c r="G294" s="11">
        <f t="shared" si="141"/>
        <v>0</v>
      </c>
      <c r="H294" s="2"/>
    </row>
    <row r="295" spans="1:8" ht="26.4" outlineLevel="6">
      <c r="A295" s="26" t="s">
        <v>128</v>
      </c>
      <c r="B295" s="26" t="s">
        <v>238</v>
      </c>
      <c r="C295" s="25"/>
      <c r="D295" s="85" t="s">
        <v>617</v>
      </c>
      <c r="E295" s="11">
        <f>E296</f>
        <v>545.70000000000005</v>
      </c>
      <c r="F295" s="11">
        <f t="shared" ref="F295:G295" si="142">F296</f>
        <v>0</v>
      </c>
      <c r="G295" s="11">
        <f t="shared" si="142"/>
        <v>0</v>
      </c>
      <c r="H295" s="2"/>
    </row>
    <row r="296" spans="1:8" ht="26.4" outlineLevel="6">
      <c r="A296" s="26" t="s">
        <v>128</v>
      </c>
      <c r="B296" s="26" t="s">
        <v>615</v>
      </c>
      <c r="C296" s="25"/>
      <c r="D296" s="85" t="s">
        <v>618</v>
      </c>
      <c r="E296" s="11">
        <f>E297</f>
        <v>545.70000000000005</v>
      </c>
      <c r="F296" s="11">
        <f t="shared" ref="F296:G296" si="143">F297</f>
        <v>0</v>
      </c>
      <c r="G296" s="11">
        <f t="shared" si="143"/>
        <v>0</v>
      </c>
      <c r="H296" s="2"/>
    </row>
    <row r="297" spans="1:8" ht="39.6" outlineLevel="6">
      <c r="A297" s="26" t="s">
        <v>128</v>
      </c>
      <c r="B297" s="26" t="s">
        <v>756</v>
      </c>
      <c r="C297" s="25"/>
      <c r="D297" s="85" t="s">
        <v>619</v>
      </c>
      <c r="E297" s="11">
        <f>E298</f>
        <v>545.70000000000005</v>
      </c>
      <c r="F297" s="11">
        <f t="shared" ref="F297:G297" si="144">F298</f>
        <v>0</v>
      </c>
      <c r="G297" s="11">
        <f t="shared" si="144"/>
        <v>0</v>
      </c>
      <c r="H297" s="2"/>
    </row>
    <row r="298" spans="1:8" ht="26.4" outlineLevel="6">
      <c r="A298" s="26" t="s">
        <v>128</v>
      </c>
      <c r="B298" s="26" t="s">
        <v>756</v>
      </c>
      <c r="C298" s="25">
        <v>200</v>
      </c>
      <c r="D298" s="85" t="s">
        <v>620</v>
      </c>
      <c r="E298" s="11">
        <f>'№ 8 ведомственная'!F504</f>
        <v>545.70000000000005</v>
      </c>
      <c r="F298" s="11">
        <f>'№ 8 ведомственная'!G504</f>
        <v>0</v>
      </c>
      <c r="G298" s="11">
        <f>'№ 8 ведомственная'!H504</f>
        <v>0</v>
      </c>
      <c r="H298" s="2"/>
    </row>
    <row r="299" spans="1:8" ht="39.6" outlineLevel="2">
      <c r="A299" s="25" t="s">
        <v>128</v>
      </c>
      <c r="B299" s="26" t="s">
        <v>139</v>
      </c>
      <c r="C299" s="25"/>
      <c r="D299" s="27" t="s">
        <v>315</v>
      </c>
      <c r="E299" s="11">
        <f>E300</f>
        <v>15254.1</v>
      </c>
      <c r="F299" s="11">
        <f t="shared" ref="F299:G299" si="145">F300</f>
        <v>890</v>
      </c>
      <c r="G299" s="11">
        <f t="shared" si="145"/>
        <v>890</v>
      </c>
      <c r="H299" s="2"/>
    </row>
    <row r="300" spans="1:8" ht="26.4" outlineLevel="3">
      <c r="A300" s="25" t="s">
        <v>128</v>
      </c>
      <c r="B300" s="26" t="s">
        <v>140</v>
      </c>
      <c r="C300" s="25"/>
      <c r="D300" s="27" t="s">
        <v>457</v>
      </c>
      <c r="E300" s="11">
        <f>E301+E306</f>
        <v>15254.1</v>
      </c>
      <c r="F300" s="11">
        <f t="shared" ref="F300:G300" si="146">F301+F306</f>
        <v>890</v>
      </c>
      <c r="G300" s="11">
        <f t="shared" si="146"/>
        <v>890</v>
      </c>
      <c r="H300" s="2"/>
    </row>
    <row r="301" spans="1:8" ht="26.4" outlineLevel="4">
      <c r="A301" s="25" t="s">
        <v>128</v>
      </c>
      <c r="B301" s="26" t="s">
        <v>141</v>
      </c>
      <c r="C301" s="25"/>
      <c r="D301" s="27" t="s">
        <v>587</v>
      </c>
      <c r="E301" s="11">
        <f>E302+E304</f>
        <v>1755</v>
      </c>
      <c r="F301" s="11">
        <f t="shared" ref="F301:G301" si="147">F302+F304</f>
        <v>790</v>
      </c>
      <c r="G301" s="11">
        <f t="shared" si="147"/>
        <v>790</v>
      </c>
      <c r="H301" s="2"/>
    </row>
    <row r="302" spans="1:8" ht="52.8" outlineLevel="5">
      <c r="A302" s="25" t="s">
        <v>128</v>
      </c>
      <c r="B302" s="26" t="s">
        <v>142</v>
      </c>
      <c r="C302" s="25"/>
      <c r="D302" s="27" t="s">
        <v>458</v>
      </c>
      <c r="E302" s="11">
        <f>E303</f>
        <v>755</v>
      </c>
      <c r="F302" s="11">
        <f t="shared" ref="F302:G302" si="148">F303</f>
        <v>790</v>
      </c>
      <c r="G302" s="11">
        <f t="shared" si="148"/>
        <v>790</v>
      </c>
      <c r="H302" s="2"/>
    </row>
    <row r="303" spans="1:8" ht="26.4" outlineLevel="6">
      <c r="A303" s="25" t="s">
        <v>128</v>
      </c>
      <c r="B303" s="26" t="s">
        <v>142</v>
      </c>
      <c r="C303" s="25" t="s">
        <v>7</v>
      </c>
      <c r="D303" s="27" t="s">
        <v>342</v>
      </c>
      <c r="E303" s="11">
        <f>'№ 8 ведомственная'!F279</f>
        <v>755</v>
      </c>
      <c r="F303" s="11">
        <f>'№ 8 ведомственная'!G279</f>
        <v>790</v>
      </c>
      <c r="G303" s="11">
        <f>'№ 8 ведомственная'!H279</f>
        <v>790</v>
      </c>
      <c r="H303" s="2"/>
    </row>
    <row r="304" spans="1:8" ht="26.4" outlineLevel="6">
      <c r="A304" s="25" t="s">
        <v>128</v>
      </c>
      <c r="B304" s="26" t="s">
        <v>665</v>
      </c>
      <c r="C304" s="25"/>
      <c r="D304" s="27" t="s">
        <v>664</v>
      </c>
      <c r="E304" s="11">
        <f>E305</f>
        <v>1000</v>
      </c>
      <c r="F304" s="11">
        <f t="shared" ref="F304:G304" si="149">F305</f>
        <v>0</v>
      </c>
      <c r="G304" s="11">
        <f t="shared" si="149"/>
        <v>0</v>
      </c>
      <c r="H304" s="2"/>
    </row>
    <row r="305" spans="1:8" ht="26.4" outlineLevel="6">
      <c r="A305" s="25" t="s">
        <v>128</v>
      </c>
      <c r="B305" s="26" t="s">
        <v>665</v>
      </c>
      <c r="C305" s="25">
        <v>200</v>
      </c>
      <c r="D305" s="27" t="s">
        <v>342</v>
      </c>
      <c r="E305" s="11">
        <f>'№ 8 ведомственная'!F281</f>
        <v>1000</v>
      </c>
      <c r="F305" s="11">
        <f>'№ 8 ведомственная'!G281</f>
        <v>0</v>
      </c>
      <c r="G305" s="11">
        <f>'№ 8 ведомственная'!H281</f>
        <v>0</v>
      </c>
      <c r="H305" s="2"/>
    </row>
    <row r="306" spans="1:8" ht="39.6" outlineLevel="4">
      <c r="A306" s="25" t="s">
        <v>128</v>
      </c>
      <c r="B306" s="26" t="s">
        <v>143</v>
      </c>
      <c r="C306" s="25"/>
      <c r="D306" s="27" t="s">
        <v>459</v>
      </c>
      <c r="E306" s="11">
        <f>E307</f>
        <v>13499.1</v>
      </c>
      <c r="F306" s="11">
        <f t="shared" ref="F306:G307" si="150">F307</f>
        <v>100</v>
      </c>
      <c r="G306" s="11">
        <f t="shared" si="150"/>
        <v>100</v>
      </c>
      <c r="H306" s="2"/>
    </row>
    <row r="307" spans="1:8" ht="39.6" outlineLevel="5">
      <c r="A307" s="25" t="s">
        <v>128</v>
      </c>
      <c r="B307" s="26" t="s">
        <v>144</v>
      </c>
      <c r="C307" s="25"/>
      <c r="D307" s="27" t="s">
        <v>460</v>
      </c>
      <c r="E307" s="11">
        <f>E308</f>
        <v>13499.1</v>
      </c>
      <c r="F307" s="11">
        <f t="shared" si="150"/>
        <v>100</v>
      </c>
      <c r="G307" s="11">
        <f t="shared" si="150"/>
        <v>100</v>
      </c>
      <c r="H307" s="2"/>
    </row>
    <row r="308" spans="1:8" ht="26.4" outlineLevel="6">
      <c r="A308" s="25" t="s">
        <v>128</v>
      </c>
      <c r="B308" s="26" t="s">
        <v>144</v>
      </c>
      <c r="C308" s="25" t="s">
        <v>7</v>
      </c>
      <c r="D308" s="27" t="s">
        <v>342</v>
      </c>
      <c r="E308" s="11">
        <f>'№ 8 ведомственная'!F284</f>
        <v>13499.1</v>
      </c>
      <c r="F308" s="11">
        <f>'№ 8 ведомственная'!G284</f>
        <v>100</v>
      </c>
      <c r="G308" s="11">
        <f>'№ 8 ведомственная'!H284</f>
        <v>100</v>
      </c>
      <c r="H308" s="2"/>
    </row>
    <row r="309" spans="1:8" outlineLevel="1">
      <c r="A309" s="25" t="s">
        <v>145</v>
      </c>
      <c r="B309" s="26"/>
      <c r="C309" s="25"/>
      <c r="D309" s="27" t="s">
        <v>316</v>
      </c>
      <c r="E309" s="11">
        <f>E310</f>
        <v>16599.599999999999</v>
      </c>
      <c r="F309" s="11">
        <f t="shared" ref="F309:G313" si="151">F310</f>
        <v>14732.9</v>
      </c>
      <c r="G309" s="11">
        <f t="shared" si="151"/>
        <v>14732.9</v>
      </c>
      <c r="H309" s="2"/>
    </row>
    <row r="310" spans="1:8" ht="52.8" outlineLevel="2">
      <c r="A310" s="25" t="s">
        <v>145</v>
      </c>
      <c r="B310" s="26" t="s">
        <v>84</v>
      </c>
      <c r="C310" s="25"/>
      <c r="D310" s="27" t="s">
        <v>307</v>
      </c>
      <c r="E310" s="11">
        <f>E311</f>
        <v>16599.599999999999</v>
      </c>
      <c r="F310" s="11">
        <f t="shared" si="151"/>
        <v>14732.9</v>
      </c>
      <c r="G310" s="11">
        <f t="shared" si="151"/>
        <v>14732.9</v>
      </c>
      <c r="H310" s="2"/>
    </row>
    <row r="311" spans="1:8" ht="26.4" outlineLevel="3">
      <c r="A311" s="25" t="s">
        <v>145</v>
      </c>
      <c r="B311" s="26" t="s">
        <v>109</v>
      </c>
      <c r="C311" s="25"/>
      <c r="D311" s="27" t="s">
        <v>427</v>
      </c>
      <c r="E311" s="11">
        <f>E312</f>
        <v>16599.599999999999</v>
      </c>
      <c r="F311" s="11">
        <f t="shared" si="151"/>
        <v>14732.9</v>
      </c>
      <c r="G311" s="11">
        <f t="shared" si="151"/>
        <v>14732.9</v>
      </c>
      <c r="H311" s="2"/>
    </row>
    <row r="312" spans="1:8" ht="26.4" outlineLevel="4">
      <c r="A312" s="25" t="s">
        <v>145</v>
      </c>
      <c r="B312" s="26" t="s">
        <v>123</v>
      </c>
      <c r="C312" s="25"/>
      <c r="D312" s="27" t="s">
        <v>439</v>
      </c>
      <c r="E312" s="11">
        <f>E313</f>
        <v>16599.599999999999</v>
      </c>
      <c r="F312" s="11">
        <f t="shared" si="151"/>
        <v>14732.9</v>
      </c>
      <c r="G312" s="11">
        <f t="shared" si="151"/>
        <v>14732.9</v>
      </c>
      <c r="H312" s="2"/>
    </row>
    <row r="313" spans="1:8" ht="26.4" outlineLevel="5">
      <c r="A313" s="25" t="s">
        <v>145</v>
      </c>
      <c r="B313" s="26" t="s">
        <v>146</v>
      </c>
      <c r="C313" s="25"/>
      <c r="D313" s="27" t="s">
        <v>461</v>
      </c>
      <c r="E313" s="11">
        <f>E314</f>
        <v>16599.599999999999</v>
      </c>
      <c r="F313" s="11">
        <f t="shared" si="151"/>
        <v>14732.9</v>
      </c>
      <c r="G313" s="11">
        <f t="shared" si="151"/>
        <v>14732.9</v>
      </c>
      <c r="H313" s="2"/>
    </row>
    <row r="314" spans="1:8" ht="26.4" outlineLevel="6">
      <c r="A314" s="25" t="s">
        <v>145</v>
      </c>
      <c r="B314" s="26" t="s">
        <v>146</v>
      </c>
      <c r="C314" s="25" t="s">
        <v>39</v>
      </c>
      <c r="D314" s="27" t="s">
        <v>368</v>
      </c>
      <c r="E314" s="11">
        <f>'№ 8 ведомственная'!F290</f>
        <v>16599.599999999999</v>
      </c>
      <c r="F314" s="11">
        <f>'№ 8 ведомственная'!G290</f>
        <v>14732.9</v>
      </c>
      <c r="G314" s="11">
        <f>'№ 8 ведомственная'!H290</f>
        <v>14732.9</v>
      </c>
      <c r="H314" s="2"/>
    </row>
    <row r="315" spans="1:8" s="44" customFormat="1">
      <c r="A315" s="30" t="s">
        <v>182</v>
      </c>
      <c r="B315" s="77"/>
      <c r="C315" s="30"/>
      <c r="D315" s="31" t="s">
        <v>291</v>
      </c>
      <c r="E315" s="10">
        <f>E316+E330+E374+E398+E408+E443</f>
        <v>309513.49999999994</v>
      </c>
      <c r="F315" s="10">
        <f>F316+F330+F374+F398+F408+F443</f>
        <v>288608.39999999997</v>
      </c>
      <c r="G315" s="10">
        <f>G316+G330+G374+G398+G408+G443</f>
        <v>280480.89999999997</v>
      </c>
      <c r="H315" s="4"/>
    </row>
    <row r="316" spans="1:8" outlineLevel="1">
      <c r="A316" s="25" t="s">
        <v>183</v>
      </c>
      <c r="B316" s="26"/>
      <c r="C316" s="25"/>
      <c r="D316" s="27" t="s">
        <v>326</v>
      </c>
      <c r="E316" s="11">
        <f>E317</f>
        <v>102010.20000000001</v>
      </c>
      <c r="F316" s="11">
        <f t="shared" ref="F316:G318" si="152">F317</f>
        <v>87752.7</v>
      </c>
      <c r="G316" s="11">
        <f t="shared" si="152"/>
        <v>85492.4</v>
      </c>
      <c r="H316" s="2"/>
    </row>
    <row r="317" spans="1:8" ht="39.6" outlineLevel="2">
      <c r="A317" s="25" t="s">
        <v>183</v>
      </c>
      <c r="B317" s="26" t="s">
        <v>184</v>
      </c>
      <c r="C317" s="25"/>
      <c r="D317" s="27" t="s">
        <v>327</v>
      </c>
      <c r="E317" s="11">
        <f>E318</f>
        <v>102010.20000000001</v>
      </c>
      <c r="F317" s="11">
        <f t="shared" si="152"/>
        <v>87752.7</v>
      </c>
      <c r="G317" s="11">
        <f t="shared" si="152"/>
        <v>85492.4</v>
      </c>
      <c r="H317" s="2"/>
    </row>
    <row r="318" spans="1:8" ht="26.4" outlineLevel="3">
      <c r="A318" s="25" t="s">
        <v>183</v>
      </c>
      <c r="B318" s="26" t="s">
        <v>185</v>
      </c>
      <c r="C318" s="25"/>
      <c r="D318" s="27" t="s">
        <v>482</v>
      </c>
      <c r="E318" s="11">
        <f>E319</f>
        <v>102010.20000000001</v>
      </c>
      <c r="F318" s="11">
        <f t="shared" si="152"/>
        <v>87752.7</v>
      </c>
      <c r="G318" s="11">
        <f t="shared" si="152"/>
        <v>85492.4</v>
      </c>
      <c r="H318" s="2"/>
    </row>
    <row r="319" spans="1:8" ht="26.4" outlineLevel="4">
      <c r="A319" s="25" t="s">
        <v>183</v>
      </c>
      <c r="B319" s="26" t="s">
        <v>186</v>
      </c>
      <c r="C319" s="25"/>
      <c r="D319" s="27" t="s">
        <v>483</v>
      </c>
      <c r="E319" s="11">
        <f>E320+E322+E324+E328+E326</f>
        <v>102010.20000000001</v>
      </c>
      <c r="F319" s="11">
        <f t="shared" ref="F319:G319" si="153">F320+F322+F324+F328+F326</f>
        <v>87752.7</v>
      </c>
      <c r="G319" s="11">
        <f t="shared" si="153"/>
        <v>85492.4</v>
      </c>
      <c r="H319" s="2"/>
    </row>
    <row r="320" spans="1:8" ht="52.8" outlineLevel="5">
      <c r="A320" s="25" t="s">
        <v>183</v>
      </c>
      <c r="B320" s="26" t="s">
        <v>187</v>
      </c>
      <c r="C320" s="25"/>
      <c r="D320" s="27" t="s">
        <v>484</v>
      </c>
      <c r="E320" s="11">
        <f>E321</f>
        <v>49049</v>
      </c>
      <c r="F320" s="11">
        <f t="shared" ref="F320:G320" si="154">F321</f>
        <v>49038.400000000001</v>
      </c>
      <c r="G320" s="11">
        <f t="shared" si="154"/>
        <v>49038.400000000001</v>
      </c>
      <c r="H320" s="2"/>
    </row>
    <row r="321" spans="1:8" ht="26.4" outlineLevel="6">
      <c r="A321" s="25" t="s">
        <v>183</v>
      </c>
      <c r="B321" s="26" t="s">
        <v>187</v>
      </c>
      <c r="C321" s="25" t="s">
        <v>39</v>
      </c>
      <c r="D321" s="27" t="s">
        <v>368</v>
      </c>
      <c r="E321" s="11">
        <f>'№ 8 ведомственная'!F355</f>
        <v>49049</v>
      </c>
      <c r="F321" s="11">
        <f>'№ 8 ведомственная'!G355</f>
        <v>49038.400000000001</v>
      </c>
      <c r="G321" s="11">
        <f>'№ 8 ведомственная'!H355</f>
        <v>49038.400000000001</v>
      </c>
      <c r="H321" s="2"/>
    </row>
    <row r="322" spans="1:8" ht="52.8" outlineLevel="5">
      <c r="A322" s="49" t="s">
        <v>183</v>
      </c>
      <c r="B322" s="81" t="s">
        <v>188</v>
      </c>
      <c r="C322" s="49"/>
      <c r="D322" s="50" t="s">
        <v>485</v>
      </c>
      <c r="E322" s="51">
        <f>E323</f>
        <v>50241.1</v>
      </c>
      <c r="F322" s="51">
        <f t="shared" ref="F322:G322" si="155">F323</f>
        <v>36926.6</v>
      </c>
      <c r="G322" s="51">
        <f t="shared" si="155"/>
        <v>34476.6</v>
      </c>
      <c r="H322" s="2"/>
    </row>
    <row r="323" spans="1:8" ht="26.4" outlineLevel="6">
      <c r="A323" s="25" t="s">
        <v>183</v>
      </c>
      <c r="B323" s="26" t="s">
        <v>188</v>
      </c>
      <c r="C323" s="25" t="s">
        <v>39</v>
      </c>
      <c r="D323" s="27" t="s">
        <v>368</v>
      </c>
      <c r="E323" s="11">
        <f>'№ 8 ведомственная'!F357</f>
        <v>50241.1</v>
      </c>
      <c r="F323" s="11">
        <f>'№ 8 ведомственная'!G357</f>
        <v>36926.6</v>
      </c>
      <c r="G323" s="11">
        <f>'№ 8 ведомственная'!H357</f>
        <v>34476.6</v>
      </c>
      <c r="H323" s="2"/>
    </row>
    <row r="324" spans="1:8" ht="26.4" outlineLevel="5">
      <c r="A324" s="25" t="s">
        <v>183</v>
      </c>
      <c r="B324" s="26" t="s">
        <v>189</v>
      </c>
      <c r="C324" s="25"/>
      <c r="D324" s="27" t="s">
        <v>486</v>
      </c>
      <c r="E324" s="11">
        <f>E325</f>
        <v>2000</v>
      </c>
      <c r="F324" s="11">
        <f t="shared" ref="F324:G324" si="156">F325</f>
        <v>1000</v>
      </c>
      <c r="G324" s="11">
        <f t="shared" si="156"/>
        <v>1000</v>
      </c>
      <c r="H324" s="2"/>
    </row>
    <row r="325" spans="1:8" ht="26.4" outlineLevel="6">
      <c r="A325" s="25" t="s">
        <v>183</v>
      </c>
      <c r="B325" s="26" t="s">
        <v>189</v>
      </c>
      <c r="C325" s="25" t="s">
        <v>39</v>
      </c>
      <c r="D325" s="27" t="s">
        <v>368</v>
      </c>
      <c r="E325" s="11">
        <f>'№ 8 ведомственная'!F359</f>
        <v>2000</v>
      </c>
      <c r="F325" s="11">
        <f>'№ 8 ведомственная'!G359</f>
        <v>1000</v>
      </c>
      <c r="G325" s="11">
        <f>'№ 8 ведомственная'!H359</f>
        <v>1000</v>
      </c>
      <c r="H325" s="2"/>
    </row>
    <row r="326" spans="1:8" ht="39.6" outlineLevel="6">
      <c r="A326" s="26" t="s">
        <v>183</v>
      </c>
      <c r="B326" s="26" t="s">
        <v>752</v>
      </c>
      <c r="C326" s="25"/>
      <c r="D326" s="27" t="s">
        <v>753</v>
      </c>
      <c r="E326" s="11">
        <f>E327</f>
        <v>14.1</v>
      </c>
      <c r="F326" s="11">
        <f t="shared" ref="F326:G326" si="157">F327</f>
        <v>0</v>
      </c>
      <c r="G326" s="11">
        <f t="shared" si="157"/>
        <v>0</v>
      </c>
      <c r="H326" s="2"/>
    </row>
    <row r="327" spans="1:8" ht="26.4" outlineLevel="6">
      <c r="A327" s="26" t="s">
        <v>183</v>
      </c>
      <c r="B327" s="26" t="s">
        <v>752</v>
      </c>
      <c r="C327" s="25">
        <v>600</v>
      </c>
      <c r="D327" s="27" t="s">
        <v>368</v>
      </c>
      <c r="E327" s="11">
        <f>'№ 8 ведомственная'!F361</f>
        <v>14.1</v>
      </c>
      <c r="F327" s="11">
        <f>'№ 8 ведомственная'!G361</f>
        <v>0</v>
      </c>
      <c r="G327" s="11">
        <f>'№ 8 ведомственная'!H361</f>
        <v>0</v>
      </c>
      <c r="H327" s="2"/>
    </row>
    <row r="328" spans="1:8" ht="26.4" outlineLevel="5">
      <c r="A328" s="25" t="s">
        <v>183</v>
      </c>
      <c r="B328" s="26" t="s">
        <v>190</v>
      </c>
      <c r="C328" s="25"/>
      <c r="D328" s="27" t="s">
        <v>487</v>
      </c>
      <c r="E328" s="48">
        <f>E329</f>
        <v>706</v>
      </c>
      <c r="F328" s="48">
        <f t="shared" ref="F328:G328" si="158">F329</f>
        <v>787.7</v>
      </c>
      <c r="G328" s="48">
        <f t="shared" si="158"/>
        <v>977.4</v>
      </c>
      <c r="H328" s="2"/>
    </row>
    <row r="329" spans="1:8" ht="26.4" outlineLevel="6">
      <c r="A329" s="46" t="s">
        <v>183</v>
      </c>
      <c r="B329" s="82" t="s">
        <v>190</v>
      </c>
      <c r="C329" s="46" t="s">
        <v>39</v>
      </c>
      <c r="D329" s="47" t="s">
        <v>368</v>
      </c>
      <c r="E329" s="48">
        <f>'№ 8 ведомственная'!F363</f>
        <v>706</v>
      </c>
      <c r="F329" s="48">
        <f>'№ 8 ведомственная'!G363</f>
        <v>787.7</v>
      </c>
      <c r="G329" s="48">
        <f>'№ 8 ведомственная'!H363</f>
        <v>977.4</v>
      </c>
      <c r="H329" s="2"/>
    </row>
    <row r="330" spans="1:8" outlineLevel="1">
      <c r="A330" s="62" t="s">
        <v>191</v>
      </c>
      <c r="B330" s="83"/>
      <c r="C330" s="62"/>
      <c r="D330" s="63" t="s">
        <v>328</v>
      </c>
      <c r="E330" s="28">
        <f>E331+E365</f>
        <v>164099.59999999998</v>
      </c>
      <c r="F330" s="28">
        <f>F331+F365</f>
        <v>162021.19999999998</v>
      </c>
      <c r="G330" s="28">
        <f>G331+G365</f>
        <v>155516.69999999998</v>
      </c>
      <c r="H330" s="2"/>
    </row>
    <row r="331" spans="1:8" ht="39.6" outlineLevel="2">
      <c r="A331" s="49" t="s">
        <v>191</v>
      </c>
      <c r="B331" s="81" t="s">
        <v>184</v>
      </c>
      <c r="C331" s="49"/>
      <c r="D331" s="50" t="s">
        <v>327</v>
      </c>
      <c r="E331" s="51">
        <f>E332</f>
        <v>163899.59999999998</v>
      </c>
      <c r="F331" s="51">
        <f t="shared" ref="F331:G331" si="159">F332</f>
        <v>161821.19999999998</v>
      </c>
      <c r="G331" s="51">
        <f t="shared" si="159"/>
        <v>155316.69999999998</v>
      </c>
      <c r="H331" s="2"/>
    </row>
    <row r="332" spans="1:8" ht="26.4" outlineLevel="3">
      <c r="A332" s="25" t="s">
        <v>191</v>
      </c>
      <c r="B332" s="26" t="s">
        <v>192</v>
      </c>
      <c r="C332" s="25"/>
      <c r="D332" s="27" t="s">
        <v>488</v>
      </c>
      <c r="E332" s="11">
        <f>E333+E352+E359+E362</f>
        <v>163899.59999999998</v>
      </c>
      <c r="F332" s="11">
        <f t="shared" ref="F332:G332" si="160">F333+F352+F359+F362</f>
        <v>161821.19999999998</v>
      </c>
      <c r="G332" s="11">
        <f t="shared" si="160"/>
        <v>155316.69999999998</v>
      </c>
      <c r="H332" s="2"/>
    </row>
    <row r="333" spans="1:8" ht="39.6" outlineLevel="4">
      <c r="A333" s="25" t="s">
        <v>191</v>
      </c>
      <c r="B333" s="26" t="s">
        <v>193</v>
      </c>
      <c r="C333" s="25"/>
      <c r="D333" s="27" t="s">
        <v>489</v>
      </c>
      <c r="E333" s="11">
        <f>E334+E336+E340+E346+E348+E338+E350+E344+E342</f>
        <v>153866.69999999998</v>
      </c>
      <c r="F333" s="11">
        <f t="shared" ref="F333:G333" si="161">F334+F336+F340+F346+F348+F338+F350+F344+F342</f>
        <v>153282.9</v>
      </c>
      <c r="G333" s="11">
        <f t="shared" si="161"/>
        <v>146778.4</v>
      </c>
      <c r="H333" s="2"/>
    </row>
    <row r="334" spans="1:8" ht="39.6" outlineLevel="4">
      <c r="A334" s="26" t="s">
        <v>191</v>
      </c>
      <c r="B334" s="26" t="s">
        <v>662</v>
      </c>
      <c r="C334" s="25"/>
      <c r="D334" s="27" t="s">
        <v>663</v>
      </c>
      <c r="E334" s="11">
        <f>E335</f>
        <v>1812.9</v>
      </c>
      <c r="F334" s="11">
        <f t="shared" ref="F334:G334" si="162">F335</f>
        <v>1812.9</v>
      </c>
      <c r="G334" s="11">
        <f t="shared" si="162"/>
        <v>1812.9</v>
      </c>
      <c r="H334" s="2"/>
    </row>
    <row r="335" spans="1:8" ht="26.4" outlineLevel="4">
      <c r="A335" s="26" t="s">
        <v>191</v>
      </c>
      <c r="B335" s="26" t="s">
        <v>662</v>
      </c>
      <c r="C335" s="25">
        <v>600</v>
      </c>
      <c r="D335" s="27" t="s">
        <v>368</v>
      </c>
      <c r="E335" s="11">
        <f>'№ 8 ведомственная'!F369</f>
        <v>1812.9</v>
      </c>
      <c r="F335" s="11">
        <f>'№ 8 ведомственная'!G369</f>
        <v>1812.9</v>
      </c>
      <c r="G335" s="11">
        <f>'№ 8 ведомственная'!H369</f>
        <v>1812.9</v>
      </c>
      <c r="H335" s="2"/>
    </row>
    <row r="336" spans="1:8" ht="39.6" outlineLevel="5">
      <c r="A336" s="25" t="s">
        <v>191</v>
      </c>
      <c r="B336" s="26" t="s">
        <v>194</v>
      </c>
      <c r="C336" s="25"/>
      <c r="D336" s="27" t="s">
        <v>490</v>
      </c>
      <c r="E336" s="11">
        <f>E337</f>
        <v>105686.6</v>
      </c>
      <c r="F336" s="11">
        <f t="shared" ref="F336:G336" si="163">F337</f>
        <v>106174.5</v>
      </c>
      <c r="G336" s="11">
        <f t="shared" si="163"/>
        <v>106174.5</v>
      </c>
      <c r="H336" s="2"/>
    </row>
    <row r="337" spans="1:8" ht="26.4" outlineLevel="6">
      <c r="A337" s="25" t="s">
        <v>191</v>
      </c>
      <c r="B337" s="26" t="s">
        <v>194</v>
      </c>
      <c r="C337" s="25" t="s">
        <v>39</v>
      </c>
      <c r="D337" s="27" t="s">
        <v>368</v>
      </c>
      <c r="E337" s="11">
        <f>'№ 8 ведомственная'!F371</f>
        <v>105686.6</v>
      </c>
      <c r="F337" s="11">
        <f>'№ 8 ведомственная'!G371</f>
        <v>106174.5</v>
      </c>
      <c r="G337" s="11">
        <f>'№ 8 ведомственная'!H371</f>
        <v>106174.5</v>
      </c>
      <c r="H337" s="2"/>
    </row>
    <row r="338" spans="1:8" ht="39.6" outlineLevel="6">
      <c r="A338" s="26" t="s">
        <v>191</v>
      </c>
      <c r="B338" s="26" t="s">
        <v>649</v>
      </c>
      <c r="C338" s="25"/>
      <c r="D338" s="27" t="s">
        <v>650</v>
      </c>
      <c r="E338" s="11">
        <f>E339</f>
        <v>86.7</v>
      </c>
      <c r="F338" s="11">
        <f t="shared" ref="F338:G338" si="164">F339</f>
        <v>86.7</v>
      </c>
      <c r="G338" s="11">
        <f t="shared" si="164"/>
        <v>86.7</v>
      </c>
      <c r="H338" s="2"/>
    </row>
    <row r="339" spans="1:8" ht="26.4" outlineLevel="6">
      <c r="A339" s="26" t="s">
        <v>191</v>
      </c>
      <c r="B339" s="26" t="s">
        <v>649</v>
      </c>
      <c r="C339" s="25">
        <v>600</v>
      </c>
      <c r="D339" s="27" t="s">
        <v>368</v>
      </c>
      <c r="E339" s="11">
        <f>'№ 8 ведомственная'!F373</f>
        <v>86.7</v>
      </c>
      <c r="F339" s="11">
        <f>'№ 8 ведомственная'!G373</f>
        <v>86.7</v>
      </c>
      <c r="G339" s="11">
        <f>'№ 8 ведомственная'!H373</f>
        <v>86.7</v>
      </c>
      <c r="H339" s="2"/>
    </row>
    <row r="340" spans="1:8" ht="39.6" outlineLevel="5">
      <c r="A340" s="49" t="s">
        <v>191</v>
      </c>
      <c r="B340" s="81" t="s">
        <v>195</v>
      </c>
      <c r="C340" s="49"/>
      <c r="D340" s="50" t="s">
        <v>491</v>
      </c>
      <c r="E340" s="51">
        <f>E341</f>
        <v>39528.799999999996</v>
      </c>
      <c r="F340" s="51">
        <f t="shared" ref="F340:G340" si="165">F341</f>
        <v>36067.199999999997</v>
      </c>
      <c r="G340" s="51">
        <f t="shared" si="165"/>
        <v>32631.1</v>
      </c>
      <c r="H340" s="2"/>
    </row>
    <row r="341" spans="1:8" ht="26.4" outlineLevel="6">
      <c r="A341" s="25" t="s">
        <v>191</v>
      </c>
      <c r="B341" s="26" t="s">
        <v>195</v>
      </c>
      <c r="C341" s="25" t="s">
        <v>39</v>
      </c>
      <c r="D341" s="27" t="s">
        <v>368</v>
      </c>
      <c r="E341" s="11">
        <f>'№ 8 ведомственная'!F375</f>
        <v>39528.799999999996</v>
      </c>
      <c r="F341" s="11">
        <f>'№ 8 ведомственная'!G375</f>
        <v>36067.199999999997</v>
      </c>
      <c r="G341" s="11">
        <f>'№ 8 ведомственная'!H375</f>
        <v>32631.1</v>
      </c>
      <c r="H341" s="2"/>
    </row>
    <row r="342" spans="1:8" ht="26.4" outlineLevel="6">
      <c r="A342" s="26" t="s">
        <v>191</v>
      </c>
      <c r="B342" s="26" t="s">
        <v>754</v>
      </c>
      <c r="C342" s="25"/>
      <c r="D342" s="27" t="s">
        <v>755</v>
      </c>
      <c r="E342" s="11">
        <f>E343</f>
        <v>129.4</v>
      </c>
      <c r="F342" s="11">
        <f t="shared" ref="F342:G342" si="166">F343</f>
        <v>0</v>
      </c>
      <c r="G342" s="11">
        <f t="shared" si="166"/>
        <v>0</v>
      </c>
      <c r="H342" s="2"/>
    </row>
    <row r="343" spans="1:8" ht="26.4" outlineLevel="6">
      <c r="A343" s="26" t="s">
        <v>191</v>
      </c>
      <c r="B343" s="26" t="s">
        <v>754</v>
      </c>
      <c r="C343" s="25" t="s">
        <v>39</v>
      </c>
      <c r="D343" s="27" t="s">
        <v>368</v>
      </c>
      <c r="E343" s="11">
        <f>'№ 8 ведомственная'!F377</f>
        <v>129.4</v>
      </c>
      <c r="F343" s="11">
        <f>'№ 8 ведомственная'!G377</f>
        <v>0</v>
      </c>
      <c r="G343" s="11">
        <f>'№ 8 ведомственная'!H377</f>
        <v>0</v>
      </c>
      <c r="H343" s="2"/>
    </row>
    <row r="344" spans="1:8" ht="52.8" outlineLevel="6">
      <c r="A344" s="26" t="s">
        <v>191</v>
      </c>
      <c r="B344" s="26" t="s">
        <v>690</v>
      </c>
      <c r="C344" s="25"/>
      <c r="D344" s="27" t="s">
        <v>691</v>
      </c>
      <c r="E344" s="11">
        <f>E345</f>
        <v>142.30000000000001</v>
      </c>
      <c r="F344" s="11">
        <f t="shared" ref="F344:G344" si="167">F345</f>
        <v>0</v>
      </c>
      <c r="G344" s="11">
        <f t="shared" si="167"/>
        <v>0</v>
      </c>
      <c r="H344" s="2"/>
    </row>
    <row r="345" spans="1:8" ht="26.4" outlineLevel="6">
      <c r="A345" s="26" t="s">
        <v>191</v>
      </c>
      <c r="B345" s="26" t="s">
        <v>690</v>
      </c>
      <c r="C345" s="25">
        <v>600</v>
      </c>
      <c r="D345" s="27" t="s">
        <v>368</v>
      </c>
      <c r="E345" s="11">
        <f>'№ 8 ведомственная'!F379</f>
        <v>142.30000000000001</v>
      </c>
      <c r="F345" s="11">
        <f>'№ 8 ведомственная'!G379</f>
        <v>0</v>
      </c>
      <c r="G345" s="11">
        <f>'№ 8 ведомственная'!H379</f>
        <v>0</v>
      </c>
      <c r="H345" s="2"/>
    </row>
    <row r="346" spans="1:8" ht="26.4" outlineLevel="5">
      <c r="A346" s="25" t="s">
        <v>191</v>
      </c>
      <c r="B346" s="26" t="s">
        <v>196</v>
      </c>
      <c r="C346" s="25"/>
      <c r="D346" s="27" t="s">
        <v>492</v>
      </c>
      <c r="E346" s="11">
        <f>E347</f>
        <v>2800</v>
      </c>
      <c r="F346" s="11">
        <f t="shared" ref="F346:G346" si="168">F347</f>
        <v>2800</v>
      </c>
      <c r="G346" s="11">
        <f t="shared" si="168"/>
        <v>2800</v>
      </c>
      <c r="H346" s="2"/>
    </row>
    <row r="347" spans="1:8" ht="26.4" outlineLevel="6">
      <c r="A347" s="25" t="s">
        <v>191</v>
      </c>
      <c r="B347" s="26" t="s">
        <v>196</v>
      </c>
      <c r="C347" s="25" t="s">
        <v>39</v>
      </c>
      <c r="D347" s="27" t="s">
        <v>368</v>
      </c>
      <c r="E347" s="11">
        <f>'№ 8 ведомственная'!F381</f>
        <v>2800</v>
      </c>
      <c r="F347" s="11">
        <f>'№ 8 ведомственная'!G381</f>
        <v>2800</v>
      </c>
      <c r="G347" s="11">
        <f>'№ 8 ведомственная'!H381</f>
        <v>2800</v>
      </c>
      <c r="H347" s="2"/>
    </row>
    <row r="348" spans="1:8" ht="26.4" outlineLevel="5">
      <c r="A348" s="25" t="s">
        <v>191</v>
      </c>
      <c r="B348" s="26" t="s">
        <v>197</v>
      </c>
      <c r="C348" s="25"/>
      <c r="D348" s="27" t="s">
        <v>493</v>
      </c>
      <c r="E348" s="11">
        <f>E349</f>
        <v>3670.1</v>
      </c>
      <c r="F348" s="11">
        <f t="shared" ref="F348:G348" si="169">F349</f>
        <v>6331.7</v>
      </c>
      <c r="G348" s="11">
        <f t="shared" si="169"/>
        <v>3263.3</v>
      </c>
      <c r="H348" s="2"/>
    </row>
    <row r="349" spans="1:8" ht="26.4" outlineLevel="6">
      <c r="A349" s="25" t="s">
        <v>191</v>
      </c>
      <c r="B349" s="26" t="s">
        <v>197</v>
      </c>
      <c r="C349" s="25" t="s">
        <v>39</v>
      </c>
      <c r="D349" s="27" t="s">
        <v>368</v>
      </c>
      <c r="E349" s="11">
        <f>'№ 8 ведомственная'!F383</f>
        <v>3670.1</v>
      </c>
      <c r="F349" s="11">
        <f>'№ 8 ведомственная'!G383</f>
        <v>6331.7</v>
      </c>
      <c r="G349" s="11">
        <f>'№ 8 ведомственная'!H383</f>
        <v>3263.3</v>
      </c>
      <c r="H349" s="2"/>
    </row>
    <row r="350" spans="1:8" ht="39.6" outlineLevel="6">
      <c r="A350" s="26" t="s">
        <v>191</v>
      </c>
      <c r="B350" s="26" t="s">
        <v>673</v>
      </c>
      <c r="C350" s="25"/>
      <c r="D350" s="27" t="s">
        <v>674</v>
      </c>
      <c r="E350" s="11">
        <f>E351</f>
        <v>9.9</v>
      </c>
      <c r="F350" s="11">
        <f t="shared" ref="F350:G350" si="170">F351</f>
        <v>9.9</v>
      </c>
      <c r="G350" s="11">
        <f t="shared" si="170"/>
        <v>9.9</v>
      </c>
      <c r="H350" s="2"/>
    </row>
    <row r="351" spans="1:8" ht="26.4" outlineLevel="6">
      <c r="A351" s="26" t="s">
        <v>191</v>
      </c>
      <c r="B351" s="26" t="s">
        <v>673</v>
      </c>
      <c r="C351" s="25" t="s">
        <v>39</v>
      </c>
      <c r="D351" s="27" t="s">
        <v>368</v>
      </c>
      <c r="E351" s="11">
        <f>'№ 8 ведомственная'!F385</f>
        <v>9.9</v>
      </c>
      <c r="F351" s="11">
        <f>'№ 8 ведомственная'!G385</f>
        <v>9.9</v>
      </c>
      <c r="G351" s="11">
        <f>'№ 8 ведомственная'!H385</f>
        <v>9.9</v>
      </c>
      <c r="H351" s="2"/>
    </row>
    <row r="352" spans="1:8" outlineLevel="4">
      <c r="A352" s="49" t="s">
        <v>191</v>
      </c>
      <c r="B352" s="81" t="s">
        <v>198</v>
      </c>
      <c r="C352" s="49"/>
      <c r="D352" s="50" t="s">
        <v>494</v>
      </c>
      <c r="E352" s="51">
        <f>E355+E357+E353</f>
        <v>9802.2999999999993</v>
      </c>
      <c r="F352" s="51">
        <f t="shared" ref="F352:G352" si="171">F355+F357+F353</f>
        <v>8538.2999999999993</v>
      </c>
      <c r="G352" s="51">
        <f t="shared" si="171"/>
        <v>8538.2999999999993</v>
      </c>
      <c r="H352" s="2"/>
    </row>
    <row r="353" spans="1:8" ht="92.4" outlineLevel="4">
      <c r="A353" s="26" t="s">
        <v>191</v>
      </c>
      <c r="B353" s="26" t="s">
        <v>651</v>
      </c>
      <c r="C353" s="25"/>
      <c r="D353" s="27" t="s">
        <v>716</v>
      </c>
      <c r="E353" s="51">
        <f>E354</f>
        <v>1830.8</v>
      </c>
      <c r="F353" s="51">
        <f t="shared" ref="F353:G353" si="172">F354</f>
        <v>1830.8</v>
      </c>
      <c r="G353" s="51">
        <f t="shared" si="172"/>
        <v>1830.8</v>
      </c>
      <c r="H353" s="2"/>
    </row>
    <row r="354" spans="1:8" ht="26.4" outlineLevel="4">
      <c r="A354" s="26" t="s">
        <v>191</v>
      </c>
      <c r="B354" s="26" t="s">
        <v>651</v>
      </c>
      <c r="C354" s="25">
        <v>600</v>
      </c>
      <c r="D354" s="27" t="s">
        <v>368</v>
      </c>
      <c r="E354" s="51">
        <f>'№ 8 ведомственная'!F388</f>
        <v>1830.8</v>
      </c>
      <c r="F354" s="51">
        <f>'№ 8 ведомственная'!G388</f>
        <v>1830.8</v>
      </c>
      <c r="G354" s="51">
        <f>'№ 8 ведомственная'!H388</f>
        <v>1830.8</v>
      </c>
      <c r="H354" s="2"/>
    </row>
    <row r="355" spans="1:8" ht="26.4" outlineLevel="5">
      <c r="A355" s="25" t="s">
        <v>191</v>
      </c>
      <c r="B355" s="26" t="s">
        <v>199</v>
      </c>
      <c r="C355" s="25"/>
      <c r="D355" s="27" t="s">
        <v>495</v>
      </c>
      <c r="E355" s="11">
        <f>E356</f>
        <v>3719.5</v>
      </c>
      <c r="F355" s="11">
        <f t="shared" ref="F355:G355" si="173">F356</f>
        <v>2455.5</v>
      </c>
      <c r="G355" s="11">
        <f t="shared" si="173"/>
        <v>2455.5</v>
      </c>
      <c r="H355" s="2"/>
    </row>
    <row r="356" spans="1:8" ht="26.4" outlineLevel="6">
      <c r="A356" s="25" t="s">
        <v>191</v>
      </c>
      <c r="B356" s="26" t="s">
        <v>199</v>
      </c>
      <c r="C356" s="25" t="s">
        <v>39</v>
      </c>
      <c r="D356" s="27" t="s">
        <v>368</v>
      </c>
      <c r="E356" s="11">
        <f>'№ 8 ведомственная'!F390</f>
        <v>3719.5</v>
      </c>
      <c r="F356" s="11">
        <f>'№ 8 ведомственная'!G390</f>
        <v>2455.5</v>
      </c>
      <c r="G356" s="11">
        <f>'№ 8 ведомственная'!H390</f>
        <v>2455.5</v>
      </c>
      <c r="H356" s="2"/>
    </row>
    <row r="357" spans="1:8" ht="26.4" outlineLevel="5">
      <c r="A357" s="25" t="s">
        <v>191</v>
      </c>
      <c r="B357" s="26" t="s">
        <v>200</v>
      </c>
      <c r="C357" s="25"/>
      <c r="D357" s="27" t="s">
        <v>496</v>
      </c>
      <c r="E357" s="11">
        <f>E358</f>
        <v>4252</v>
      </c>
      <c r="F357" s="11">
        <f t="shared" ref="F357:G357" si="174">F358</f>
        <v>4252</v>
      </c>
      <c r="G357" s="11">
        <f t="shared" si="174"/>
        <v>4252</v>
      </c>
      <c r="H357" s="2"/>
    </row>
    <row r="358" spans="1:8" ht="26.4" outlineLevel="6">
      <c r="A358" s="25" t="s">
        <v>191</v>
      </c>
      <c r="B358" s="26" t="s">
        <v>200</v>
      </c>
      <c r="C358" s="25" t="s">
        <v>39</v>
      </c>
      <c r="D358" s="27" t="s">
        <v>368</v>
      </c>
      <c r="E358" s="11">
        <f>'№ 8 ведомственная'!F392</f>
        <v>4252</v>
      </c>
      <c r="F358" s="11">
        <f>'№ 8 ведомственная'!G392</f>
        <v>4252</v>
      </c>
      <c r="G358" s="11">
        <f>'№ 8 ведомственная'!H392</f>
        <v>4252</v>
      </c>
      <c r="H358" s="2"/>
    </row>
    <row r="359" spans="1:8" ht="66" outlineLevel="6">
      <c r="A359" s="95" t="s">
        <v>191</v>
      </c>
      <c r="B359" s="95" t="s">
        <v>693</v>
      </c>
      <c r="C359" s="94"/>
      <c r="D359" s="96" t="s">
        <v>696</v>
      </c>
      <c r="E359" s="11">
        <f>E360</f>
        <v>190.6</v>
      </c>
      <c r="F359" s="11">
        <f t="shared" ref="F359:G359" si="175">F360</f>
        <v>0</v>
      </c>
      <c r="G359" s="11">
        <f t="shared" si="175"/>
        <v>0</v>
      </c>
      <c r="H359" s="2"/>
    </row>
    <row r="360" spans="1:8" ht="39.6" outlineLevel="6">
      <c r="A360" s="26" t="s">
        <v>191</v>
      </c>
      <c r="B360" s="26" t="s">
        <v>694</v>
      </c>
      <c r="C360" s="25"/>
      <c r="D360" s="27" t="s">
        <v>712</v>
      </c>
      <c r="E360" s="11">
        <f>E361</f>
        <v>190.6</v>
      </c>
      <c r="F360" s="11">
        <f t="shared" ref="F360:G360" si="176">F361</f>
        <v>0</v>
      </c>
      <c r="G360" s="11">
        <f t="shared" si="176"/>
        <v>0</v>
      </c>
      <c r="H360" s="2"/>
    </row>
    <row r="361" spans="1:8" ht="26.4" outlineLevel="6">
      <c r="A361" s="26" t="s">
        <v>191</v>
      </c>
      <c r="B361" s="26" t="s">
        <v>694</v>
      </c>
      <c r="C361" s="25" t="s">
        <v>39</v>
      </c>
      <c r="D361" s="27" t="s">
        <v>368</v>
      </c>
      <c r="E361" s="11">
        <f>'№ 8 ведомственная'!F395</f>
        <v>190.6</v>
      </c>
      <c r="F361" s="11">
        <f>'№ 8 ведомственная'!G395</f>
        <v>0</v>
      </c>
      <c r="G361" s="11">
        <f>'№ 8 ведомственная'!H395</f>
        <v>0</v>
      </c>
      <c r="H361" s="2"/>
    </row>
    <row r="362" spans="1:8" ht="26.4" outlineLevel="6">
      <c r="A362" s="97" t="s">
        <v>191</v>
      </c>
      <c r="B362" s="97" t="s">
        <v>702</v>
      </c>
      <c r="C362" s="98"/>
      <c r="D362" s="99" t="s">
        <v>705</v>
      </c>
      <c r="E362" s="11">
        <f>E363</f>
        <v>40</v>
      </c>
      <c r="F362" s="11">
        <f t="shared" ref="F362:G362" si="177">F363</f>
        <v>0</v>
      </c>
      <c r="G362" s="11">
        <f t="shared" si="177"/>
        <v>0</v>
      </c>
      <c r="H362" s="2"/>
    </row>
    <row r="363" spans="1:8" ht="39.6" outlineLevel="6">
      <c r="A363" s="97" t="s">
        <v>191</v>
      </c>
      <c r="B363" s="97" t="s">
        <v>704</v>
      </c>
      <c r="C363" s="98"/>
      <c r="D363" s="99" t="s">
        <v>703</v>
      </c>
      <c r="E363" s="11">
        <f>E364</f>
        <v>40</v>
      </c>
      <c r="F363" s="11">
        <f t="shared" ref="F363:G363" si="178">F364</f>
        <v>0</v>
      </c>
      <c r="G363" s="11">
        <f t="shared" si="178"/>
        <v>0</v>
      </c>
      <c r="H363" s="2"/>
    </row>
    <row r="364" spans="1:8" ht="26.4" outlineLevel="6">
      <c r="A364" s="97" t="s">
        <v>191</v>
      </c>
      <c r="B364" s="97" t="s">
        <v>704</v>
      </c>
      <c r="C364" s="98" t="s">
        <v>39</v>
      </c>
      <c r="D364" s="99" t="s">
        <v>368</v>
      </c>
      <c r="E364" s="11">
        <f>'№ 8 ведомственная'!F398</f>
        <v>40</v>
      </c>
      <c r="F364" s="11">
        <f>'№ 8 ведомственная'!G398</f>
        <v>0</v>
      </c>
      <c r="G364" s="11">
        <f>'№ 8 ведомственная'!H398</f>
        <v>0</v>
      </c>
      <c r="H364" s="2"/>
    </row>
    <row r="365" spans="1:8" ht="39.6" outlineLevel="2">
      <c r="A365" s="25" t="s">
        <v>191</v>
      </c>
      <c r="B365" s="26" t="s">
        <v>45</v>
      </c>
      <c r="C365" s="25"/>
      <c r="D365" s="27" t="s">
        <v>302</v>
      </c>
      <c r="E365" s="11">
        <f>E366+E370</f>
        <v>200</v>
      </c>
      <c r="F365" s="11">
        <f t="shared" ref="F365:G365" si="179">F366+F370</f>
        <v>200</v>
      </c>
      <c r="G365" s="11">
        <f t="shared" si="179"/>
        <v>200</v>
      </c>
      <c r="H365" s="2"/>
    </row>
    <row r="366" spans="1:8" ht="26.4" outlineLevel="3">
      <c r="A366" s="25" t="s">
        <v>191</v>
      </c>
      <c r="B366" s="26" t="s">
        <v>201</v>
      </c>
      <c r="C366" s="25"/>
      <c r="D366" s="27" t="s">
        <v>497</v>
      </c>
      <c r="E366" s="11">
        <f>E367</f>
        <v>150</v>
      </c>
      <c r="F366" s="11">
        <f t="shared" ref="F366:G368" si="180">F367</f>
        <v>150</v>
      </c>
      <c r="G366" s="11">
        <f t="shared" si="180"/>
        <v>150</v>
      </c>
      <c r="H366" s="2"/>
    </row>
    <row r="367" spans="1:8" ht="52.8" outlineLevel="4">
      <c r="A367" s="25" t="s">
        <v>191</v>
      </c>
      <c r="B367" s="26" t="s">
        <v>202</v>
      </c>
      <c r="C367" s="25"/>
      <c r="D367" s="27" t="s">
        <v>498</v>
      </c>
      <c r="E367" s="11">
        <f>E368</f>
        <v>150</v>
      </c>
      <c r="F367" s="11">
        <f t="shared" si="180"/>
        <v>150</v>
      </c>
      <c r="G367" s="11">
        <f t="shared" si="180"/>
        <v>150</v>
      </c>
      <c r="H367" s="2"/>
    </row>
    <row r="368" spans="1:8" outlineLevel="5">
      <c r="A368" s="25" t="s">
        <v>191</v>
      </c>
      <c r="B368" s="26" t="s">
        <v>203</v>
      </c>
      <c r="C368" s="25"/>
      <c r="D368" s="27" t="s">
        <v>499</v>
      </c>
      <c r="E368" s="11">
        <f>E369</f>
        <v>150</v>
      </c>
      <c r="F368" s="11">
        <f t="shared" si="180"/>
        <v>150</v>
      </c>
      <c r="G368" s="11">
        <f t="shared" si="180"/>
        <v>150</v>
      </c>
      <c r="H368" s="2"/>
    </row>
    <row r="369" spans="1:8" ht="26.4" outlineLevel="6">
      <c r="A369" s="25" t="s">
        <v>191</v>
      </c>
      <c r="B369" s="26" t="s">
        <v>203</v>
      </c>
      <c r="C369" s="25" t="s">
        <v>39</v>
      </c>
      <c r="D369" s="27" t="s">
        <v>368</v>
      </c>
      <c r="E369" s="11">
        <f>'№ 8 ведомственная'!F403</f>
        <v>150</v>
      </c>
      <c r="F369" s="11">
        <f>'№ 8 ведомственная'!G403</f>
        <v>150</v>
      </c>
      <c r="G369" s="11">
        <f>'№ 8 ведомственная'!H403</f>
        <v>150</v>
      </c>
      <c r="H369" s="2"/>
    </row>
    <row r="370" spans="1:8" ht="52.8" outlineLevel="3">
      <c r="A370" s="25" t="s">
        <v>191</v>
      </c>
      <c r="B370" s="26" t="s">
        <v>204</v>
      </c>
      <c r="C370" s="25"/>
      <c r="D370" s="27" t="s">
        <v>500</v>
      </c>
      <c r="E370" s="11">
        <f>E371</f>
        <v>50</v>
      </c>
      <c r="F370" s="11">
        <f t="shared" ref="F370:G372" si="181">F371</f>
        <v>50</v>
      </c>
      <c r="G370" s="11">
        <f t="shared" si="181"/>
        <v>50</v>
      </c>
      <c r="H370" s="2"/>
    </row>
    <row r="371" spans="1:8" ht="26.4" outlineLevel="4">
      <c r="A371" s="25" t="s">
        <v>191</v>
      </c>
      <c r="B371" s="26" t="s">
        <v>205</v>
      </c>
      <c r="C371" s="25"/>
      <c r="D371" s="27" t="s">
        <v>501</v>
      </c>
      <c r="E371" s="11">
        <f>E372</f>
        <v>50</v>
      </c>
      <c r="F371" s="11">
        <f t="shared" si="181"/>
        <v>50</v>
      </c>
      <c r="G371" s="11">
        <f t="shared" si="181"/>
        <v>50</v>
      </c>
      <c r="H371" s="2"/>
    </row>
    <row r="372" spans="1:8" ht="26.4" outlineLevel="5">
      <c r="A372" s="25" t="s">
        <v>191</v>
      </c>
      <c r="B372" s="26" t="s">
        <v>206</v>
      </c>
      <c r="C372" s="25"/>
      <c r="D372" s="27" t="s">
        <v>502</v>
      </c>
      <c r="E372" s="11">
        <f>E373</f>
        <v>50</v>
      </c>
      <c r="F372" s="11">
        <f t="shared" si="181"/>
        <v>50</v>
      </c>
      <c r="G372" s="11">
        <f t="shared" si="181"/>
        <v>50</v>
      </c>
      <c r="H372" s="2"/>
    </row>
    <row r="373" spans="1:8" ht="26.4" outlineLevel="6">
      <c r="A373" s="25" t="s">
        <v>191</v>
      </c>
      <c r="B373" s="26" t="s">
        <v>206</v>
      </c>
      <c r="C373" s="25" t="s">
        <v>39</v>
      </c>
      <c r="D373" s="27" t="s">
        <v>368</v>
      </c>
      <c r="E373" s="11">
        <f>'№ 8 ведомственная'!F407</f>
        <v>50</v>
      </c>
      <c r="F373" s="11">
        <f>'№ 8 ведомственная'!G407</f>
        <v>50</v>
      </c>
      <c r="G373" s="11">
        <f>'№ 8 ведомственная'!H407</f>
        <v>50</v>
      </c>
      <c r="H373" s="2"/>
    </row>
    <row r="374" spans="1:8" outlineLevel="1">
      <c r="A374" s="25" t="s">
        <v>207</v>
      </c>
      <c r="B374" s="26"/>
      <c r="C374" s="25"/>
      <c r="D374" s="27" t="s">
        <v>329</v>
      </c>
      <c r="E374" s="11">
        <f>E375+E384</f>
        <v>21723.1</v>
      </c>
      <c r="F374" s="11">
        <f>F375+F384</f>
        <v>19301.5</v>
      </c>
      <c r="G374" s="11">
        <f>G375+G384</f>
        <v>19238.8</v>
      </c>
      <c r="H374" s="2"/>
    </row>
    <row r="375" spans="1:8" ht="39.6" outlineLevel="2">
      <c r="A375" s="25" t="s">
        <v>207</v>
      </c>
      <c r="B375" s="26" t="s">
        <v>184</v>
      </c>
      <c r="C375" s="25"/>
      <c r="D375" s="27" t="s">
        <v>327</v>
      </c>
      <c r="E375" s="11">
        <f>E376</f>
        <v>15769.6</v>
      </c>
      <c r="F375" s="11">
        <f t="shared" ref="F375:G380" si="182">F376</f>
        <v>13951.1</v>
      </c>
      <c r="G375" s="11">
        <f t="shared" si="182"/>
        <v>13951.1</v>
      </c>
      <c r="H375" s="2"/>
    </row>
    <row r="376" spans="1:8" ht="26.4" outlineLevel="3">
      <c r="A376" s="25" t="s">
        <v>207</v>
      </c>
      <c r="B376" s="26" t="s">
        <v>208</v>
      </c>
      <c r="C376" s="25"/>
      <c r="D376" s="27" t="s">
        <v>503</v>
      </c>
      <c r="E376" s="11">
        <f>E377</f>
        <v>15769.6</v>
      </c>
      <c r="F376" s="11">
        <f t="shared" si="182"/>
        <v>13951.1</v>
      </c>
      <c r="G376" s="11">
        <f t="shared" si="182"/>
        <v>13951.1</v>
      </c>
      <c r="H376" s="2"/>
    </row>
    <row r="377" spans="1:8" ht="26.4" outlineLevel="4">
      <c r="A377" s="25" t="s">
        <v>207</v>
      </c>
      <c r="B377" s="26" t="s">
        <v>209</v>
      </c>
      <c r="C377" s="25"/>
      <c r="D377" s="27" t="s">
        <v>504</v>
      </c>
      <c r="E377" s="11">
        <f>E380+E378+E382</f>
        <v>15769.6</v>
      </c>
      <c r="F377" s="11">
        <f t="shared" ref="F377:G377" si="183">F380+F378+F382</f>
        <v>13951.1</v>
      </c>
      <c r="G377" s="11">
        <f t="shared" si="183"/>
        <v>13951.1</v>
      </c>
      <c r="H377" s="2"/>
    </row>
    <row r="378" spans="1:8" ht="39.6" outlineLevel="4">
      <c r="A378" s="25" t="s">
        <v>207</v>
      </c>
      <c r="B378" s="26" t="s">
        <v>656</v>
      </c>
      <c r="C378" s="26"/>
      <c r="D378" s="27" t="s">
        <v>657</v>
      </c>
      <c r="E378" s="11">
        <f>E379</f>
        <v>2097.9</v>
      </c>
      <c r="F378" s="11">
        <f t="shared" ref="F378:G378" si="184">F379</f>
        <v>2097.9</v>
      </c>
      <c r="G378" s="11">
        <f t="shared" si="184"/>
        <v>2097.9</v>
      </c>
      <c r="H378" s="2"/>
    </row>
    <row r="379" spans="1:8" ht="26.4" outlineLevel="4">
      <c r="A379" s="25" t="s">
        <v>207</v>
      </c>
      <c r="B379" s="26" t="s">
        <v>656</v>
      </c>
      <c r="C379" s="26" t="s">
        <v>39</v>
      </c>
      <c r="D379" s="27" t="s">
        <v>368</v>
      </c>
      <c r="E379" s="11">
        <f>'№ 8 ведомственная'!F413</f>
        <v>2097.9</v>
      </c>
      <c r="F379" s="11">
        <f>'№ 8 ведомственная'!G413</f>
        <v>2097.9</v>
      </c>
      <c r="G379" s="11">
        <f>'№ 8 ведомственная'!H413</f>
        <v>2097.9</v>
      </c>
      <c r="H379" s="2"/>
    </row>
    <row r="380" spans="1:8" ht="39.6" outlineLevel="5">
      <c r="A380" s="49" t="s">
        <v>207</v>
      </c>
      <c r="B380" s="81" t="s">
        <v>210</v>
      </c>
      <c r="C380" s="49"/>
      <c r="D380" s="50" t="s">
        <v>718</v>
      </c>
      <c r="E380" s="51">
        <f>E381</f>
        <v>13650.7</v>
      </c>
      <c r="F380" s="51">
        <f t="shared" si="182"/>
        <v>11832.2</v>
      </c>
      <c r="G380" s="51">
        <f t="shared" si="182"/>
        <v>11832.2</v>
      </c>
      <c r="H380" s="2"/>
    </row>
    <row r="381" spans="1:8" ht="26.4" outlineLevel="6">
      <c r="A381" s="25" t="s">
        <v>207</v>
      </c>
      <c r="B381" s="26" t="s">
        <v>210</v>
      </c>
      <c r="C381" s="25" t="s">
        <v>39</v>
      </c>
      <c r="D381" s="27" t="s">
        <v>368</v>
      </c>
      <c r="E381" s="11">
        <f>'№ 8 ведомственная'!F415</f>
        <v>13650.7</v>
      </c>
      <c r="F381" s="11">
        <f>'№ 8 ведомственная'!G415</f>
        <v>11832.2</v>
      </c>
      <c r="G381" s="11">
        <f>'№ 8 ведомственная'!H415</f>
        <v>11832.2</v>
      </c>
      <c r="H381" s="2"/>
    </row>
    <row r="382" spans="1:8" ht="39.6" outlineLevel="6">
      <c r="A382" s="26" t="s">
        <v>207</v>
      </c>
      <c r="B382" s="26" t="s">
        <v>671</v>
      </c>
      <c r="C382" s="25"/>
      <c r="D382" s="27" t="s">
        <v>670</v>
      </c>
      <c r="E382" s="11">
        <f>E383</f>
        <v>21</v>
      </c>
      <c r="F382" s="11">
        <f t="shared" ref="F382:G382" si="185">F383</f>
        <v>21</v>
      </c>
      <c r="G382" s="11">
        <f t="shared" si="185"/>
        <v>21</v>
      </c>
      <c r="H382" s="2"/>
    </row>
    <row r="383" spans="1:8" ht="26.4" outlineLevel="6">
      <c r="A383" s="26" t="s">
        <v>207</v>
      </c>
      <c r="B383" s="26" t="s">
        <v>671</v>
      </c>
      <c r="C383" s="25" t="s">
        <v>39</v>
      </c>
      <c r="D383" s="27" t="s">
        <v>368</v>
      </c>
      <c r="E383" s="11">
        <f>'№ 8 ведомственная'!F417</f>
        <v>21</v>
      </c>
      <c r="F383" s="11">
        <f>'№ 8 ведомственная'!G417</f>
        <v>21</v>
      </c>
      <c r="G383" s="11">
        <f>'№ 8 ведомственная'!H417</f>
        <v>21</v>
      </c>
      <c r="H383" s="2"/>
    </row>
    <row r="384" spans="1:8" ht="39.6" outlineLevel="2">
      <c r="A384" s="49" t="s">
        <v>207</v>
      </c>
      <c r="B384" s="81" t="s">
        <v>239</v>
      </c>
      <c r="C384" s="49"/>
      <c r="D384" s="50" t="s">
        <v>335</v>
      </c>
      <c r="E384" s="51">
        <f>E385</f>
        <v>5953.5</v>
      </c>
      <c r="F384" s="51">
        <f t="shared" ref="F384:G389" si="186">F385</f>
        <v>5350.4</v>
      </c>
      <c r="G384" s="51">
        <f t="shared" si="186"/>
        <v>5287.7</v>
      </c>
      <c r="H384" s="2"/>
    </row>
    <row r="385" spans="1:8" ht="39.6" outlineLevel="3">
      <c r="A385" s="25" t="s">
        <v>207</v>
      </c>
      <c r="B385" s="26" t="s">
        <v>240</v>
      </c>
      <c r="C385" s="25"/>
      <c r="D385" s="27" t="s">
        <v>526</v>
      </c>
      <c r="E385" s="11">
        <f>E386+E395</f>
        <v>5953.5</v>
      </c>
      <c r="F385" s="11">
        <f t="shared" ref="F385:G385" si="187">F386+F395</f>
        <v>5350.4</v>
      </c>
      <c r="G385" s="11">
        <f t="shared" si="187"/>
        <v>5287.7</v>
      </c>
      <c r="H385" s="2"/>
    </row>
    <row r="386" spans="1:8" ht="26.4" outlineLevel="4">
      <c r="A386" s="25" t="s">
        <v>207</v>
      </c>
      <c r="B386" s="26" t="s">
        <v>241</v>
      </c>
      <c r="C386" s="25"/>
      <c r="D386" s="27" t="s">
        <v>527</v>
      </c>
      <c r="E386" s="11">
        <f>E389+E391+E387+E393</f>
        <v>5953.5</v>
      </c>
      <c r="F386" s="11">
        <f t="shared" ref="F386:G386" si="188">F389+F391+F387+F393</f>
        <v>5287.7</v>
      </c>
      <c r="G386" s="11">
        <f t="shared" si="188"/>
        <v>5287.7</v>
      </c>
      <c r="H386" s="2"/>
    </row>
    <row r="387" spans="1:8" ht="39.6" outlineLevel="4">
      <c r="A387" s="25" t="s">
        <v>207</v>
      </c>
      <c r="B387" s="26" t="s">
        <v>658</v>
      </c>
      <c r="C387" s="26"/>
      <c r="D387" s="27" t="s">
        <v>659</v>
      </c>
      <c r="E387" s="11">
        <f>E388</f>
        <v>753</v>
      </c>
      <c r="F387" s="11">
        <f t="shared" ref="F387:G387" si="189">F388</f>
        <v>753</v>
      </c>
      <c r="G387" s="11">
        <f t="shared" si="189"/>
        <v>753</v>
      </c>
      <c r="H387" s="2"/>
    </row>
    <row r="388" spans="1:8" ht="26.4" outlineLevel="4">
      <c r="A388" s="25" t="s">
        <v>207</v>
      </c>
      <c r="B388" s="26" t="s">
        <v>658</v>
      </c>
      <c r="C388" s="26" t="s">
        <v>39</v>
      </c>
      <c r="D388" s="27" t="s">
        <v>368</v>
      </c>
      <c r="E388" s="11">
        <f>'№ 8 ведомственная'!F511</f>
        <v>753</v>
      </c>
      <c r="F388" s="11">
        <f>'№ 8 ведомственная'!G511</f>
        <v>753</v>
      </c>
      <c r="G388" s="11">
        <f>'№ 8 ведомственная'!H511</f>
        <v>753</v>
      </c>
      <c r="H388" s="2"/>
    </row>
    <row r="389" spans="1:8" ht="52.8" outlineLevel="5">
      <c r="A389" s="49" t="s">
        <v>207</v>
      </c>
      <c r="B389" s="81" t="s">
        <v>242</v>
      </c>
      <c r="C389" s="49"/>
      <c r="D389" s="50" t="s">
        <v>528</v>
      </c>
      <c r="E389" s="51">
        <f>E390</f>
        <v>4827.2</v>
      </c>
      <c r="F389" s="51">
        <f t="shared" si="186"/>
        <v>4527.2</v>
      </c>
      <c r="G389" s="51">
        <f t="shared" si="186"/>
        <v>4527.2</v>
      </c>
      <c r="H389" s="2"/>
    </row>
    <row r="390" spans="1:8" ht="26.4" outlineLevel="6">
      <c r="A390" s="25" t="s">
        <v>207</v>
      </c>
      <c r="B390" s="26" t="s">
        <v>242</v>
      </c>
      <c r="C390" s="25" t="s">
        <v>39</v>
      </c>
      <c r="D390" s="27" t="s">
        <v>368</v>
      </c>
      <c r="E390" s="11">
        <f>'№ 8 ведомственная'!F513</f>
        <v>4827.2</v>
      </c>
      <c r="F390" s="11">
        <f>'№ 8 ведомственная'!G513</f>
        <v>4527.2</v>
      </c>
      <c r="G390" s="11">
        <f>'№ 8 ведомственная'!H513</f>
        <v>4527.2</v>
      </c>
      <c r="H390" s="2"/>
    </row>
    <row r="391" spans="1:8" ht="52.8" outlineLevel="6">
      <c r="A391" s="86" t="s">
        <v>207</v>
      </c>
      <c r="B391" s="86" t="s">
        <v>621</v>
      </c>
      <c r="C391" s="87"/>
      <c r="D391" s="89" t="s">
        <v>622</v>
      </c>
      <c r="E391" s="11">
        <f>E392</f>
        <v>365.8</v>
      </c>
      <c r="F391" s="11">
        <f t="shared" ref="F391:G391" si="190">F392</f>
        <v>0</v>
      </c>
      <c r="G391" s="11">
        <f t="shared" si="190"/>
        <v>0</v>
      </c>
      <c r="H391" s="2"/>
    </row>
    <row r="392" spans="1:8" ht="26.4" outlineLevel="6">
      <c r="A392" s="86" t="s">
        <v>207</v>
      </c>
      <c r="B392" s="86" t="s">
        <v>621</v>
      </c>
      <c r="C392" s="87">
        <v>600</v>
      </c>
      <c r="D392" s="89" t="s">
        <v>368</v>
      </c>
      <c r="E392" s="11">
        <f>'№ 8 ведомственная'!F515</f>
        <v>365.8</v>
      </c>
      <c r="F392" s="11">
        <f>'№ 8 ведомственная'!G515</f>
        <v>0</v>
      </c>
      <c r="G392" s="11">
        <f>'№ 8 ведомственная'!H515</f>
        <v>0</v>
      </c>
      <c r="H392" s="2"/>
    </row>
    <row r="393" spans="1:8" ht="39.6" outlineLevel="6">
      <c r="A393" s="26" t="s">
        <v>207</v>
      </c>
      <c r="B393" s="26" t="s">
        <v>672</v>
      </c>
      <c r="C393" s="54"/>
      <c r="D393" s="27" t="s">
        <v>670</v>
      </c>
      <c r="E393" s="11">
        <f>E394</f>
        <v>7.5</v>
      </c>
      <c r="F393" s="11">
        <f t="shared" ref="F393:G393" si="191">F394</f>
        <v>7.5</v>
      </c>
      <c r="G393" s="11">
        <f t="shared" si="191"/>
        <v>7.5</v>
      </c>
      <c r="H393" s="2"/>
    </row>
    <row r="394" spans="1:8" ht="26.4" outlineLevel="6">
      <c r="A394" s="26" t="s">
        <v>207</v>
      </c>
      <c r="B394" s="26" t="s">
        <v>672</v>
      </c>
      <c r="C394" s="25" t="s">
        <v>39</v>
      </c>
      <c r="D394" s="89" t="s">
        <v>368</v>
      </c>
      <c r="E394" s="11">
        <f>'№ 8 ведомственная'!F517</f>
        <v>7.5</v>
      </c>
      <c r="F394" s="11">
        <f>'№ 8 ведомственная'!G517</f>
        <v>7.5</v>
      </c>
      <c r="G394" s="11">
        <f>'№ 8 ведомственная'!H517</f>
        <v>7.5</v>
      </c>
      <c r="H394" s="2"/>
    </row>
    <row r="395" spans="1:8" ht="26.4" outlineLevel="6">
      <c r="A395" s="26" t="s">
        <v>207</v>
      </c>
      <c r="B395" s="26" t="s">
        <v>624</v>
      </c>
      <c r="C395" s="25"/>
      <c r="D395" s="89" t="s">
        <v>683</v>
      </c>
      <c r="E395" s="11">
        <f>E396</f>
        <v>0</v>
      </c>
      <c r="F395" s="11">
        <f t="shared" ref="F395:G396" si="192">F396</f>
        <v>62.7</v>
      </c>
      <c r="G395" s="11">
        <f t="shared" si="192"/>
        <v>0</v>
      </c>
      <c r="H395" s="2"/>
    </row>
    <row r="396" spans="1:8" ht="52.8" outlineLevel="6">
      <c r="A396" s="26" t="s">
        <v>207</v>
      </c>
      <c r="B396" s="26" t="s">
        <v>625</v>
      </c>
      <c r="C396" s="25"/>
      <c r="D396" s="89" t="s">
        <v>684</v>
      </c>
      <c r="E396" s="11">
        <f>E397</f>
        <v>0</v>
      </c>
      <c r="F396" s="11">
        <f t="shared" si="192"/>
        <v>62.7</v>
      </c>
      <c r="G396" s="11">
        <f t="shared" si="192"/>
        <v>0</v>
      </c>
      <c r="H396" s="2"/>
    </row>
    <row r="397" spans="1:8" ht="26.4" outlineLevel="6">
      <c r="A397" s="26" t="s">
        <v>207</v>
      </c>
      <c r="B397" s="26" t="s">
        <v>625</v>
      </c>
      <c r="C397" s="25" t="s">
        <v>39</v>
      </c>
      <c r="D397" s="89" t="s">
        <v>623</v>
      </c>
      <c r="E397" s="11">
        <v>0</v>
      </c>
      <c r="F397" s="11">
        <v>62.7</v>
      </c>
      <c r="G397" s="11">
        <v>0</v>
      </c>
      <c r="H397" s="2"/>
    </row>
    <row r="398" spans="1:8" ht="26.4" outlineLevel="1">
      <c r="A398" s="49" t="s">
        <v>211</v>
      </c>
      <c r="B398" s="81"/>
      <c r="C398" s="49"/>
      <c r="D398" s="50" t="s">
        <v>330</v>
      </c>
      <c r="E398" s="51">
        <f>E399</f>
        <v>100</v>
      </c>
      <c r="F398" s="51">
        <f t="shared" ref="F398:G398" si="193">F399</f>
        <v>100</v>
      </c>
      <c r="G398" s="51">
        <f t="shared" si="193"/>
        <v>100</v>
      </c>
      <c r="H398" s="2"/>
    </row>
    <row r="399" spans="1:8" ht="39.6" outlineLevel="2">
      <c r="A399" s="25" t="s">
        <v>211</v>
      </c>
      <c r="B399" s="26" t="s">
        <v>184</v>
      </c>
      <c r="C399" s="25"/>
      <c r="D399" s="27" t="s">
        <v>327</v>
      </c>
      <c r="E399" s="11">
        <f>E400+E404</f>
        <v>100</v>
      </c>
      <c r="F399" s="11">
        <f t="shared" ref="F399:G399" si="194">F400+F404</f>
        <v>100</v>
      </c>
      <c r="G399" s="11">
        <f t="shared" si="194"/>
        <v>100</v>
      </c>
      <c r="H399" s="2"/>
    </row>
    <row r="400" spans="1:8" ht="26.4" outlineLevel="3">
      <c r="A400" s="25" t="s">
        <v>211</v>
      </c>
      <c r="B400" s="26" t="s">
        <v>185</v>
      </c>
      <c r="C400" s="25"/>
      <c r="D400" s="27" t="s">
        <v>482</v>
      </c>
      <c r="E400" s="11">
        <f>E401</f>
        <v>50</v>
      </c>
      <c r="F400" s="11">
        <f t="shared" ref="F400:G402" si="195">F401</f>
        <v>50</v>
      </c>
      <c r="G400" s="11">
        <f t="shared" si="195"/>
        <v>50</v>
      </c>
      <c r="H400" s="2"/>
    </row>
    <row r="401" spans="1:8" ht="26.4" outlineLevel="4">
      <c r="A401" s="25" t="s">
        <v>211</v>
      </c>
      <c r="B401" s="26" t="s">
        <v>212</v>
      </c>
      <c r="C401" s="25"/>
      <c r="D401" s="27" t="s">
        <v>506</v>
      </c>
      <c r="E401" s="11">
        <f>E402</f>
        <v>50</v>
      </c>
      <c r="F401" s="11">
        <f t="shared" si="195"/>
        <v>50</v>
      </c>
      <c r="G401" s="11">
        <f t="shared" si="195"/>
        <v>50</v>
      </c>
      <c r="H401" s="2"/>
    </row>
    <row r="402" spans="1:8" outlineLevel="5">
      <c r="A402" s="25" t="s">
        <v>211</v>
      </c>
      <c r="B402" s="26" t="s">
        <v>213</v>
      </c>
      <c r="C402" s="25"/>
      <c r="D402" s="27" t="s">
        <v>507</v>
      </c>
      <c r="E402" s="11">
        <f>E403</f>
        <v>50</v>
      </c>
      <c r="F402" s="11">
        <f t="shared" si="195"/>
        <v>50</v>
      </c>
      <c r="G402" s="11">
        <f t="shared" si="195"/>
        <v>50</v>
      </c>
      <c r="H402" s="2"/>
    </row>
    <row r="403" spans="1:8" ht="26.4" outlineLevel="6">
      <c r="A403" s="25" t="s">
        <v>211</v>
      </c>
      <c r="B403" s="26" t="s">
        <v>213</v>
      </c>
      <c r="C403" s="25" t="s">
        <v>39</v>
      </c>
      <c r="D403" s="27" t="s">
        <v>368</v>
      </c>
      <c r="E403" s="11">
        <f>'№ 8 ведомственная'!F423</f>
        <v>50</v>
      </c>
      <c r="F403" s="11">
        <f>'№ 8 ведомственная'!G423</f>
        <v>50</v>
      </c>
      <c r="G403" s="11">
        <f>'№ 8 ведомственная'!H423</f>
        <v>50</v>
      </c>
      <c r="H403" s="2"/>
    </row>
    <row r="404" spans="1:8" ht="26.4" outlineLevel="3">
      <c r="A404" s="25" t="s">
        <v>211</v>
      </c>
      <c r="B404" s="26" t="s">
        <v>192</v>
      </c>
      <c r="C404" s="25"/>
      <c r="D404" s="27" t="s">
        <v>488</v>
      </c>
      <c r="E404" s="11">
        <f>E405</f>
        <v>50</v>
      </c>
      <c r="F404" s="11">
        <f t="shared" ref="F404:G406" si="196">F405</f>
        <v>50</v>
      </c>
      <c r="G404" s="11">
        <f t="shared" si="196"/>
        <v>50</v>
      </c>
      <c r="H404" s="2"/>
    </row>
    <row r="405" spans="1:8" ht="39.6" outlineLevel="4">
      <c r="A405" s="25" t="s">
        <v>211</v>
      </c>
      <c r="B405" s="26" t="s">
        <v>193</v>
      </c>
      <c r="C405" s="25"/>
      <c r="D405" s="27" t="s">
        <v>489</v>
      </c>
      <c r="E405" s="11">
        <f>E406</f>
        <v>50</v>
      </c>
      <c r="F405" s="11">
        <f t="shared" si="196"/>
        <v>50</v>
      </c>
      <c r="G405" s="11">
        <f t="shared" si="196"/>
        <v>50</v>
      </c>
      <c r="H405" s="2"/>
    </row>
    <row r="406" spans="1:8" outlineLevel="5">
      <c r="A406" s="25" t="s">
        <v>211</v>
      </c>
      <c r="B406" s="26" t="s">
        <v>214</v>
      </c>
      <c r="C406" s="25"/>
      <c r="D406" s="27" t="s">
        <v>508</v>
      </c>
      <c r="E406" s="11">
        <f>E407</f>
        <v>50</v>
      </c>
      <c r="F406" s="11">
        <f t="shared" si="196"/>
        <v>50</v>
      </c>
      <c r="G406" s="11">
        <f t="shared" si="196"/>
        <v>50</v>
      </c>
      <c r="H406" s="2"/>
    </row>
    <row r="407" spans="1:8" ht="26.4" outlineLevel="6">
      <c r="A407" s="25" t="s">
        <v>211</v>
      </c>
      <c r="B407" s="26" t="s">
        <v>214</v>
      </c>
      <c r="C407" s="25" t="s">
        <v>39</v>
      </c>
      <c r="D407" s="27" t="s">
        <v>368</v>
      </c>
      <c r="E407" s="11">
        <f>'№ 8 ведомственная'!F427</f>
        <v>50</v>
      </c>
      <c r="F407" s="11">
        <f>'№ 8 ведомственная'!G427</f>
        <v>50</v>
      </c>
      <c r="G407" s="11">
        <f>'№ 8 ведомственная'!H427</f>
        <v>50</v>
      </c>
      <c r="H407" s="2"/>
    </row>
    <row r="408" spans="1:8" outlineLevel="1">
      <c r="A408" s="25" t="s">
        <v>215</v>
      </c>
      <c r="B408" s="26"/>
      <c r="C408" s="25"/>
      <c r="D408" s="27" t="s">
        <v>331</v>
      </c>
      <c r="E408" s="11">
        <f>E409+E421</f>
        <v>6289.6</v>
      </c>
      <c r="F408" s="11">
        <f>F409+F421</f>
        <v>4142</v>
      </c>
      <c r="G408" s="11">
        <f>G409+G421</f>
        <v>4842</v>
      </c>
      <c r="H408" s="2"/>
    </row>
    <row r="409" spans="1:8" ht="39.6" outlineLevel="2">
      <c r="A409" s="25" t="s">
        <v>215</v>
      </c>
      <c r="B409" s="26" t="s">
        <v>184</v>
      </c>
      <c r="C409" s="25"/>
      <c r="D409" s="27" t="s">
        <v>327</v>
      </c>
      <c r="E409" s="11">
        <f>E410</f>
        <v>6131.6</v>
      </c>
      <c r="F409" s="11">
        <f t="shared" ref="F409:G409" si="197">F410</f>
        <v>3984</v>
      </c>
      <c r="G409" s="11">
        <f t="shared" si="197"/>
        <v>4684</v>
      </c>
      <c r="H409" s="2"/>
    </row>
    <row r="410" spans="1:8" ht="26.4" outlineLevel="3">
      <c r="A410" s="25" t="s">
        <v>215</v>
      </c>
      <c r="B410" s="26" t="s">
        <v>216</v>
      </c>
      <c r="C410" s="25"/>
      <c r="D410" s="27" t="s">
        <v>509</v>
      </c>
      <c r="E410" s="11">
        <f>E411+E416</f>
        <v>6131.6</v>
      </c>
      <c r="F410" s="11">
        <f t="shared" ref="F410:G410" si="198">F411+F416</f>
        <v>3984</v>
      </c>
      <c r="G410" s="11">
        <f t="shared" si="198"/>
        <v>4684</v>
      </c>
      <c r="H410" s="2"/>
    </row>
    <row r="411" spans="1:8" ht="26.4" outlineLevel="4">
      <c r="A411" s="25" t="s">
        <v>215</v>
      </c>
      <c r="B411" s="26" t="s">
        <v>217</v>
      </c>
      <c r="C411" s="25"/>
      <c r="D411" s="27" t="s">
        <v>510</v>
      </c>
      <c r="E411" s="11">
        <f>E412+E414</f>
        <v>4369.6000000000004</v>
      </c>
      <c r="F411" s="11">
        <f t="shared" ref="F411:G411" si="199">F412+F414</f>
        <v>2222</v>
      </c>
      <c r="G411" s="11">
        <f t="shared" si="199"/>
        <v>2922</v>
      </c>
      <c r="H411" s="2"/>
    </row>
    <row r="412" spans="1:8" ht="26.4" outlineLevel="5">
      <c r="A412" s="49" t="s">
        <v>215</v>
      </c>
      <c r="B412" s="81" t="s">
        <v>218</v>
      </c>
      <c r="C412" s="49"/>
      <c r="D412" s="50" t="s">
        <v>511</v>
      </c>
      <c r="E412" s="51">
        <f>E413</f>
        <v>2988.7</v>
      </c>
      <c r="F412" s="51">
        <f t="shared" ref="F412:G412" si="200">F413</f>
        <v>1522</v>
      </c>
      <c r="G412" s="51">
        <f t="shared" si="200"/>
        <v>1522</v>
      </c>
      <c r="H412" s="2"/>
    </row>
    <row r="413" spans="1:8" ht="26.4" outlineLevel="6">
      <c r="A413" s="25" t="s">
        <v>215</v>
      </c>
      <c r="B413" s="26" t="s">
        <v>218</v>
      </c>
      <c r="C413" s="25" t="s">
        <v>39</v>
      </c>
      <c r="D413" s="27" t="s">
        <v>368</v>
      </c>
      <c r="E413" s="11">
        <f>'№ 8 ведомственная'!F433</f>
        <v>2988.7</v>
      </c>
      <c r="F413" s="11">
        <f>'№ 8 ведомственная'!G433</f>
        <v>1522</v>
      </c>
      <c r="G413" s="11">
        <f>'№ 8 ведомственная'!H433</f>
        <v>1522</v>
      </c>
      <c r="H413" s="2"/>
    </row>
    <row r="414" spans="1:8" ht="26.4" outlineLevel="5">
      <c r="A414" s="46" t="s">
        <v>215</v>
      </c>
      <c r="B414" s="82" t="s">
        <v>588</v>
      </c>
      <c r="C414" s="46"/>
      <c r="D414" s="47" t="s">
        <v>589</v>
      </c>
      <c r="E414" s="48">
        <f>E415</f>
        <v>1380.9</v>
      </c>
      <c r="F414" s="48">
        <f t="shared" ref="F414:G414" si="201">F415</f>
        <v>700</v>
      </c>
      <c r="G414" s="48">
        <f t="shared" si="201"/>
        <v>1400</v>
      </c>
      <c r="H414" s="2"/>
    </row>
    <row r="415" spans="1:8" ht="26.4" outlineLevel="6">
      <c r="A415" s="62" t="s">
        <v>215</v>
      </c>
      <c r="B415" s="83" t="s">
        <v>588</v>
      </c>
      <c r="C415" s="62" t="s">
        <v>39</v>
      </c>
      <c r="D415" s="63" t="s">
        <v>368</v>
      </c>
      <c r="E415" s="28">
        <f>'№ 8 ведомственная'!F435</f>
        <v>1380.9</v>
      </c>
      <c r="F415" s="28">
        <f>'№ 8 ведомственная'!G435</f>
        <v>700</v>
      </c>
      <c r="G415" s="28">
        <f>'№ 8 ведомственная'!H435</f>
        <v>1400</v>
      </c>
      <c r="H415" s="2"/>
    </row>
    <row r="416" spans="1:8" outlineLevel="6">
      <c r="A416" s="26" t="s">
        <v>215</v>
      </c>
      <c r="B416" s="26" t="s">
        <v>653</v>
      </c>
      <c r="C416" s="26"/>
      <c r="D416" s="27" t="s">
        <v>654</v>
      </c>
      <c r="E416" s="28">
        <f>E417+E419</f>
        <v>1762</v>
      </c>
      <c r="F416" s="28">
        <f t="shared" ref="F416:G416" si="202">F417+F419</f>
        <v>1762</v>
      </c>
      <c r="G416" s="28">
        <f t="shared" si="202"/>
        <v>1762</v>
      </c>
      <c r="H416" s="2"/>
    </row>
    <row r="417" spans="1:8" ht="39.6" outlineLevel="6">
      <c r="A417" s="26" t="s">
        <v>215</v>
      </c>
      <c r="B417" s="26" t="s">
        <v>652</v>
      </c>
      <c r="C417" s="26"/>
      <c r="D417" s="27" t="s">
        <v>655</v>
      </c>
      <c r="E417" s="28">
        <f>E418</f>
        <v>1584</v>
      </c>
      <c r="F417" s="28">
        <f t="shared" ref="F417:G417" si="203">F418</f>
        <v>1584</v>
      </c>
      <c r="G417" s="28">
        <f t="shared" si="203"/>
        <v>1584</v>
      </c>
      <c r="H417" s="2"/>
    </row>
    <row r="418" spans="1:8" ht="26.4" outlineLevel="6">
      <c r="A418" s="26" t="s">
        <v>215</v>
      </c>
      <c r="B418" s="26" t="s">
        <v>652</v>
      </c>
      <c r="C418" s="26" t="s">
        <v>39</v>
      </c>
      <c r="D418" s="27" t="s">
        <v>368</v>
      </c>
      <c r="E418" s="28">
        <f>'№ 8 ведомственная'!F440</f>
        <v>1584</v>
      </c>
      <c r="F418" s="28">
        <f>'№ 8 ведомственная'!G440</f>
        <v>1584</v>
      </c>
      <c r="G418" s="28">
        <f>'№ 8 ведомственная'!H440</f>
        <v>1584</v>
      </c>
      <c r="H418" s="2"/>
    </row>
    <row r="419" spans="1:8" outlineLevel="6">
      <c r="A419" s="26" t="s">
        <v>215</v>
      </c>
      <c r="B419" s="26" t="s">
        <v>675</v>
      </c>
      <c r="C419" s="26"/>
      <c r="D419" s="88" t="s">
        <v>676</v>
      </c>
      <c r="E419" s="28">
        <f>E420</f>
        <v>178</v>
      </c>
      <c r="F419" s="28">
        <f t="shared" ref="F419:G419" si="204">F420</f>
        <v>178</v>
      </c>
      <c r="G419" s="28">
        <f t="shared" si="204"/>
        <v>178</v>
      </c>
      <c r="H419" s="2"/>
    </row>
    <row r="420" spans="1:8" ht="26.4" outlineLevel="6">
      <c r="A420" s="26" t="s">
        <v>215</v>
      </c>
      <c r="B420" s="26" t="s">
        <v>675</v>
      </c>
      <c r="C420" s="26" t="s">
        <v>39</v>
      </c>
      <c r="D420" s="88" t="s">
        <v>368</v>
      </c>
      <c r="E420" s="28">
        <f>'№ 8 ведомственная'!F438</f>
        <v>178</v>
      </c>
      <c r="F420" s="28">
        <f>'№ 8 ведомственная'!G438</f>
        <v>178</v>
      </c>
      <c r="G420" s="28">
        <f>'№ 8 ведомственная'!H438</f>
        <v>178</v>
      </c>
      <c r="H420" s="2"/>
    </row>
    <row r="421" spans="1:8" ht="39.6" outlineLevel="2">
      <c r="A421" s="49" t="s">
        <v>215</v>
      </c>
      <c r="B421" s="81" t="s">
        <v>160</v>
      </c>
      <c r="C421" s="49"/>
      <c r="D421" s="50" t="s">
        <v>321</v>
      </c>
      <c r="E421" s="51">
        <f>E422</f>
        <v>158</v>
      </c>
      <c r="F421" s="51">
        <f t="shared" ref="F421:G421" si="205">F422</f>
        <v>158</v>
      </c>
      <c r="G421" s="51">
        <f t="shared" si="205"/>
        <v>158</v>
      </c>
      <c r="H421" s="2"/>
    </row>
    <row r="422" spans="1:8" ht="26.4" outlineLevel="3">
      <c r="A422" s="25" t="s">
        <v>215</v>
      </c>
      <c r="B422" s="26" t="s">
        <v>238</v>
      </c>
      <c r="C422" s="25"/>
      <c r="D422" s="27" t="s">
        <v>525</v>
      </c>
      <c r="E422" s="11">
        <f>E423+E426+E431+E434+E437+E440</f>
        <v>158</v>
      </c>
      <c r="F422" s="11">
        <f t="shared" ref="F422:G422" si="206">F423+F426+F431+F434+F437+F440</f>
        <v>158</v>
      </c>
      <c r="G422" s="11">
        <f t="shared" si="206"/>
        <v>158</v>
      </c>
      <c r="H422" s="2"/>
    </row>
    <row r="423" spans="1:8" outlineLevel="4">
      <c r="A423" s="25" t="s">
        <v>215</v>
      </c>
      <c r="B423" s="26" t="s">
        <v>243</v>
      </c>
      <c r="C423" s="25"/>
      <c r="D423" s="27" t="s">
        <v>529</v>
      </c>
      <c r="E423" s="11">
        <f>E424</f>
        <v>32</v>
      </c>
      <c r="F423" s="11">
        <f t="shared" ref="F423:G424" si="207">F424</f>
        <v>32</v>
      </c>
      <c r="G423" s="11">
        <f t="shared" si="207"/>
        <v>32</v>
      </c>
      <c r="H423" s="2"/>
    </row>
    <row r="424" spans="1:8" ht="39.6" outlineLevel="5">
      <c r="A424" s="25" t="s">
        <v>215</v>
      </c>
      <c r="B424" s="26" t="s">
        <v>244</v>
      </c>
      <c r="C424" s="25"/>
      <c r="D424" s="27" t="s">
        <v>530</v>
      </c>
      <c r="E424" s="11">
        <f>E425</f>
        <v>32</v>
      </c>
      <c r="F424" s="11">
        <f t="shared" si="207"/>
        <v>32</v>
      </c>
      <c r="G424" s="11">
        <f t="shared" si="207"/>
        <v>32</v>
      </c>
      <c r="H424" s="2"/>
    </row>
    <row r="425" spans="1:8" ht="26.4" outlineLevel="6">
      <c r="A425" s="25" t="s">
        <v>215</v>
      </c>
      <c r="B425" s="26" t="s">
        <v>244</v>
      </c>
      <c r="C425" s="25" t="s">
        <v>7</v>
      </c>
      <c r="D425" s="27" t="s">
        <v>342</v>
      </c>
      <c r="E425" s="11">
        <f>'№ 8 ведомственная'!F526</f>
        <v>32</v>
      </c>
      <c r="F425" s="11">
        <f>'№ 8 ведомственная'!G526</f>
        <v>32</v>
      </c>
      <c r="G425" s="11">
        <f>'№ 8 ведомственная'!H526</f>
        <v>32</v>
      </c>
      <c r="H425" s="2"/>
    </row>
    <row r="426" spans="1:8" ht="26.4" outlineLevel="4">
      <c r="A426" s="25" t="s">
        <v>215</v>
      </c>
      <c r="B426" s="26" t="s">
        <v>245</v>
      </c>
      <c r="C426" s="25"/>
      <c r="D426" s="27" t="s">
        <v>531</v>
      </c>
      <c r="E426" s="11">
        <f>E427+E429</f>
        <v>26</v>
      </c>
      <c r="F426" s="11">
        <f t="shared" ref="F426:G426" si="208">F427+F429</f>
        <v>26</v>
      </c>
      <c r="G426" s="11">
        <f t="shared" si="208"/>
        <v>26</v>
      </c>
      <c r="H426" s="2"/>
    </row>
    <row r="427" spans="1:8" ht="39.6" outlineLevel="5">
      <c r="A427" s="25" t="s">
        <v>215</v>
      </c>
      <c r="B427" s="26" t="s">
        <v>246</v>
      </c>
      <c r="C427" s="25"/>
      <c r="D427" s="27" t="s">
        <v>532</v>
      </c>
      <c r="E427" s="11">
        <f>E428</f>
        <v>22</v>
      </c>
      <c r="F427" s="11">
        <f t="shared" ref="F427:G427" si="209">F428</f>
        <v>22</v>
      </c>
      <c r="G427" s="11">
        <f t="shared" si="209"/>
        <v>22</v>
      </c>
      <c r="H427" s="2"/>
    </row>
    <row r="428" spans="1:8" ht="26.4" outlineLevel="6">
      <c r="A428" s="25" t="s">
        <v>215</v>
      </c>
      <c r="B428" s="26" t="s">
        <v>246</v>
      </c>
      <c r="C428" s="25" t="s">
        <v>7</v>
      </c>
      <c r="D428" s="27" t="s">
        <v>342</v>
      </c>
      <c r="E428" s="11">
        <f>'№ 8 ведомственная'!F529</f>
        <v>22</v>
      </c>
      <c r="F428" s="11">
        <f>'№ 8 ведомственная'!G529</f>
        <v>22</v>
      </c>
      <c r="G428" s="11">
        <f>'№ 8 ведомственная'!H529</f>
        <v>22</v>
      </c>
      <c r="H428" s="2"/>
    </row>
    <row r="429" spans="1:8" ht="26.4" outlineLevel="5">
      <c r="A429" s="25" t="s">
        <v>215</v>
      </c>
      <c r="B429" s="26" t="s">
        <v>247</v>
      </c>
      <c r="C429" s="25"/>
      <c r="D429" s="27" t="s">
        <v>533</v>
      </c>
      <c r="E429" s="11">
        <f>E430</f>
        <v>4</v>
      </c>
      <c r="F429" s="11">
        <f t="shared" ref="F429:G429" si="210">F430</f>
        <v>4</v>
      </c>
      <c r="G429" s="11">
        <f t="shared" si="210"/>
        <v>4</v>
      </c>
      <c r="H429" s="2"/>
    </row>
    <row r="430" spans="1:8" ht="26.4" outlineLevel="6">
      <c r="A430" s="25" t="s">
        <v>215</v>
      </c>
      <c r="B430" s="26" t="s">
        <v>247</v>
      </c>
      <c r="C430" s="25" t="s">
        <v>7</v>
      </c>
      <c r="D430" s="27" t="s">
        <v>342</v>
      </c>
      <c r="E430" s="11">
        <f>'№ 8 ведомственная'!F531</f>
        <v>4</v>
      </c>
      <c r="F430" s="11">
        <f>'№ 8 ведомственная'!G531</f>
        <v>4</v>
      </c>
      <c r="G430" s="11">
        <f>'№ 8 ведомственная'!H531</f>
        <v>4</v>
      </c>
      <c r="H430" s="2"/>
    </row>
    <row r="431" spans="1:8" ht="26.4" outlineLevel="4">
      <c r="A431" s="25" t="s">
        <v>215</v>
      </c>
      <c r="B431" s="26" t="s">
        <v>248</v>
      </c>
      <c r="C431" s="25"/>
      <c r="D431" s="27" t="s">
        <v>534</v>
      </c>
      <c r="E431" s="11">
        <f>E432</f>
        <v>40</v>
      </c>
      <c r="F431" s="11">
        <f t="shared" ref="F431:G432" si="211">F432</f>
        <v>40</v>
      </c>
      <c r="G431" s="11">
        <f t="shared" si="211"/>
        <v>40</v>
      </c>
      <c r="H431" s="2"/>
    </row>
    <row r="432" spans="1:8" ht="26.4" outlineLevel="5">
      <c r="A432" s="25" t="s">
        <v>215</v>
      </c>
      <c r="B432" s="26" t="s">
        <v>249</v>
      </c>
      <c r="C432" s="25"/>
      <c r="D432" s="27" t="s">
        <v>535</v>
      </c>
      <c r="E432" s="11">
        <f>E433</f>
        <v>40</v>
      </c>
      <c r="F432" s="11">
        <f t="shared" si="211"/>
        <v>40</v>
      </c>
      <c r="G432" s="11">
        <f t="shared" si="211"/>
        <v>40</v>
      </c>
      <c r="H432" s="2"/>
    </row>
    <row r="433" spans="1:8" ht="26.4" outlineLevel="6">
      <c r="A433" s="25" t="s">
        <v>215</v>
      </c>
      <c r="B433" s="26" t="s">
        <v>249</v>
      </c>
      <c r="C433" s="25" t="s">
        <v>7</v>
      </c>
      <c r="D433" s="27" t="s">
        <v>342</v>
      </c>
      <c r="E433" s="11">
        <f>'№ 8 ведомственная'!F534</f>
        <v>40</v>
      </c>
      <c r="F433" s="11">
        <f>'№ 8 ведомственная'!G534</f>
        <v>40</v>
      </c>
      <c r="G433" s="11">
        <f>'№ 8 ведомственная'!H534</f>
        <v>40</v>
      </c>
      <c r="H433" s="2"/>
    </row>
    <row r="434" spans="1:8" ht="39.6" outlineLevel="4">
      <c r="A434" s="25" t="s">
        <v>215</v>
      </c>
      <c r="B434" s="26" t="s">
        <v>250</v>
      </c>
      <c r="C434" s="25"/>
      <c r="D434" s="27" t="s">
        <v>536</v>
      </c>
      <c r="E434" s="11">
        <f>E435</f>
        <v>30</v>
      </c>
      <c r="F434" s="11">
        <f t="shared" ref="F434:G435" si="212">F435</f>
        <v>30</v>
      </c>
      <c r="G434" s="11">
        <f t="shared" si="212"/>
        <v>30</v>
      </c>
      <c r="H434" s="2"/>
    </row>
    <row r="435" spans="1:8" ht="39.6" outlineLevel="5">
      <c r="A435" s="25" t="s">
        <v>215</v>
      </c>
      <c r="B435" s="26" t="s">
        <v>251</v>
      </c>
      <c r="C435" s="25"/>
      <c r="D435" s="27" t="s">
        <v>537</v>
      </c>
      <c r="E435" s="11">
        <f>E436</f>
        <v>30</v>
      </c>
      <c r="F435" s="11">
        <f t="shared" si="212"/>
        <v>30</v>
      </c>
      <c r="G435" s="11">
        <f t="shared" si="212"/>
        <v>30</v>
      </c>
      <c r="H435" s="2"/>
    </row>
    <row r="436" spans="1:8" ht="26.4" outlineLevel="6">
      <c r="A436" s="25" t="s">
        <v>215</v>
      </c>
      <c r="B436" s="26" t="s">
        <v>251</v>
      </c>
      <c r="C436" s="25" t="s">
        <v>7</v>
      </c>
      <c r="D436" s="27" t="s">
        <v>342</v>
      </c>
      <c r="E436" s="11">
        <f>'№ 8 ведомственная'!F537</f>
        <v>30</v>
      </c>
      <c r="F436" s="11">
        <f>'№ 8 ведомственная'!G537</f>
        <v>30</v>
      </c>
      <c r="G436" s="11">
        <f>'№ 8 ведомственная'!H537</f>
        <v>30</v>
      </c>
      <c r="H436" s="2"/>
    </row>
    <row r="437" spans="1:8" ht="26.4" outlineLevel="4">
      <c r="A437" s="25" t="s">
        <v>215</v>
      </c>
      <c r="B437" s="26" t="s">
        <v>252</v>
      </c>
      <c r="C437" s="25"/>
      <c r="D437" s="27" t="s">
        <v>538</v>
      </c>
      <c r="E437" s="11">
        <f>E438</f>
        <v>29</v>
      </c>
      <c r="F437" s="11">
        <f t="shared" ref="F437:G438" si="213">F438</f>
        <v>29</v>
      </c>
      <c r="G437" s="11">
        <f t="shared" si="213"/>
        <v>29</v>
      </c>
      <c r="H437" s="2"/>
    </row>
    <row r="438" spans="1:8" ht="26.4" outlineLevel="5">
      <c r="A438" s="25" t="s">
        <v>215</v>
      </c>
      <c r="B438" s="26" t="s">
        <v>253</v>
      </c>
      <c r="C438" s="25"/>
      <c r="D438" s="27" t="s">
        <v>539</v>
      </c>
      <c r="E438" s="11">
        <f>E439</f>
        <v>29</v>
      </c>
      <c r="F438" s="11">
        <f t="shared" si="213"/>
        <v>29</v>
      </c>
      <c r="G438" s="11">
        <f t="shared" si="213"/>
        <v>29</v>
      </c>
      <c r="H438" s="2"/>
    </row>
    <row r="439" spans="1:8" ht="26.4" outlineLevel="6">
      <c r="A439" s="25" t="s">
        <v>215</v>
      </c>
      <c r="B439" s="26" t="s">
        <v>253</v>
      </c>
      <c r="C439" s="25" t="s">
        <v>7</v>
      </c>
      <c r="D439" s="27" t="s">
        <v>342</v>
      </c>
      <c r="E439" s="11">
        <f>'№ 8 ведомственная'!F540</f>
        <v>29</v>
      </c>
      <c r="F439" s="11">
        <f>'№ 8 ведомственная'!G540</f>
        <v>29</v>
      </c>
      <c r="G439" s="11">
        <f>'№ 8 ведомственная'!H540</f>
        <v>29</v>
      </c>
      <c r="H439" s="2"/>
    </row>
    <row r="440" spans="1:8" ht="26.4" outlineLevel="4">
      <c r="A440" s="25" t="s">
        <v>215</v>
      </c>
      <c r="B440" s="26" t="s">
        <v>254</v>
      </c>
      <c r="C440" s="25"/>
      <c r="D440" s="27" t="s">
        <v>540</v>
      </c>
      <c r="E440" s="11">
        <f>E441</f>
        <v>1</v>
      </c>
      <c r="F440" s="11">
        <f t="shared" ref="F440:G441" si="214">F441</f>
        <v>1</v>
      </c>
      <c r="G440" s="11">
        <f t="shared" si="214"/>
        <v>1</v>
      </c>
      <c r="H440" s="2"/>
    </row>
    <row r="441" spans="1:8" ht="26.4" outlineLevel="5">
      <c r="A441" s="25" t="s">
        <v>215</v>
      </c>
      <c r="B441" s="26" t="s">
        <v>255</v>
      </c>
      <c r="C441" s="25"/>
      <c r="D441" s="27" t="s">
        <v>541</v>
      </c>
      <c r="E441" s="11">
        <f>E442</f>
        <v>1</v>
      </c>
      <c r="F441" s="11">
        <f t="shared" si="214"/>
        <v>1</v>
      </c>
      <c r="G441" s="11">
        <f t="shared" si="214"/>
        <v>1</v>
      </c>
      <c r="H441" s="2"/>
    </row>
    <row r="442" spans="1:8" ht="26.4" outlineLevel="6">
      <c r="A442" s="25" t="s">
        <v>215</v>
      </c>
      <c r="B442" s="26" t="s">
        <v>255</v>
      </c>
      <c r="C442" s="25" t="s">
        <v>7</v>
      </c>
      <c r="D442" s="27" t="s">
        <v>342</v>
      </c>
      <c r="E442" s="11">
        <f>'№ 8 ведомственная'!F543</f>
        <v>1</v>
      </c>
      <c r="F442" s="11">
        <f>'№ 8 ведомственная'!G543</f>
        <v>1</v>
      </c>
      <c r="G442" s="11">
        <f>'№ 8 ведомственная'!H543</f>
        <v>1</v>
      </c>
      <c r="H442" s="2"/>
    </row>
    <row r="443" spans="1:8" outlineLevel="1">
      <c r="A443" s="25" t="s">
        <v>219</v>
      </c>
      <c r="B443" s="26"/>
      <c r="C443" s="25"/>
      <c r="D443" s="27" t="s">
        <v>332</v>
      </c>
      <c r="E443" s="11">
        <f>E444</f>
        <v>15291</v>
      </c>
      <c r="F443" s="11">
        <f t="shared" ref="F443:G445" si="215">F444</f>
        <v>15291</v>
      </c>
      <c r="G443" s="11">
        <f t="shared" si="215"/>
        <v>15291</v>
      </c>
      <c r="H443" s="2"/>
    </row>
    <row r="444" spans="1:8" ht="39.6" outlineLevel="2">
      <c r="A444" s="25" t="s">
        <v>219</v>
      </c>
      <c r="B444" s="26" t="s">
        <v>184</v>
      </c>
      <c r="C444" s="25"/>
      <c r="D444" s="27" t="s">
        <v>327</v>
      </c>
      <c r="E444" s="11">
        <f>E445</f>
        <v>15291</v>
      </c>
      <c r="F444" s="11">
        <f t="shared" si="215"/>
        <v>15291</v>
      </c>
      <c r="G444" s="11">
        <f t="shared" si="215"/>
        <v>15291</v>
      </c>
      <c r="H444" s="2"/>
    </row>
    <row r="445" spans="1:8" ht="39.6" outlineLevel="3">
      <c r="A445" s="46" t="s">
        <v>219</v>
      </c>
      <c r="B445" s="82" t="s">
        <v>220</v>
      </c>
      <c r="C445" s="46"/>
      <c r="D445" s="47" t="s">
        <v>512</v>
      </c>
      <c r="E445" s="48">
        <f>E446</f>
        <v>15291</v>
      </c>
      <c r="F445" s="48">
        <f t="shared" si="215"/>
        <v>15291</v>
      </c>
      <c r="G445" s="48">
        <f t="shared" si="215"/>
        <v>15291</v>
      </c>
      <c r="H445" s="2"/>
    </row>
    <row r="446" spans="1:8" ht="26.4" outlineLevel="4">
      <c r="A446" s="62" t="s">
        <v>219</v>
      </c>
      <c r="B446" s="83" t="s">
        <v>221</v>
      </c>
      <c r="C446" s="62"/>
      <c r="D446" s="63" t="s">
        <v>513</v>
      </c>
      <c r="E446" s="28">
        <f>E447+E451</f>
        <v>15291</v>
      </c>
      <c r="F446" s="28">
        <f t="shared" ref="F446:G446" si="216">F447+F451</f>
        <v>15291</v>
      </c>
      <c r="G446" s="28">
        <f t="shared" si="216"/>
        <v>15291</v>
      </c>
      <c r="H446" s="2"/>
    </row>
    <row r="447" spans="1:8" ht="26.4" outlineLevel="5">
      <c r="A447" s="49" t="s">
        <v>219</v>
      </c>
      <c r="B447" s="81" t="s">
        <v>222</v>
      </c>
      <c r="C447" s="49"/>
      <c r="D447" s="50" t="s">
        <v>514</v>
      </c>
      <c r="E447" s="51">
        <f>E448+E449+E450</f>
        <v>10698.5</v>
      </c>
      <c r="F447" s="51">
        <f t="shared" ref="F447:G447" si="217">F448+F449+F450</f>
        <v>10698.5</v>
      </c>
      <c r="G447" s="51">
        <f t="shared" si="217"/>
        <v>10698.5</v>
      </c>
      <c r="H447" s="2"/>
    </row>
    <row r="448" spans="1:8" ht="52.8" outlineLevel="6">
      <c r="A448" s="25" t="s">
        <v>219</v>
      </c>
      <c r="B448" s="26" t="s">
        <v>222</v>
      </c>
      <c r="C448" s="25" t="s">
        <v>6</v>
      </c>
      <c r="D448" s="27" t="s">
        <v>341</v>
      </c>
      <c r="E448" s="11">
        <f>'№ 8 ведомственная'!F446</f>
        <v>9201.5</v>
      </c>
      <c r="F448" s="11">
        <f>'№ 8 ведомственная'!G446</f>
        <v>9201.5</v>
      </c>
      <c r="G448" s="11">
        <f>'№ 8 ведомственная'!H446</f>
        <v>9201.5</v>
      </c>
      <c r="H448" s="2"/>
    </row>
    <row r="449" spans="1:8" ht="26.4" outlineLevel="6">
      <c r="A449" s="25" t="s">
        <v>219</v>
      </c>
      <c r="B449" s="26" t="s">
        <v>222</v>
      </c>
      <c r="C449" s="25" t="s">
        <v>7</v>
      </c>
      <c r="D449" s="27" t="s">
        <v>342</v>
      </c>
      <c r="E449" s="11">
        <f>'№ 8 ведомственная'!F447</f>
        <v>1494</v>
      </c>
      <c r="F449" s="11">
        <f>'№ 8 ведомственная'!G447</f>
        <v>1494</v>
      </c>
      <c r="G449" s="11">
        <f>'№ 8 ведомственная'!H447</f>
        <v>1494</v>
      </c>
      <c r="H449" s="2"/>
    </row>
    <row r="450" spans="1:8" outlineLevel="6">
      <c r="A450" s="25" t="s">
        <v>219</v>
      </c>
      <c r="B450" s="26" t="s">
        <v>222</v>
      </c>
      <c r="C450" s="25" t="s">
        <v>8</v>
      </c>
      <c r="D450" s="27" t="s">
        <v>343</v>
      </c>
      <c r="E450" s="11">
        <f>'№ 8 ведомственная'!F448</f>
        <v>3</v>
      </c>
      <c r="F450" s="11">
        <f>'№ 8 ведомственная'!G448</f>
        <v>3</v>
      </c>
      <c r="G450" s="11">
        <f>'№ 8 ведомственная'!H448</f>
        <v>3</v>
      </c>
      <c r="H450" s="2"/>
    </row>
    <row r="451" spans="1:8" ht="26.4" outlineLevel="5">
      <c r="A451" s="25" t="s">
        <v>219</v>
      </c>
      <c r="B451" s="26" t="s">
        <v>223</v>
      </c>
      <c r="C451" s="25"/>
      <c r="D451" s="27" t="s">
        <v>515</v>
      </c>
      <c r="E451" s="11">
        <f>E452+E453</f>
        <v>4592.5</v>
      </c>
      <c r="F451" s="11">
        <f t="shared" ref="F451:G451" si="218">F452+F453</f>
        <v>4592.5</v>
      </c>
      <c r="G451" s="11">
        <f t="shared" si="218"/>
        <v>4592.5</v>
      </c>
      <c r="H451" s="2"/>
    </row>
    <row r="452" spans="1:8" ht="52.8" outlineLevel="6">
      <c r="A452" s="25" t="s">
        <v>219</v>
      </c>
      <c r="B452" s="26" t="s">
        <v>223</v>
      </c>
      <c r="C452" s="25" t="s">
        <v>6</v>
      </c>
      <c r="D452" s="27" t="s">
        <v>341</v>
      </c>
      <c r="E452" s="11">
        <f>'№ 8 ведомственная'!F450</f>
        <v>4351.7</v>
      </c>
      <c r="F452" s="11">
        <f>'№ 8 ведомственная'!G450</f>
        <v>4351.7</v>
      </c>
      <c r="G452" s="11">
        <f>'№ 8 ведомственная'!H450</f>
        <v>4351.7</v>
      </c>
      <c r="H452" s="2"/>
    </row>
    <row r="453" spans="1:8" ht="26.4" outlineLevel="6">
      <c r="A453" s="46" t="s">
        <v>219</v>
      </c>
      <c r="B453" s="82" t="s">
        <v>223</v>
      </c>
      <c r="C453" s="46" t="s">
        <v>7</v>
      </c>
      <c r="D453" s="47" t="s">
        <v>342</v>
      </c>
      <c r="E453" s="48">
        <f>'№ 8 ведомственная'!F451</f>
        <v>240.8</v>
      </c>
      <c r="F453" s="48">
        <f>'№ 8 ведомственная'!G451</f>
        <v>240.8</v>
      </c>
      <c r="G453" s="48">
        <f>'№ 8 ведомственная'!H451</f>
        <v>240.8</v>
      </c>
      <c r="H453" s="2"/>
    </row>
    <row r="454" spans="1:8" s="44" customFormat="1">
      <c r="A454" s="64" t="s">
        <v>147</v>
      </c>
      <c r="B454" s="64"/>
      <c r="C454" s="65"/>
      <c r="D454" s="66" t="s">
        <v>288</v>
      </c>
      <c r="E454" s="67">
        <f>E455+E483</f>
        <v>43371.80000000001</v>
      </c>
      <c r="F454" s="67">
        <f>F455+F483</f>
        <v>40974.400000000009</v>
      </c>
      <c r="G454" s="67">
        <f>G455+G483</f>
        <v>39895.100000000006</v>
      </c>
      <c r="H454" s="4"/>
    </row>
    <row r="455" spans="1:8" outlineLevel="1">
      <c r="A455" s="49" t="s">
        <v>148</v>
      </c>
      <c r="B455" s="81"/>
      <c r="C455" s="49"/>
      <c r="D455" s="50" t="s">
        <v>317</v>
      </c>
      <c r="E455" s="51">
        <f>E456</f>
        <v>38814.500000000007</v>
      </c>
      <c r="F455" s="51">
        <f t="shared" ref="F455:G455" si="219">F456</f>
        <v>36417.100000000006</v>
      </c>
      <c r="G455" s="51">
        <f t="shared" si="219"/>
        <v>35337.800000000003</v>
      </c>
      <c r="H455" s="2"/>
    </row>
    <row r="456" spans="1:8" ht="39.6" outlineLevel="2">
      <c r="A456" s="25" t="s">
        <v>148</v>
      </c>
      <c r="B456" s="26" t="s">
        <v>239</v>
      </c>
      <c r="C456" s="25"/>
      <c r="D456" s="27" t="s">
        <v>335</v>
      </c>
      <c r="E456" s="11">
        <f>E457</f>
        <v>38814.500000000007</v>
      </c>
      <c r="F456" s="11">
        <f t="shared" ref="F456:G456" si="220">F457</f>
        <v>36417.100000000006</v>
      </c>
      <c r="G456" s="11">
        <f t="shared" si="220"/>
        <v>35337.800000000003</v>
      </c>
      <c r="H456" s="2"/>
    </row>
    <row r="457" spans="1:8" ht="26.4" outlineLevel="3">
      <c r="A457" s="25" t="s">
        <v>148</v>
      </c>
      <c r="B457" s="26" t="s">
        <v>256</v>
      </c>
      <c r="C457" s="25"/>
      <c r="D457" s="27" t="s">
        <v>542</v>
      </c>
      <c r="E457" s="11">
        <f>E458+E471+E480</f>
        <v>38814.500000000007</v>
      </c>
      <c r="F457" s="11">
        <f>F458+F471+F480</f>
        <v>36417.100000000006</v>
      </c>
      <c r="G457" s="11">
        <f>G458+G471+G480</f>
        <v>35337.800000000003</v>
      </c>
      <c r="H457" s="2"/>
    </row>
    <row r="458" spans="1:8" outlineLevel="4">
      <c r="A458" s="25" t="s">
        <v>148</v>
      </c>
      <c r="B458" s="26" t="s">
        <v>257</v>
      </c>
      <c r="C458" s="25"/>
      <c r="D458" s="27" t="s">
        <v>543</v>
      </c>
      <c r="E458" s="11">
        <f>E461+E465+E467+E459+E469</f>
        <v>13317.300000000001</v>
      </c>
      <c r="F458" s="11">
        <f t="shared" ref="F458:G458" si="221">F461+F465+F467+F459+F469</f>
        <v>12539.7</v>
      </c>
      <c r="G458" s="11">
        <f t="shared" si="221"/>
        <v>12287.9</v>
      </c>
      <c r="H458" s="2"/>
    </row>
    <row r="459" spans="1:8" ht="39.6" outlineLevel="4">
      <c r="A459" s="25" t="s">
        <v>148</v>
      </c>
      <c r="B459" s="26" t="s">
        <v>660</v>
      </c>
      <c r="C459" s="26"/>
      <c r="D459" s="27" t="s">
        <v>688</v>
      </c>
      <c r="E459" s="11">
        <f>E460</f>
        <v>3791.2999999999997</v>
      </c>
      <c r="F459" s="11">
        <f t="shared" ref="F459:G459" si="222">F460</f>
        <v>3791.2999999999997</v>
      </c>
      <c r="G459" s="11">
        <f t="shared" si="222"/>
        <v>3791.2999999999997</v>
      </c>
      <c r="H459" s="2"/>
    </row>
    <row r="460" spans="1:8" ht="52.8" outlineLevel="4">
      <c r="A460" s="25" t="s">
        <v>148</v>
      </c>
      <c r="B460" s="26" t="s">
        <v>660</v>
      </c>
      <c r="C460" s="26" t="s">
        <v>6</v>
      </c>
      <c r="D460" s="27" t="s">
        <v>341</v>
      </c>
      <c r="E460" s="11">
        <f>'№ 8 ведомственная'!F550</f>
        <v>3791.2999999999997</v>
      </c>
      <c r="F460" s="11">
        <f>'№ 8 ведомственная'!G550</f>
        <v>3791.2999999999997</v>
      </c>
      <c r="G460" s="11">
        <f>'№ 8 ведомственная'!H550</f>
        <v>3791.2999999999997</v>
      </c>
      <c r="H460" s="2"/>
    </row>
    <row r="461" spans="1:8" outlineLevel="5">
      <c r="A461" s="25" t="s">
        <v>148</v>
      </c>
      <c r="B461" s="26" t="s">
        <v>258</v>
      </c>
      <c r="C461" s="25"/>
      <c r="D461" s="27" t="s">
        <v>544</v>
      </c>
      <c r="E461" s="11">
        <f>E462+E463+E464</f>
        <v>9415.2000000000007</v>
      </c>
      <c r="F461" s="11">
        <f t="shared" ref="F461:G461" si="223">F462+F463+F464</f>
        <v>8610.2000000000007</v>
      </c>
      <c r="G461" s="11">
        <f t="shared" si="223"/>
        <v>8358.4</v>
      </c>
      <c r="H461" s="2"/>
    </row>
    <row r="462" spans="1:8" ht="52.8" outlineLevel="6">
      <c r="A462" s="25" t="s">
        <v>148</v>
      </c>
      <c r="B462" s="26" t="s">
        <v>258</v>
      </c>
      <c r="C462" s="25" t="s">
        <v>6</v>
      </c>
      <c r="D462" s="27" t="s">
        <v>341</v>
      </c>
      <c r="E462" s="11">
        <f>'№ 8 ведомственная'!F552</f>
        <v>5880</v>
      </c>
      <c r="F462" s="11">
        <f>'№ 8 ведомственная'!G552</f>
        <v>5880</v>
      </c>
      <c r="G462" s="11">
        <f>'№ 8 ведомственная'!H552</f>
        <v>5880</v>
      </c>
      <c r="H462" s="2"/>
    </row>
    <row r="463" spans="1:8" ht="26.4" outlineLevel="6">
      <c r="A463" s="25" t="s">
        <v>148</v>
      </c>
      <c r="B463" s="26" t="s">
        <v>258</v>
      </c>
      <c r="C463" s="25" t="s">
        <v>7</v>
      </c>
      <c r="D463" s="27" t="s">
        <v>342</v>
      </c>
      <c r="E463" s="11">
        <f>'№ 8 ведомственная'!F553</f>
        <v>3508.2</v>
      </c>
      <c r="F463" s="11">
        <f>'№ 8 ведомственная'!G553</f>
        <v>2720.2</v>
      </c>
      <c r="G463" s="11">
        <f>'№ 8 ведомственная'!H553</f>
        <v>2468.4</v>
      </c>
      <c r="H463" s="2"/>
    </row>
    <row r="464" spans="1:8" outlineLevel="6">
      <c r="A464" s="25" t="s">
        <v>148</v>
      </c>
      <c r="B464" s="26" t="s">
        <v>258</v>
      </c>
      <c r="C464" s="25" t="s">
        <v>8</v>
      </c>
      <c r="D464" s="27" t="s">
        <v>343</v>
      </c>
      <c r="E464" s="11">
        <f>'№ 8 ведомственная'!F554</f>
        <v>27</v>
      </c>
      <c r="F464" s="11">
        <f>'№ 8 ведомственная'!G554</f>
        <v>10</v>
      </c>
      <c r="G464" s="11">
        <f>'№ 8 ведомственная'!H554</f>
        <v>10</v>
      </c>
      <c r="H464" s="2"/>
    </row>
    <row r="465" spans="1:8" ht="39.6" outlineLevel="5">
      <c r="A465" s="25" t="s">
        <v>148</v>
      </c>
      <c r="B465" s="26" t="s">
        <v>715</v>
      </c>
      <c r="C465" s="26"/>
      <c r="D465" s="27" t="s">
        <v>570</v>
      </c>
      <c r="E465" s="11">
        <f>E466</f>
        <v>70</v>
      </c>
      <c r="F465" s="11">
        <f t="shared" ref="F465:G465" si="224">F466</f>
        <v>100</v>
      </c>
      <c r="G465" s="11">
        <f t="shared" si="224"/>
        <v>100</v>
      </c>
      <c r="H465" s="2"/>
    </row>
    <row r="466" spans="1:8" ht="26.4" outlineLevel="6">
      <c r="A466" s="25" t="s">
        <v>148</v>
      </c>
      <c r="B466" s="26" t="s">
        <v>715</v>
      </c>
      <c r="C466" s="87" t="s">
        <v>7</v>
      </c>
      <c r="D466" s="89" t="s">
        <v>342</v>
      </c>
      <c r="E466" s="11">
        <f>'№ 8 ведомственная'!F556</f>
        <v>70</v>
      </c>
      <c r="F466" s="11">
        <f>'№ 8 ведомственная'!G556</f>
        <v>100</v>
      </c>
      <c r="G466" s="11">
        <f>'№ 8 ведомственная'!H556</f>
        <v>100</v>
      </c>
      <c r="H466" s="2"/>
    </row>
    <row r="467" spans="1:8" ht="79.2" outlineLevel="6">
      <c r="A467" s="25" t="s">
        <v>148</v>
      </c>
      <c r="B467" s="86" t="s">
        <v>626</v>
      </c>
      <c r="C467" s="87"/>
      <c r="D467" s="27" t="s">
        <v>627</v>
      </c>
      <c r="E467" s="11">
        <f>E468</f>
        <v>2.6</v>
      </c>
      <c r="F467" s="11">
        <f t="shared" ref="F467:G467" si="225">F468</f>
        <v>0</v>
      </c>
      <c r="G467" s="11">
        <f t="shared" si="225"/>
        <v>0</v>
      </c>
      <c r="H467" s="2"/>
    </row>
    <row r="468" spans="1:8" ht="26.4" outlineLevel="6">
      <c r="A468" s="25" t="s">
        <v>148</v>
      </c>
      <c r="B468" s="86" t="s">
        <v>626</v>
      </c>
      <c r="C468" s="87" t="s">
        <v>7</v>
      </c>
      <c r="D468" s="27" t="s">
        <v>342</v>
      </c>
      <c r="E468" s="11">
        <f>'№ 8 ведомственная'!F558</f>
        <v>2.6</v>
      </c>
      <c r="F468" s="11">
        <f>'№ 8 ведомственная'!G558</f>
        <v>0</v>
      </c>
      <c r="G468" s="11">
        <f>'№ 8 ведомственная'!H558</f>
        <v>0</v>
      </c>
      <c r="H468" s="2"/>
    </row>
    <row r="469" spans="1:8" ht="39.6" outlineLevel="6">
      <c r="A469" s="26" t="s">
        <v>148</v>
      </c>
      <c r="B469" s="26" t="s">
        <v>668</v>
      </c>
      <c r="C469" s="25"/>
      <c r="D469" s="27" t="s">
        <v>667</v>
      </c>
      <c r="E469" s="11">
        <f>E470</f>
        <v>38.200000000000003</v>
      </c>
      <c r="F469" s="11">
        <f t="shared" ref="F469:G469" si="226">F470</f>
        <v>38.200000000000003</v>
      </c>
      <c r="G469" s="11">
        <f t="shared" si="226"/>
        <v>38.200000000000003</v>
      </c>
      <c r="H469" s="2"/>
    </row>
    <row r="470" spans="1:8" ht="52.8" outlineLevel="6">
      <c r="A470" s="26" t="s">
        <v>148</v>
      </c>
      <c r="B470" s="26" t="s">
        <v>668</v>
      </c>
      <c r="C470" s="25" t="s">
        <v>6</v>
      </c>
      <c r="D470" s="27" t="s">
        <v>341</v>
      </c>
      <c r="E470" s="11">
        <f>'№ 8 ведомственная'!F560</f>
        <v>38.200000000000003</v>
      </c>
      <c r="F470" s="11">
        <f>'№ 8 ведомственная'!G560</f>
        <v>38.200000000000003</v>
      </c>
      <c r="G470" s="11">
        <f>'№ 8 ведомственная'!H560</f>
        <v>38.200000000000003</v>
      </c>
      <c r="H470" s="2"/>
    </row>
    <row r="471" spans="1:8" ht="26.4" outlineLevel="4">
      <c r="A471" s="25" t="s">
        <v>148</v>
      </c>
      <c r="B471" s="26" t="s">
        <v>259</v>
      </c>
      <c r="C471" s="25"/>
      <c r="D471" s="27" t="s">
        <v>545</v>
      </c>
      <c r="E471" s="11">
        <f>E474+E476+E472+E478</f>
        <v>25497.200000000004</v>
      </c>
      <c r="F471" s="11">
        <f t="shared" ref="F471:G471" si="227">F474+F476+F472+F478</f>
        <v>23635.9</v>
      </c>
      <c r="G471" s="11">
        <f t="shared" si="227"/>
        <v>22635.9</v>
      </c>
      <c r="H471" s="2"/>
    </row>
    <row r="472" spans="1:8" ht="39.6" outlineLevel="4">
      <c r="A472" s="25" t="s">
        <v>148</v>
      </c>
      <c r="B472" s="26" t="s">
        <v>661</v>
      </c>
      <c r="C472" s="26"/>
      <c r="D472" s="27" t="s">
        <v>688</v>
      </c>
      <c r="E472" s="11">
        <f>E473</f>
        <v>5670.9</v>
      </c>
      <c r="F472" s="11">
        <f t="shared" ref="F472:G472" si="228">F473</f>
        <v>5670.9</v>
      </c>
      <c r="G472" s="11">
        <f t="shared" si="228"/>
        <v>5670.9</v>
      </c>
      <c r="H472" s="2"/>
    </row>
    <row r="473" spans="1:8" ht="26.4" outlineLevel="4">
      <c r="A473" s="25" t="s">
        <v>148</v>
      </c>
      <c r="B473" s="26" t="s">
        <v>661</v>
      </c>
      <c r="C473" s="26" t="s">
        <v>39</v>
      </c>
      <c r="D473" s="27" t="s">
        <v>368</v>
      </c>
      <c r="E473" s="11">
        <f>'№ 8 ведомственная'!F563</f>
        <v>5670.9</v>
      </c>
      <c r="F473" s="11">
        <f>'№ 8 ведомственная'!G563</f>
        <v>5670.9</v>
      </c>
      <c r="G473" s="11">
        <f>'№ 8 ведомственная'!H563</f>
        <v>5670.9</v>
      </c>
      <c r="H473" s="2"/>
    </row>
    <row r="474" spans="1:8" ht="26.4" outlineLevel="5">
      <c r="A474" s="25" t="s">
        <v>148</v>
      </c>
      <c r="B474" s="26" t="s">
        <v>260</v>
      </c>
      <c r="C474" s="25"/>
      <c r="D474" s="27" t="s">
        <v>546</v>
      </c>
      <c r="E474" s="11">
        <f>E475</f>
        <v>19545.100000000002</v>
      </c>
      <c r="F474" s="11">
        <f t="shared" ref="F474:G474" si="229">F475</f>
        <v>17907.600000000002</v>
      </c>
      <c r="G474" s="11">
        <f t="shared" si="229"/>
        <v>16907.600000000002</v>
      </c>
      <c r="H474" s="2"/>
    </row>
    <row r="475" spans="1:8" ht="26.4" outlineLevel="6">
      <c r="A475" s="25" t="s">
        <v>148</v>
      </c>
      <c r="B475" s="26" t="s">
        <v>260</v>
      </c>
      <c r="C475" s="25" t="s">
        <v>39</v>
      </c>
      <c r="D475" s="27" t="s">
        <v>368</v>
      </c>
      <c r="E475" s="11">
        <f>'№ 8 ведомственная'!F565</f>
        <v>19545.100000000002</v>
      </c>
      <c r="F475" s="11">
        <f>'№ 8 ведомственная'!G565</f>
        <v>17907.600000000002</v>
      </c>
      <c r="G475" s="11">
        <f>'№ 8 ведомственная'!H565</f>
        <v>16907.600000000002</v>
      </c>
      <c r="H475" s="2"/>
    </row>
    <row r="476" spans="1:8" ht="39.6" outlineLevel="6">
      <c r="A476" s="26" t="s">
        <v>148</v>
      </c>
      <c r="B476" s="26" t="s">
        <v>628</v>
      </c>
      <c r="C476" s="25"/>
      <c r="D476" s="27" t="s">
        <v>629</v>
      </c>
      <c r="E476" s="11">
        <f>E477</f>
        <v>223.8</v>
      </c>
      <c r="F476" s="11">
        <f t="shared" ref="F476:G476" si="230">F477</f>
        <v>0</v>
      </c>
      <c r="G476" s="11">
        <f t="shared" si="230"/>
        <v>0</v>
      </c>
      <c r="H476" s="2"/>
    </row>
    <row r="477" spans="1:8" ht="26.4" outlineLevel="6">
      <c r="A477" s="26" t="s">
        <v>148</v>
      </c>
      <c r="B477" s="26" t="s">
        <v>628</v>
      </c>
      <c r="C477" s="25">
        <v>600</v>
      </c>
      <c r="D477" s="27" t="s">
        <v>368</v>
      </c>
      <c r="E477" s="11">
        <v>223.8</v>
      </c>
      <c r="F477" s="11">
        <v>0</v>
      </c>
      <c r="G477" s="11">
        <v>0</v>
      </c>
      <c r="H477" s="2"/>
    </row>
    <row r="478" spans="1:8" ht="39.6" outlineLevel="6">
      <c r="A478" s="26" t="s">
        <v>148</v>
      </c>
      <c r="B478" s="26" t="s">
        <v>669</v>
      </c>
      <c r="C478" s="25"/>
      <c r="D478" s="27" t="s">
        <v>667</v>
      </c>
      <c r="E478" s="11">
        <f>E479</f>
        <v>57.4</v>
      </c>
      <c r="F478" s="11">
        <f t="shared" ref="F478:G478" si="231">F479</f>
        <v>57.4</v>
      </c>
      <c r="G478" s="11">
        <f t="shared" si="231"/>
        <v>57.4</v>
      </c>
      <c r="H478" s="2"/>
    </row>
    <row r="479" spans="1:8" ht="26.4" outlineLevel="6">
      <c r="A479" s="26" t="s">
        <v>148</v>
      </c>
      <c r="B479" s="26" t="s">
        <v>669</v>
      </c>
      <c r="C479" s="25">
        <v>600</v>
      </c>
      <c r="D479" s="27" t="s">
        <v>368</v>
      </c>
      <c r="E479" s="11">
        <f>'№ 8 ведомственная'!F569</f>
        <v>57.4</v>
      </c>
      <c r="F479" s="11">
        <f>'№ 8 ведомственная'!G569</f>
        <v>57.4</v>
      </c>
      <c r="G479" s="11">
        <f>'№ 8 ведомственная'!H569</f>
        <v>57.4</v>
      </c>
      <c r="H479" s="2"/>
    </row>
    <row r="480" spans="1:8" ht="26.4" outlineLevel="6">
      <c r="A480" s="26" t="s">
        <v>148</v>
      </c>
      <c r="B480" s="86" t="s">
        <v>630</v>
      </c>
      <c r="C480" s="87"/>
      <c r="D480" s="89" t="s">
        <v>683</v>
      </c>
      <c r="E480" s="11">
        <f>E481</f>
        <v>0</v>
      </c>
      <c r="F480" s="11">
        <f t="shared" ref="F480:G480" si="232">F481</f>
        <v>241.5</v>
      </c>
      <c r="G480" s="11">
        <f t="shared" si="232"/>
        <v>414</v>
      </c>
      <c r="H480" s="2"/>
    </row>
    <row r="481" spans="1:8" ht="52.8" outlineLevel="6">
      <c r="A481" s="26" t="s">
        <v>148</v>
      </c>
      <c r="B481" s="86" t="s">
        <v>631</v>
      </c>
      <c r="C481" s="87"/>
      <c r="D481" s="89" t="s">
        <v>714</v>
      </c>
      <c r="E481" s="11">
        <f>E482</f>
        <v>0</v>
      </c>
      <c r="F481" s="11">
        <f t="shared" ref="F481:G481" si="233">F482</f>
        <v>241.5</v>
      </c>
      <c r="G481" s="11">
        <f t="shared" si="233"/>
        <v>414</v>
      </c>
      <c r="H481" s="2"/>
    </row>
    <row r="482" spans="1:8" ht="26.4" outlineLevel="6">
      <c r="A482" s="26" t="s">
        <v>148</v>
      </c>
      <c r="B482" s="86" t="s">
        <v>631</v>
      </c>
      <c r="C482" s="87">
        <v>600</v>
      </c>
      <c r="D482" s="89" t="s">
        <v>368</v>
      </c>
      <c r="E482" s="11">
        <v>0</v>
      </c>
      <c r="F482" s="11">
        <v>241.5</v>
      </c>
      <c r="G482" s="11">
        <v>414</v>
      </c>
      <c r="H482" s="2"/>
    </row>
    <row r="483" spans="1:8" outlineLevel="1">
      <c r="A483" s="25" t="s">
        <v>261</v>
      </c>
      <c r="B483" s="26"/>
      <c r="C483" s="25"/>
      <c r="D483" s="27" t="s">
        <v>336</v>
      </c>
      <c r="E483" s="11">
        <f>E484</f>
        <v>4557.3</v>
      </c>
      <c r="F483" s="11">
        <f t="shared" ref="F483:G485" si="234">F484</f>
        <v>4557.3</v>
      </c>
      <c r="G483" s="11">
        <f t="shared" si="234"/>
        <v>4557.3</v>
      </c>
      <c r="H483" s="2"/>
    </row>
    <row r="484" spans="1:8" ht="39.6" outlineLevel="2">
      <c r="A484" s="25" t="s">
        <v>261</v>
      </c>
      <c r="B484" s="26" t="s">
        <v>239</v>
      </c>
      <c r="C484" s="25"/>
      <c r="D484" s="27" t="s">
        <v>335</v>
      </c>
      <c r="E484" s="11">
        <f>E485</f>
        <v>4557.3</v>
      </c>
      <c r="F484" s="11">
        <f t="shared" si="234"/>
        <v>4557.3</v>
      </c>
      <c r="G484" s="11">
        <f t="shared" si="234"/>
        <v>4557.3</v>
      </c>
      <c r="H484" s="2"/>
    </row>
    <row r="485" spans="1:8" ht="39.6" outlineLevel="3">
      <c r="A485" s="25" t="s">
        <v>261</v>
      </c>
      <c r="B485" s="26" t="s">
        <v>262</v>
      </c>
      <c r="C485" s="25"/>
      <c r="D485" s="27" t="s">
        <v>590</v>
      </c>
      <c r="E485" s="11">
        <f>E486</f>
        <v>4557.3</v>
      </c>
      <c r="F485" s="11">
        <f t="shared" si="234"/>
        <v>4557.3</v>
      </c>
      <c r="G485" s="11">
        <f t="shared" si="234"/>
        <v>4557.3</v>
      </c>
      <c r="H485" s="2"/>
    </row>
    <row r="486" spans="1:8" ht="39.6" outlineLevel="5">
      <c r="A486" s="25" t="s">
        <v>261</v>
      </c>
      <c r="B486" s="26" t="s">
        <v>263</v>
      </c>
      <c r="C486" s="25"/>
      <c r="D486" s="27" t="s">
        <v>547</v>
      </c>
      <c r="E486" s="11">
        <f>E487+E488+E489</f>
        <v>4557.3</v>
      </c>
      <c r="F486" s="11">
        <f t="shared" ref="F486:G486" si="235">F487+F488+F489</f>
        <v>4557.3</v>
      </c>
      <c r="G486" s="11">
        <f t="shared" si="235"/>
        <v>4557.3</v>
      </c>
      <c r="H486" s="2"/>
    </row>
    <row r="487" spans="1:8" ht="52.8" outlineLevel="6">
      <c r="A487" s="25" t="s">
        <v>261</v>
      </c>
      <c r="B487" s="26" t="s">
        <v>263</v>
      </c>
      <c r="C487" s="25" t="s">
        <v>6</v>
      </c>
      <c r="D487" s="27" t="s">
        <v>341</v>
      </c>
      <c r="E487" s="11">
        <f>'№ 8 ведомственная'!F577</f>
        <v>3950.1</v>
      </c>
      <c r="F487" s="11">
        <f>'№ 8 ведомственная'!G577</f>
        <v>3950.1</v>
      </c>
      <c r="G487" s="11">
        <f>'№ 8 ведомственная'!H577</f>
        <v>3950.1</v>
      </c>
      <c r="H487" s="2"/>
    </row>
    <row r="488" spans="1:8" ht="26.4" outlineLevel="6">
      <c r="A488" s="25" t="s">
        <v>261</v>
      </c>
      <c r="B488" s="26" t="s">
        <v>263</v>
      </c>
      <c r="C488" s="25" t="s">
        <v>7</v>
      </c>
      <c r="D488" s="27" t="s">
        <v>342</v>
      </c>
      <c r="E488" s="11">
        <f>'№ 8 ведомственная'!F578</f>
        <v>575.5</v>
      </c>
      <c r="F488" s="11">
        <f>'№ 8 ведомственная'!G578</f>
        <v>575.5</v>
      </c>
      <c r="G488" s="11">
        <f>'№ 8 ведомственная'!H578</f>
        <v>575.5</v>
      </c>
      <c r="H488" s="2"/>
    </row>
    <row r="489" spans="1:8" outlineLevel="6">
      <c r="A489" s="25" t="s">
        <v>261</v>
      </c>
      <c r="B489" s="26" t="s">
        <v>263</v>
      </c>
      <c r="C489" s="25" t="s">
        <v>8</v>
      </c>
      <c r="D489" s="27" t="s">
        <v>343</v>
      </c>
      <c r="E489" s="11">
        <f>'№ 8 ведомственная'!F579</f>
        <v>31.7</v>
      </c>
      <c r="F489" s="11">
        <f>'№ 8 ведомственная'!G579</f>
        <v>31.7</v>
      </c>
      <c r="G489" s="11">
        <f>'№ 8 ведомственная'!H579</f>
        <v>31.7</v>
      </c>
      <c r="H489" s="2"/>
    </row>
    <row r="490" spans="1:8" s="44" customFormat="1">
      <c r="A490" s="30" t="s">
        <v>149</v>
      </c>
      <c r="B490" s="77"/>
      <c r="C490" s="30"/>
      <c r="D490" s="31" t="s">
        <v>289</v>
      </c>
      <c r="E490" s="10">
        <f>E491+E497+E524</f>
        <v>17066.7</v>
      </c>
      <c r="F490" s="10">
        <f>F491+F497+F524</f>
        <v>14735.300000000001</v>
      </c>
      <c r="G490" s="10">
        <f>G491+G497+G524</f>
        <v>14833.7</v>
      </c>
      <c r="H490" s="4"/>
    </row>
    <row r="491" spans="1:8" outlineLevel="1">
      <c r="A491" s="25" t="s">
        <v>150</v>
      </c>
      <c r="B491" s="26"/>
      <c r="C491" s="25"/>
      <c r="D491" s="27" t="s">
        <v>318</v>
      </c>
      <c r="E491" s="11">
        <f>E492</f>
        <v>1700</v>
      </c>
      <c r="F491" s="11">
        <f t="shared" ref="F491:G492" si="236">F492</f>
        <v>1700</v>
      </c>
      <c r="G491" s="11">
        <f t="shared" si="236"/>
        <v>1700</v>
      </c>
      <c r="H491" s="2"/>
    </row>
    <row r="492" spans="1:8" ht="39.6" outlineLevel="2">
      <c r="A492" s="25" t="s">
        <v>150</v>
      </c>
      <c r="B492" s="26" t="s">
        <v>13</v>
      </c>
      <c r="C492" s="25"/>
      <c r="D492" s="27" t="s">
        <v>296</v>
      </c>
      <c r="E492" s="11">
        <f>E493</f>
        <v>1700</v>
      </c>
      <c r="F492" s="11">
        <f t="shared" si="236"/>
        <v>1700</v>
      </c>
      <c r="G492" s="11">
        <f t="shared" si="236"/>
        <v>1700</v>
      </c>
      <c r="H492" s="2"/>
    </row>
    <row r="493" spans="1:8" ht="26.4" outlineLevel="3">
      <c r="A493" s="25" t="s">
        <v>150</v>
      </c>
      <c r="B493" s="26" t="s">
        <v>41</v>
      </c>
      <c r="C493" s="25"/>
      <c r="D493" s="27" t="s">
        <v>370</v>
      </c>
      <c r="E493" s="11">
        <f>E494</f>
        <v>1700</v>
      </c>
      <c r="F493" s="11">
        <f t="shared" ref="F493:G495" si="237">F494</f>
        <v>1700</v>
      </c>
      <c r="G493" s="11">
        <f t="shared" si="237"/>
        <v>1700</v>
      </c>
      <c r="H493" s="2"/>
    </row>
    <row r="494" spans="1:8" ht="39.6" outlineLevel="4">
      <c r="A494" s="25" t="s">
        <v>150</v>
      </c>
      <c r="B494" s="26" t="s">
        <v>151</v>
      </c>
      <c r="C494" s="25"/>
      <c r="D494" s="27" t="s">
        <v>462</v>
      </c>
      <c r="E494" s="11">
        <f>E495</f>
        <v>1700</v>
      </c>
      <c r="F494" s="11">
        <f t="shared" si="237"/>
        <v>1700</v>
      </c>
      <c r="G494" s="11">
        <f t="shared" si="237"/>
        <v>1700</v>
      </c>
      <c r="H494" s="2"/>
    </row>
    <row r="495" spans="1:8" ht="26.4" outlineLevel="5">
      <c r="A495" s="25" t="s">
        <v>150</v>
      </c>
      <c r="B495" s="26" t="s">
        <v>152</v>
      </c>
      <c r="C495" s="25"/>
      <c r="D495" s="27" t="s">
        <v>463</v>
      </c>
      <c r="E495" s="11">
        <f>E496</f>
        <v>1700</v>
      </c>
      <c r="F495" s="11">
        <f t="shared" si="237"/>
        <v>1700</v>
      </c>
      <c r="G495" s="11">
        <f t="shared" si="237"/>
        <v>1700</v>
      </c>
      <c r="H495" s="2"/>
    </row>
    <row r="496" spans="1:8" outlineLevel="6">
      <c r="A496" s="25" t="s">
        <v>150</v>
      </c>
      <c r="B496" s="26" t="s">
        <v>152</v>
      </c>
      <c r="C496" s="25" t="s">
        <v>21</v>
      </c>
      <c r="D496" s="27" t="s">
        <v>353</v>
      </c>
      <c r="E496" s="11">
        <f>'№ 8 ведомственная'!F297</f>
        <v>1700</v>
      </c>
      <c r="F496" s="11">
        <f>'№ 8 ведомственная'!G297</f>
        <v>1700</v>
      </c>
      <c r="G496" s="11">
        <f>'№ 8 ведомственная'!H297</f>
        <v>1700</v>
      </c>
      <c r="H496" s="2"/>
    </row>
    <row r="497" spans="1:8" outlineLevel="1">
      <c r="A497" s="25" t="s">
        <v>153</v>
      </c>
      <c r="B497" s="26"/>
      <c r="C497" s="25"/>
      <c r="D497" s="27" t="s">
        <v>319</v>
      </c>
      <c r="E497" s="11">
        <f>E498+E507+E512+E519</f>
        <v>2213</v>
      </c>
      <c r="F497" s="11">
        <f t="shared" ref="F497:G497" si="238">F498+F507+F512+F519</f>
        <v>2113</v>
      </c>
      <c r="G497" s="11">
        <f t="shared" si="238"/>
        <v>2113</v>
      </c>
      <c r="H497" s="2"/>
    </row>
    <row r="498" spans="1:8" ht="39.6" outlineLevel="2">
      <c r="A498" s="25" t="s">
        <v>153</v>
      </c>
      <c r="B498" s="26" t="s">
        <v>184</v>
      </c>
      <c r="C498" s="25"/>
      <c r="D498" s="27" t="s">
        <v>327</v>
      </c>
      <c r="E498" s="11">
        <f>E499+E503</f>
        <v>1476</v>
      </c>
      <c r="F498" s="11">
        <f t="shared" ref="F498:G498" si="239">F499+F503</f>
        <v>1476</v>
      </c>
      <c r="G498" s="11">
        <f t="shared" si="239"/>
        <v>1476</v>
      </c>
      <c r="H498" s="2"/>
    </row>
    <row r="499" spans="1:8" ht="26.4" outlineLevel="3">
      <c r="A499" s="25" t="s">
        <v>153</v>
      </c>
      <c r="B499" s="26" t="s">
        <v>185</v>
      </c>
      <c r="C499" s="25"/>
      <c r="D499" s="27" t="s">
        <v>482</v>
      </c>
      <c r="E499" s="11">
        <f>E500</f>
        <v>288</v>
      </c>
      <c r="F499" s="11">
        <f t="shared" ref="F499:G501" si="240">F500</f>
        <v>288</v>
      </c>
      <c r="G499" s="11">
        <f t="shared" si="240"/>
        <v>288</v>
      </c>
      <c r="H499" s="2"/>
    </row>
    <row r="500" spans="1:8" ht="26.4" outlineLevel="4">
      <c r="A500" s="25" t="s">
        <v>153</v>
      </c>
      <c r="B500" s="26" t="s">
        <v>212</v>
      </c>
      <c r="C500" s="25"/>
      <c r="D500" s="27" t="s">
        <v>506</v>
      </c>
      <c r="E500" s="11">
        <f>E501</f>
        <v>288</v>
      </c>
      <c r="F500" s="11">
        <f t="shared" si="240"/>
        <v>288</v>
      </c>
      <c r="G500" s="11">
        <f t="shared" si="240"/>
        <v>288</v>
      </c>
      <c r="H500" s="2"/>
    </row>
    <row r="501" spans="1:8" ht="66" outlineLevel="5">
      <c r="A501" s="25" t="s">
        <v>153</v>
      </c>
      <c r="B501" s="26" t="s">
        <v>224</v>
      </c>
      <c r="C501" s="25"/>
      <c r="D501" s="27" t="s">
        <v>516</v>
      </c>
      <c r="E501" s="11">
        <f>E502</f>
        <v>288</v>
      </c>
      <c r="F501" s="11">
        <f t="shared" si="240"/>
        <v>288</v>
      </c>
      <c r="G501" s="11">
        <f t="shared" si="240"/>
        <v>288</v>
      </c>
      <c r="H501" s="2"/>
    </row>
    <row r="502" spans="1:8" outlineLevel="6">
      <c r="A502" s="25" t="s">
        <v>153</v>
      </c>
      <c r="B502" s="26" t="s">
        <v>224</v>
      </c>
      <c r="C502" s="25" t="s">
        <v>21</v>
      </c>
      <c r="D502" s="27" t="s">
        <v>353</v>
      </c>
      <c r="E502" s="11">
        <f>'№ 8 ведомственная'!F458</f>
        <v>288</v>
      </c>
      <c r="F502" s="11">
        <f>'№ 8 ведомственная'!G458</f>
        <v>288</v>
      </c>
      <c r="G502" s="11">
        <f>'№ 8 ведомственная'!H458</f>
        <v>288</v>
      </c>
      <c r="H502" s="2"/>
    </row>
    <row r="503" spans="1:8" ht="26.4" outlineLevel="3">
      <c r="A503" s="25" t="s">
        <v>153</v>
      </c>
      <c r="B503" s="26" t="s">
        <v>192</v>
      </c>
      <c r="C503" s="25"/>
      <c r="D503" s="27" t="s">
        <v>488</v>
      </c>
      <c r="E503" s="11">
        <f>E504</f>
        <v>1188</v>
      </c>
      <c r="F503" s="11">
        <f t="shared" ref="F503:G505" si="241">F504</f>
        <v>1188</v>
      </c>
      <c r="G503" s="11">
        <f t="shared" si="241"/>
        <v>1188</v>
      </c>
      <c r="H503" s="2"/>
    </row>
    <row r="504" spans="1:8" ht="39.6" outlineLevel="4">
      <c r="A504" s="25" t="s">
        <v>153</v>
      </c>
      <c r="B504" s="26" t="s">
        <v>193</v>
      </c>
      <c r="C504" s="25"/>
      <c r="D504" s="27" t="s">
        <v>489</v>
      </c>
      <c r="E504" s="11">
        <f>E505</f>
        <v>1188</v>
      </c>
      <c r="F504" s="11">
        <f t="shared" si="241"/>
        <v>1188</v>
      </c>
      <c r="G504" s="11">
        <f t="shared" si="241"/>
        <v>1188</v>
      </c>
      <c r="H504" s="2"/>
    </row>
    <row r="505" spans="1:8" ht="66" outlineLevel="5">
      <c r="A505" s="25" t="s">
        <v>153</v>
      </c>
      <c r="B505" s="26" t="s">
        <v>225</v>
      </c>
      <c r="C505" s="25"/>
      <c r="D505" s="27" t="s">
        <v>516</v>
      </c>
      <c r="E505" s="11">
        <f>E506</f>
        <v>1188</v>
      </c>
      <c r="F505" s="11">
        <f t="shared" si="241"/>
        <v>1188</v>
      </c>
      <c r="G505" s="11">
        <f t="shared" si="241"/>
        <v>1188</v>
      </c>
      <c r="H505" s="2"/>
    </row>
    <row r="506" spans="1:8" outlineLevel="6">
      <c r="A506" s="25" t="s">
        <v>153</v>
      </c>
      <c r="B506" s="26" t="s">
        <v>225</v>
      </c>
      <c r="C506" s="25" t="s">
        <v>21</v>
      </c>
      <c r="D506" s="27" t="s">
        <v>353</v>
      </c>
      <c r="E506" s="11">
        <f>'№ 8 ведомственная'!F462</f>
        <v>1188</v>
      </c>
      <c r="F506" s="11">
        <f>'№ 8 ведомственная'!G462</f>
        <v>1188</v>
      </c>
      <c r="G506" s="11">
        <f>'№ 8 ведомственная'!H462</f>
        <v>1188</v>
      </c>
      <c r="H506" s="2"/>
    </row>
    <row r="507" spans="1:8" ht="39.6" outlineLevel="2">
      <c r="A507" s="25" t="s">
        <v>153</v>
      </c>
      <c r="B507" s="26" t="s">
        <v>154</v>
      </c>
      <c r="C507" s="25"/>
      <c r="D507" s="27" t="s">
        <v>320</v>
      </c>
      <c r="E507" s="11">
        <f>E508</f>
        <v>100</v>
      </c>
      <c r="F507" s="11">
        <f t="shared" ref="F507:G510" si="242">F508</f>
        <v>0</v>
      </c>
      <c r="G507" s="11">
        <f t="shared" si="242"/>
        <v>0</v>
      </c>
      <c r="H507" s="2"/>
    </row>
    <row r="508" spans="1:8" ht="26.4" outlineLevel="3">
      <c r="A508" s="25" t="s">
        <v>153</v>
      </c>
      <c r="B508" s="26" t="s">
        <v>155</v>
      </c>
      <c r="C508" s="25"/>
      <c r="D508" s="27" t="s">
        <v>464</v>
      </c>
      <c r="E508" s="11">
        <f>E509</f>
        <v>100</v>
      </c>
      <c r="F508" s="11">
        <f t="shared" si="242"/>
        <v>0</v>
      </c>
      <c r="G508" s="11">
        <f t="shared" si="242"/>
        <v>0</v>
      </c>
      <c r="H508" s="2"/>
    </row>
    <row r="509" spans="1:8" ht="26.4" outlineLevel="4">
      <c r="A509" s="25" t="s">
        <v>153</v>
      </c>
      <c r="B509" s="26" t="s">
        <v>156</v>
      </c>
      <c r="C509" s="25"/>
      <c r="D509" s="27" t="s">
        <v>465</v>
      </c>
      <c r="E509" s="11">
        <f>E510</f>
        <v>100</v>
      </c>
      <c r="F509" s="11">
        <f t="shared" si="242"/>
        <v>0</v>
      </c>
      <c r="G509" s="11">
        <f t="shared" si="242"/>
        <v>0</v>
      </c>
      <c r="H509" s="2"/>
    </row>
    <row r="510" spans="1:8" ht="39.6" outlineLevel="5">
      <c r="A510" s="25" t="s">
        <v>153</v>
      </c>
      <c r="B510" s="26" t="s">
        <v>157</v>
      </c>
      <c r="C510" s="25"/>
      <c r="D510" s="27" t="s">
        <v>466</v>
      </c>
      <c r="E510" s="11">
        <f>E511</f>
        <v>100</v>
      </c>
      <c r="F510" s="11">
        <f t="shared" si="242"/>
        <v>0</v>
      </c>
      <c r="G510" s="11">
        <f t="shared" si="242"/>
        <v>0</v>
      </c>
      <c r="H510" s="2"/>
    </row>
    <row r="511" spans="1:8" outlineLevel="6">
      <c r="A511" s="25" t="s">
        <v>153</v>
      </c>
      <c r="B511" s="26" t="s">
        <v>157</v>
      </c>
      <c r="C511" s="25" t="s">
        <v>21</v>
      </c>
      <c r="D511" s="27" t="s">
        <v>353</v>
      </c>
      <c r="E511" s="11">
        <f>'№ 8 ведомственная'!F303</f>
        <v>100</v>
      </c>
      <c r="F511" s="11">
        <f>'№ 8 ведомственная'!G303</f>
        <v>0</v>
      </c>
      <c r="G511" s="11">
        <f>'№ 8 ведомственная'!H303</f>
        <v>0</v>
      </c>
      <c r="H511" s="2"/>
    </row>
    <row r="512" spans="1:8" ht="39.6" outlineLevel="2">
      <c r="A512" s="25" t="s">
        <v>153</v>
      </c>
      <c r="B512" s="26" t="s">
        <v>13</v>
      </c>
      <c r="C512" s="25"/>
      <c r="D512" s="27" t="s">
        <v>296</v>
      </c>
      <c r="E512" s="11">
        <f>E513</f>
        <v>457</v>
      </c>
      <c r="F512" s="11">
        <f t="shared" ref="F512:G513" si="243">F513</f>
        <v>457</v>
      </c>
      <c r="G512" s="11">
        <f t="shared" si="243"/>
        <v>457</v>
      </c>
      <c r="H512" s="2"/>
    </row>
    <row r="513" spans="1:8" ht="26.4" outlineLevel="3">
      <c r="A513" s="25" t="s">
        <v>153</v>
      </c>
      <c r="B513" s="26" t="s">
        <v>41</v>
      </c>
      <c r="C513" s="25"/>
      <c r="D513" s="27" t="s">
        <v>370</v>
      </c>
      <c r="E513" s="11">
        <f>E514</f>
        <v>457</v>
      </c>
      <c r="F513" s="11">
        <f t="shared" si="243"/>
        <v>457</v>
      </c>
      <c r="G513" s="11">
        <f t="shared" si="243"/>
        <v>457</v>
      </c>
      <c r="H513" s="2"/>
    </row>
    <row r="514" spans="1:8" ht="39.6" outlineLevel="4">
      <c r="A514" s="25" t="s">
        <v>153</v>
      </c>
      <c r="B514" s="26" t="s">
        <v>151</v>
      </c>
      <c r="C514" s="25"/>
      <c r="D514" s="27" t="s">
        <v>462</v>
      </c>
      <c r="E514" s="11">
        <f>E515+E517</f>
        <v>457</v>
      </c>
      <c r="F514" s="11">
        <f t="shared" ref="F514:G514" si="244">F515+F517</f>
        <v>457</v>
      </c>
      <c r="G514" s="11">
        <f t="shared" si="244"/>
        <v>457</v>
      </c>
      <c r="H514" s="2"/>
    </row>
    <row r="515" spans="1:8" ht="26.4" outlineLevel="5">
      <c r="A515" s="25" t="s">
        <v>153</v>
      </c>
      <c r="B515" s="26" t="s">
        <v>158</v>
      </c>
      <c r="C515" s="25"/>
      <c r="D515" s="27" t="s">
        <v>467</v>
      </c>
      <c r="E515" s="11">
        <f>E516</f>
        <v>87</v>
      </c>
      <c r="F515" s="11">
        <f t="shared" ref="F515:G515" si="245">F516</f>
        <v>87</v>
      </c>
      <c r="G515" s="11">
        <f t="shared" si="245"/>
        <v>87</v>
      </c>
      <c r="H515" s="2"/>
    </row>
    <row r="516" spans="1:8" outlineLevel="6">
      <c r="A516" s="25" t="s">
        <v>153</v>
      </c>
      <c r="B516" s="26" t="s">
        <v>158</v>
      </c>
      <c r="C516" s="25" t="s">
        <v>21</v>
      </c>
      <c r="D516" s="27" t="s">
        <v>353</v>
      </c>
      <c r="E516" s="11">
        <f>'№ 8 ведомственная'!F308</f>
        <v>87</v>
      </c>
      <c r="F516" s="11">
        <f>'№ 8 ведомственная'!G308</f>
        <v>87</v>
      </c>
      <c r="G516" s="11">
        <f>'№ 8 ведомственная'!H308</f>
        <v>87</v>
      </c>
      <c r="H516" s="2"/>
    </row>
    <row r="517" spans="1:8" ht="26.4" outlineLevel="5">
      <c r="A517" s="25" t="s">
        <v>153</v>
      </c>
      <c r="B517" s="26" t="s">
        <v>159</v>
      </c>
      <c r="C517" s="25"/>
      <c r="D517" s="27" t="s">
        <v>574</v>
      </c>
      <c r="E517" s="11">
        <f>E518</f>
        <v>370</v>
      </c>
      <c r="F517" s="11">
        <f t="shared" ref="F517:G517" si="246">F518</f>
        <v>370</v>
      </c>
      <c r="G517" s="11">
        <f t="shared" si="246"/>
        <v>370</v>
      </c>
      <c r="H517" s="2"/>
    </row>
    <row r="518" spans="1:8" outlineLevel="6">
      <c r="A518" s="25" t="s">
        <v>153</v>
      </c>
      <c r="B518" s="26" t="s">
        <v>159</v>
      </c>
      <c r="C518" s="25" t="s">
        <v>21</v>
      </c>
      <c r="D518" s="27" t="s">
        <v>353</v>
      </c>
      <c r="E518" s="11">
        <f>'№ 8 ведомственная'!F310</f>
        <v>370</v>
      </c>
      <c r="F518" s="11">
        <f>'№ 8 ведомственная'!G310</f>
        <v>370</v>
      </c>
      <c r="G518" s="11">
        <f>'№ 8 ведомственная'!H310</f>
        <v>370</v>
      </c>
      <c r="H518" s="2"/>
    </row>
    <row r="519" spans="1:8" ht="39.6" outlineLevel="2">
      <c r="A519" s="25" t="s">
        <v>153</v>
      </c>
      <c r="B519" s="26" t="s">
        <v>160</v>
      </c>
      <c r="C519" s="25"/>
      <c r="D519" s="27" t="s">
        <v>321</v>
      </c>
      <c r="E519" s="11">
        <f>E520</f>
        <v>180</v>
      </c>
      <c r="F519" s="11">
        <f t="shared" ref="F519:G519" si="247">F520</f>
        <v>180</v>
      </c>
      <c r="G519" s="11">
        <f t="shared" si="247"/>
        <v>180</v>
      </c>
      <c r="H519" s="2"/>
    </row>
    <row r="520" spans="1:8" ht="26.4" outlineLevel="3">
      <c r="A520" s="25" t="s">
        <v>153</v>
      </c>
      <c r="B520" s="26" t="s">
        <v>161</v>
      </c>
      <c r="C520" s="25"/>
      <c r="D520" s="27" t="s">
        <v>468</v>
      </c>
      <c r="E520" s="11">
        <f>E521</f>
        <v>180</v>
      </c>
      <c r="F520" s="11">
        <f t="shared" ref="F520:G522" si="248">F521</f>
        <v>180</v>
      </c>
      <c r="G520" s="11">
        <f t="shared" si="248"/>
        <v>180</v>
      </c>
      <c r="H520" s="2"/>
    </row>
    <row r="521" spans="1:8" ht="39.6" outlineLevel="4">
      <c r="A521" s="25" t="s">
        <v>153</v>
      </c>
      <c r="B521" s="26" t="s">
        <v>162</v>
      </c>
      <c r="C521" s="25"/>
      <c r="D521" s="27" t="s">
        <v>469</v>
      </c>
      <c r="E521" s="11">
        <f>E522</f>
        <v>180</v>
      </c>
      <c r="F521" s="11">
        <f t="shared" si="248"/>
        <v>180</v>
      </c>
      <c r="G521" s="11">
        <f t="shared" si="248"/>
        <v>180</v>
      </c>
      <c r="H521" s="2"/>
    </row>
    <row r="522" spans="1:8" ht="39.6" outlineLevel="5">
      <c r="A522" s="25" t="s">
        <v>153</v>
      </c>
      <c r="B522" s="26" t="s">
        <v>163</v>
      </c>
      <c r="C522" s="25"/>
      <c r="D522" s="27" t="s">
        <v>470</v>
      </c>
      <c r="E522" s="11">
        <f>E523</f>
        <v>180</v>
      </c>
      <c r="F522" s="11">
        <f t="shared" si="248"/>
        <v>180</v>
      </c>
      <c r="G522" s="11">
        <f t="shared" si="248"/>
        <v>180</v>
      </c>
      <c r="H522" s="2"/>
    </row>
    <row r="523" spans="1:8" outlineLevel="6">
      <c r="A523" s="25" t="s">
        <v>153</v>
      </c>
      <c r="B523" s="26" t="s">
        <v>163</v>
      </c>
      <c r="C523" s="25" t="s">
        <v>21</v>
      </c>
      <c r="D523" s="27" t="s">
        <v>353</v>
      </c>
      <c r="E523" s="11">
        <f>'№ 8 ведомственная'!F315</f>
        <v>180</v>
      </c>
      <c r="F523" s="11">
        <f>'№ 8 ведомственная'!G315</f>
        <v>180</v>
      </c>
      <c r="G523" s="11">
        <f>'№ 8 ведомственная'!H315</f>
        <v>180</v>
      </c>
      <c r="H523" s="2"/>
    </row>
    <row r="524" spans="1:8" outlineLevel="1">
      <c r="A524" s="25" t="s">
        <v>167</v>
      </c>
      <c r="B524" s="26"/>
      <c r="C524" s="25"/>
      <c r="D524" s="27" t="s">
        <v>322</v>
      </c>
      <c r="E524" s="11">
        <f>E525+E531+E541</f>
        <v>13153.7</v>
      </c>
      <c r="F524" s="11">
        <f t="shared" ref="F524:G524" si="249">F525+F531+F541</f>
        <v>10922.300000000001</v>
      </c>
      <c r="G524" s="11">
        <f t="shared" si="249"/>
        <v>11020.7</v>
      </c>
      <c r="H524" s="2"/>
    </row>
    <row r="525" spans="1:8" ht="39.6" outlineLevel="2">
      <c r="A525" s="25" t="s">
        <v>167</v>
      </c>
      <c r="B525" s="26" t="s">
        <v>184</v>
      </c>
      <c r="C525" s="25"/>
      <c r="D525" s="27" t="s">
        <v>327</v>
      </c>
      <c r="E525" s="11">
        <f>E526</f>
        <v>5503.4000000000005</v>
      </c>
      <c r="F525" s="11">
        <f t="shared" ref="F525:G527" si="250">F526</f>
        <v>5503.4000000000005</v>
      </c>
      <c r="G525" s="11">
        <f t="shared" si="250"/>
        <v>5503.4000000000005</v>
      </c>
      <c r="H525" s="2"/>
    </row>
    <row r="526" spans="1:8" ht="26.4" outlineLevel="3">
      <c r="A526" s="25" t="s">
        <v>167</v>
      </c>
      <c r="B526" s="26" t="s">
        <v>185</v>
      </c>
      <c r="C526" s="25"/>
      <c r="D526" s="27" t="s">
        <v>482</v>
      </c>
      <c r="E526" s="11">
        <f>E527</f>
        <v>5503.4000000000005</v>
      </c>
      <c r="F526" s="11">
        <f t="shared" si="250"/>
        <v>5503.4000000000005</v>
      </c>
      <c r="G526" s="11">
        <f t="shared" si="250"/>
        <v>5503.4000000000005</v>
      </c>
      <c r="H526" s="2"/>
    </row>
    <row r="527" spans="1:8" ht="26.4" outlineLevel="4">
      <c r="A527" s="25" t="s">
        <v>167</v>
      </c>
      <c r="B527" s="26" t="s">
        <v>186</v>
      </c>
      <c r="C527" s="25"/>
      <c r="D527" s="27" t="s">
        <v>483</v>
      </c>
      <c r="E527" s="11">
        <f>E528</f>
        <v>5503.4000000000005</v>
      </c>
      <c r="F527" s="11">
        <f t="shared" si="250"/>
        <v>5503.4000000000005</v>
      </c>
      <c r="G527" s="11">
        <f t="shared" si="250"/>
        <v>5503.4000000000005</v>
      </c>
      <c r="H527" s="2"/>
    </row>
    <row r="528" spans="1:8" ht="52.8" outlineLevel="5">
      <c r="A528" s="25" t="s">
        <v>167</v>
      </c>
      <c r="B528" s="26" t="s">
        <v>226</v>
      </c>
      <c r="C528" s="25"/>
      <c r="D528" s="27" t="s">
        <v>517</v>
      </c>
      <c r="E528" s="11">
        <f>E529+E530</f>
        <v>5503.4000000000005</v>
      </c>
      <c r="F528" s="11">
        <f t="shared" ref="F528:G528" si="251">F529+F530</f>
        <v>5503.4000000000005</v>
      </c>
      <c r="G528" s="11">
        <f t="shared" si="251"/>
        <v>5503.4000000000005</v>
      </c>
      <c r="H528" s="2"/>
    </row>
    <row r="529" spans="1:8" ht="26.4" outlineLevel="6">
      <c r="A529" s="25" t="s">
        <v>167</v>
      </c>
      <c r="B529" s="26" t="s">
        <v>226</v>
      </c>
      <c r="C529" s="25" t="s">
        <v>7</v>
      </c>
      <c r="D529" s="27" t="s">
        <v>342</v>
      </c>
      <c r="E529" s="11">
        <f>'№ 8 ведомственная'!F468</f>
        <v>137.6</v>
      </c>
      <c r="F529" s="11">
        <f>'№ 8 ведомственная'!G468</f>
        <v>137.6</v>
      </c>
      <c r="G529" s="11">
        <f>'№ 8 ведомственная'!H468</f>
        <v>137.6</v>
      </c>
      <c r="H529" s="2"/>
    </row>
    <row r="530" spans="1:8" outlineLevel="6">
      <c r="A530" s="25" t="s">
        <v>167</v>
      </c>
      <c r="B530" s="26" t="s">
        <v>226</v>
      </c>
      <c r="C530" s="25" t="s">
        <v>21</v>
      </c>
      <c r="D530" s="27" t="s">
        <v>353</v>
      </c>
      <c r="E530" s="11">
        <f>'№ 8 ведомственная'!F469</f>
        <v>5365.8</v>
      </c>
      <c r="F530" s="11">
        <f>'№ 8 ведомственная'!G469</f>
        <v>5365.8</v>
      </c>
      <c r="G530" s="11">
        <f>'№ 8 ведомственная'!H469</f>
        <v>5365.8</v>
      </c>
      <c r="H530" s="2"/>
    </row>
    <row r="531" spans="1:8" ht="39.6" outlineLevel="2">
      <c r="A531" s="25" t="s">
        <v>167</v>
      </c>
      <c r="B531" s="26" t="s">
        <v>168</v>
      </c>
      <c r="C531" s="25"/>
      <c r="D531" s="27" t="s">
        <v>323</v>
      </c>
      <c r="E531" s="11">
        <f>E532</f>
        <v>4626.2999999999993</v>
      </c>
      <c r="F531" s="11">
        <f t="shared" ref="F531:G534" si="252">F532</f>
        <v>3355.8</v>
      </c>
      <c r="G531" s="11">
        <f t="shared" si="252"/>
        <v>3355.8</v>
      </c>
      <c r="H531" s="2"/>
    </row>
    <row r="532" spans="1:8" ht="26.4" outlineLevel="3">
      <c r="A532" s="25" t="s">
        <v>167</v>
      </c>
      <c r="B532" s="26" t="s">
        <v>169</v>
      </c>
      <c r="C532" s="25"/>
      <c r="D532" s="27" t="s">
        <v>666</v>
      </c>
      <c r="E532" s="11">
        <f>E533+E539</f>
        <v>4626.2999999999993</v>
      </c>
      <c r="F532" s="11">
        <f t="shared" ref="F532:G532" si="253">F533+F539</f>
        <v>3355.8</v>
      </c>
      <c r="G532" s="11">
        <f t="shared" si="253"/>
        <v>3355.8</v>
      </c>
      <c r="H532" s="2"/>
    </row>
    <row r="533" spans="1:8" ht="79.2" outlineLevel="4">
      <c r="A533" s="25" t="s">
        <v>167</v>
      </c>
      <c r="B533" s="26" t="s">
        <v>170</v>
      </c>
      <c r="C533" s="25"/>
      <c r="D533" s="27" t="s">
        <v>475</v>
      </c>
      <c r="E533" s="11">
        <f>E534+E536</f>
        <v>4194.7999999999993</v>
      </c>
      <c r="F533" s="11">
        <f t="shared" ref="F533:G533" si="254">F534+F536</f>
        <v>3355.8</v>
      </c>
      <c r="G533" s="11">
        <f t="shared" si="254"/>
        <v>3355.8</v>
      </c>
      <c r="H533" s="2"/>
    </row>
    <row r="534" spans="1:8" ht="39.6" outlineLevel="5">
      <c r="A534" s="25" t="s">
        <v>167</v>
      </c>
      <c r="B534" s="26" t="s">
        <v>171</v>
      </c>
      <c r="C534" s="25"/>
      <c r="D534" s="27" t="s">
        <v>476</v>
      </c>
      <c r="E534" s="11">
        <f>E535</f>
        <v>2516.8999999999996</v>
      </c>
      <c r="F534" s="11">
        <f t="shared" si="252"/>
        <v>3355.8</v>
      </c>
      <c r="G534" s="11">
        <f t="shared" si="252"/>
        <v>1677.9</v>
      </c>
      <c r="H534" s="2"/>
    </row>
    <row r="535" spans="1:8" ht="26.4" outlineLevel="6">
      <c r="A535" s="25" t="s">
        <v>167</v>
      </c>
      <c r="B535" s="26" t="s">
        <v>171</v>
      </c>
      <c r="C535" s="25" t="s">
        <v>117</v>
      </c>
      <c r="D535" s="27" t="s">
        <v>434</v>
      </c>
      <c r="E535" s="11">
        <f>'№ 8 ведомственная'!F321</f>
        <v>2516.8999999999996</v>
      </c>
      <c r="F535" s="11">
        <f>'№ 8 ведомственная'!G321</f>
        <v>3355.8</v>
      </c>
      <c r="G535" s="11">
        <f>'№ 8 ведомственная'!H321</f>
        <v>1677.9</v>
      </c>
      <c r="H535" s="2"/>
    </row>
    <row r="536" spans="1:8" ht="39.6" outlineLevel="6">
      <c r="A536" s="25" t="s">
        <v>167</v>
      </c>
      <c r="B536" s="26" t="s">
        <v>682</v>
      </c>
      <c r="C536" s="25"/>
      <c r="D536" s="27" t="s">
        <v>476</v>
      </c>
      <c r="E536" s="11">
        <f>E537</f>
        <v>1677.9</v>
      </c>
      <c r="F536" s="11">
        <f t="shared" ref="F536:G536" si="255">F537</f>
        <v>0</v>
      </c>
      <c r="G536" s="11">
        <f t="shared" si="255"/>
        <v>1677.9</v>
      </c>
      <c r="H536" s="2"/>
    </row>
    <row r="537" spans="1:8" ht="26.4" outlineLevel="6">
      <c r="A537" s="25" t="s">
        <v>167</v>
      </c>
      <c r="B537" s="26" t="s">
        <v>682</v>
      </c>
      <c r="C537" s="25" t="s">
        <v>117</v>
      </c>
      <c r="D537" s="27" t="s">
        <v>434</v>
      </c>
      <c r="E537" s="11">
        <f>'№ 8 ведомственная'!F323</f>
        <v>1677.9</v>
      </c>
      <c r="F537" s="11">
        <f>'№ 8 ведомственная'!G323</f>
        <v>0</v>
      </c>
      <c r="G537" s="11">
        <f>'№ 8 ведомственная'!H323</f>
        <v>1677.9</v>
      </c>
      <c r="H537" s="2"/>
    </row>
    <row r="538" spans="1:8" ht="26.4" outlineLevel="6">
      <c r="A538" s="25" t="s">
        <v>167</v>
      </c>
      <c r="B538" s="26" t="s">
        <v>612</v>
      </c>
      <c r="C538" s="25"/>
      <c r="D538" s="27" t="s">
        <v>613</v>
      </c>
      <c r="E538" s="11">
        <f>E539</f>
        <v>431.5</v>
      </c>
      <c r="F538" s="11">
        <f t="shared" ref="F538:G538" si="256">F539</f>
        <v>0</v>
      </c>
      <c r="G538" s="11">
        <f t="shared" si="256"/>
        <v>0</v>
      </c>
      <c r="H538" s="2"/>
    </row>
    <row r="539" spans="1:8" ht="30.75" customHeight="1" outlineLevel="6">
      <c r="A539" s="25" t="s">
        <v>167</v>
      </c>
      <c r="B539" s="26" t="s">
        <v>614</v>
      </c>
      <c r="C539" s="25"/>
      <c r="D539" s="27" t="s">
        <v>741</v>
      </c>
      <c r="E539" s="11">
        <f>E540</f>
        <v>431.5</v>
      </c>
      <c r="F539" s="11">
        <f t="shared" ref="F539:G539" si="257">F540</f>
        <v>0</v>
      </c>
      <c r="G539" s="11">
        <f t="shared" si="257"/>
        <v>0</v>
      </c>
      <c r="H539" s="2"/>
    </row>
    <row r="540" spans="1:8" outlineLevel="6">
      <c r="A540" s="25" t="s">
        <v>167</v>
      </c>
      <c r="B540" s="26" t="s">
        <v>614</v>
      </c>
      <c r="C540" s="25">
        <v>300</v>
      </c>
      <c r="D540" s="27" t="s">
        <v>353</v>
      </c>
      <c r="E540" s="11">
        <f>'№ 8 ведомственная'!F326</f>
        <v>431.5</v>
      </c>
      <c r="F540" s="11">
        <f>'№ 8 ведомственная'!G326</f>
        <v>0</v>
      </c>
      <c r="G540" s="11">
        <f>'№ 8 ведомственная'!H326</f>
        <v>0</v>
      </c>
      <c r="H540" s="2"/>
    </row>
    <row r="541" spans="1:8" ht="39.6" outlineLevel="6">
      <c r="A541" s="25" t="s">
        <v>167</v>
      </c>
      <c r="B541" s="26" t="s">
        <v>160</v>
      </c>
      <c r="C541" s="25"/>
      <c r="D541" s="27" t="s">
        <v>321</v>
      </c>
      <c r="E541" s="11">
        <f>E542</f>
        <v>3024</v>
      </c>
      <c r="F541" s="11">
        <f t="shared" ref="F541:G541" si="258">F542</f>
        <v>2063.1</v>
      </c>
      <c r="G541" s="11">
        <f t="shared" si="258"/>
        <v>2161.5</v>
      </c>
      <c r="H541" s="2"/>
    </row>
    <row r="542" spans="1:8" ht="26.4" outlineLevel="6">
      <c r="A542" s="25" t="s">
        <v>167</v>
      </c>
      <c r="B542" s="26" t="s">
        <v>164</v>
      </c>
      <c r="C542" s="25"/>
      <c r="D542" s="27" t="s">
        <v>471</v>
      </c>
      <c r="E542" s="11">
        <f>E543</f>
        <v>3024</v>
      </c>
      <c r="F542" s="11">
        <f t="shared" ref="F542:G542" si="259">F543</f>
        <v>2063.1</v>
      </c>
      <c r="G542" s="11">
        <f t="shared" si="259"/>
        <v>2161.5</v>
      </c>
      <c r="H542" s="2"/>
    </row>
    <row r="543" spans="1:8" ht="26.4" outlineLevel="6">
      <c r="A543" s="25" t="s">
        <v>167</v>
      </c>
      <c r="B543" s="26" t="s">
        <v>165</v>
      </c>
      <c r="C543" s="25"/>
      <c r="D543" s="27" t="s">
        <v>472</v>
      </c>
      <c r="E543" s="11">
        <f>E544</f>
        <v>3024</v>
      </c>
      <c r="F543" s="11">
        <f t="shared" ref="F543:G543" si="260">F544</f>
        <v>2063.1</v>
      </c>
      <c r="G543" s="11">
        <f t="shared" si="260"/>
        <v>2161.5</v>
      </c>
      <c r="H543" s="2"/>
    </row>
    <row r="544" spans="1:8" ht="39.6" outlineLevel="6">
      <c r="A544" s="25" t="s">
        <v>167</v>
      </c>
      <c r="B544" s="26" t="s">
        <v>166</v>
      </c>
      <c r="C544" s="25"/>
      <c r="D544" s="27" t="s">
        <v>473</v>
      </c>
      <c r="E544" s="11">
        <f>E545</f>
        <v>3024</v>
      </c>
      <c r="F544" s="11">
        <f t="shared" ref="F544:G544" si="261">F545</f>
        <v>2063.1</v>
      </c>
      <c r="G544" s="11">
        <f t="shared" si="261"/>
        <v>2161.5</v>
      </c>
      <c r="H544" s="2"/>
    </row>
    <row r="545" spans="1:8" outlineLevel="6">
      <c r="A545" s="25" t="s">
        <v>167</v>
      </c>
      <c r="B545" s="26" t="s">
        <v>166</v>
      </c>
      <c r="C545" s="25" t="s">
        <v>21</v>
      </c>
      <c r="D545" s="27" t="s">
        <v>353</v>
      </c>
      <c r="E545" s="11">
        <f>'№ 8 ведомственная'!F331</f>
        <v>3024</v>
      </c>
      <c r="F545" s="11">
        <f>'№ 8 ведомственная'!G331</f>
        <v>2063.1</v>
      </c>
      <c r="G545" s="11">
        <f>'№ 8 ведомственная'!H331</f>
        <v>2161.5</v>
      </c>
      <c r="H545" s="2"/>
    </row>
    <row r="546" spans="1:8" s="44" customFormat="1">
      <c r="A546" s="30" t="s">
        <v>227</v>
      </c>
      <c r="B546" s="77"/>
      <c r="C546" s="30"/>
      <c r="D546" s="31" t="s">
        <v>292</v>
      </c>
      <c r="E546" s="10">
        <f>E547+E571</f>
        <v>6101.1</v>
      </c>
      <c r="F546" s="10">
        <f>F547+F571</f>
        <v>5001.1000000000004</v>
      </c>
      <c r="G546" s="10">
        <f>G547+G571</f>
        <v>5001.1000000000004</v>
      </c>
      <c r="H546" s="4"/>
    </row>
    <row r="547" spans="1:8" outlineLevel="1">
      <c r="A547" s="25" t="s">
        <v>264</v>
      </c>
      <c r="B547" s="26"/>
      <c r="C547" s="25"/>
      <c r="D547" s="27" t="s">
        <v>337</v>
      </c>
      <c r="E547" s="11">
        <f>E548</f>
        <v>4043.9</v>
      </c>
      <c r="F547" s="11">
        <f t="shared" ref="F547:G547" si="262">F548</f>
        <v>2943.9</v>
      </c>
      <c r="G547" s="11">
        <f t="shared" si="262"/>
        <v>2943.9</v>
      </c>
      <c r="H547" s="2"/>
    </row>
    <row r="548" spans="1:8" ht="39.6" outlineLevel="2">
      <c r="A548" s="25" t="s">
        <v>264</v>
      </c>
      <c r="B548" s="26" t="s">
        <v>265</v>
      </c>
      <c r="C548" s="25"/>
      <c r="D548" s="27" t="s">
        <v>338</v>
      </c>
      <c r="E548" s="11">
        <f>E549+E563</f>
        <v>4043.9</v>
      </c>
      <c r="F548" s="11">
        <f>F549+F563</f>
        <v>2943.9</v>
      </c>
      <c r="G548" s="11">
        <f>G549+G563</f>
        <v>2943.9</v>
      </c>
      <c r="H548" s="2"/>
    </row>
    <row r="549" spans="1:8" ht="26.4" outlineLevel="3">
      <c r="A549" s="25" t="s">
        <v>264</v>
      </c>
      <c r="B549" s="26" t="s">
        <v>266</v>
      </c>
      <c r="C549" s="25"/>
      <c r="D549" s="27" t="s">
        <v>548</v>
      </c>
      <c r="E549" s="11">
        <f>E550+E556+E560</f>
        <v>1400</v>
      </c>
      <c r="F549" s="11">
        <f t="shared" ref="F549:G549" si="263">F550+F556+F560</f>
        <v>1400</v>
      </c>
      <c r="G549" s="11">
        <f t="shared" si="263"/>
        <v>1400</v>
      </c>
      <c r="H549" s="2"/>
    </row>
    <row r="550" spans="1:8" ht="66" outlineLevel="4">
      <c r="A550" s="25" t="s">
        <v>264</v>
      </c>
      <c r="B550" s="26" t="s">
        <v>267</v>
      </c>
      <c r="C550" s="25"/>
      <c r="D550" s="27" t="s">
        <v>549</v>
      </c>
      <c r="E550" s="11">
        <f>E551+E554</f>
        <v>417.8</v>
      </c>
      <c r="F550" s="11">
        <f t="shared" ref="F550:G550" si="264">F551+F554</f>
        <v>417.8</v>
      </c>
      <c r="G550" s="11">
        <f t="shared" si="264"/>
        <v>417.8</v>
      </c>
      <c r="H550" s="2"/>
    </row>
    <row r="551" spans="1:8" ht="79.2" outlineLevel="5">
      <c r="A551" s="25" t="s">
        <v>264</v>
      </c>
      <c r="B551" s="26" t="s">
        <v>268</v>
      </c>
      <c r="C551" s="25"/>
      <c r="D551" s="27" t="s">
        <v>550</v>
      </c>
      <c r="E551" s="11">
        <f>E552+E553</f>
        <v>412.8</v>
      </c>
      <c r="F551" s="11">
        <f t="shared" ref="F551:G551" si="265">F552+F553</f>
        <v>412.8</v>
      </c>
      <c r="G551" s="11">
        <f t="shared" si="265"/>
        <v>412.8</v>
      </c>
      <c r="H551" s="2"/>
    </row>
    <row r="552" spans="1:8" ht="52.8" outlineLevel="6">
      <c r="A552" s="25" t="s">
        <v>264</v>
      </c>
      <c r="B552" s="26" t="s">
        <v>268</v>
      </c>
      <c r="C552" s="25" t="s">
        <v>6</v>
      </c>
      <c r="D552" s="27" t="s">
        <v>341</v>
      </c>
      <c r="E552" s="11">
        <f>'№ 8 ведомственная'!F586</f>
        <v>5.2</v>
      </c>
      <c r="F552" s="11">
        <f>'№ 8 ведомственная'!G586</f>
        <v>5.2</v>
      </c>
      <c r="G552" s="11">
        <f>'№ 8 ведомственная'!H586</f>
        <v>5.2</v>
      </c>
      <c r="H552" s="2"/>
    </row>
    <row r="553" spans="1:8" ht="26.4" outlineLevel="6">
      <c r="A553" s="25" t="s">
        <v>264</v>
      </c>
      <c r="B553" s="26" t="s">
        <v>268</v>
      </c>
      <c r="C553" s="25" t="s">
        <v>7</v>
      </c>
      <c r="D553" s="27" t="s">
        <v>342</v>
      </c>
      <c r="E553" s="11">
        <f>'№ 8 ведомственная'!F587</f>
        <v>407.6</v>
      </c>
      <c r="F553" s="11">
        <f>'№ 8 ведомственная'!G587</f>
        <v>407.6</v>
      </c>
      <c r="G553" s="11">
        <f>'№ 8 ведомственная'!H587</f>
        <v>407.6</v>
      </c>
      <c r="H553" s="2"/>
    </row>
    <row r="554" spans="1:8" ht="26.4" outlineLevel="5">
      <c r="A554" s="25" t="s">
        <v>264</v>
      </c>
      <c r="B554" s="26" t="s">
        <v>269</v>
      </c>
      <c r="C554" s="25"/>
      <c r="D554" s="27" t="s">
        <v>551</v>
      </c>
      <c r="E554" s="11">
        <f>E555</f>
        <v>5</v>
      </c>
      <c r="F554" s="11">
        <f t="shared" ref="F554:G554" si="266">F555</f>
        <v>5</v>
      </c>
      <c r="G554" s="11">
        <f t="shared" si="266"/>
        <v>5</v>
      </c>
      <c r="H554" s="2"/>
    </row>
    <row r="555" spans="1:8" ht="26.4" outlineLevel="6">
      <c r="A555" s="25" t="s">
        <v>264</v>
      </c>
      <c r="B555" s="26" t="s">
        <v>269</v>
      </c>
      <c r="C555" s="25" t="s">
        <v>7</v>
      </c>
      <c r="D555" s="27" t="s">
        <v>342</v>
      </c>
      <c r="E555" s="11">
        <f>'№ 8 ведомственная'!F589</f>
        <v>5</v>
      </c>
      <c r="F555" s="11">
        <f>'№ 8 ведомственная'!G589</f>
        <v>5</v>
      </c>
      <c r="G555" s="11">
        <f>'№ 8 ведомственная'!H589</f>
        <v>5</v>
      </c>
      <c r="H555" s="2"/>
    </row>
    <row r="556" spans="1:8" ht="39.6" outlineLevel="4">
      <c r="A556" s="25" t="s">
        <v>264</v>
      </c>
      <c r="B556" s="26" t="s">
        <v>270</v>
      </c>
      <c r="C556" s="25"/>
      <c r="D556" s="27" t="s">
        <v>552</v>
      </c>
      <c r="E556" s="11">
        <f>E557</f>
        <v>959</v>
      </c>
      <c r="F556" s="11">
        <f t="shared" ref="F556:G556" si="267">F557</f>
        <v>959</v>
      </c>
      <c r="G556" s="11">
        <f t="shared" si="267"/>
        <v>959</v>
      </c>
      <c r="H556" s="2"/>
    </row>
    <row r="557" spans="1:8" ht="39.6" outlineLevel="5">
      <c r="A557" s="25" t="s">
        <v>264</v>
      </c>
      <c r="B557" s="26" t="s">
        <v>271</v>
      </c>
      <c r="C557" s="25"/>
      <c r="D557" s="27" t="s">
        <v>553</v>
      </c>
      <c r="E557" s="11">
        <f>E558+E559</f>
        <v>959</v>
      </c>
      <c r="F557" s="11">
        <f t="shared" ref="F557:G557" si="268">F558+F559</f>
        <v>959</v>
      </c>
      <c r="G557" s="11">
        <f t="shared" si="268"/>
        <v>959</v>
      </c>
      <c r="H557" s="2"/>
    </row>
    <row r="558" spans="1:8" ht="52.8" outlineLevel="6">
      <c r="A558" s="25" t="s">
        <v>264</v>
      </c>
      <c r="B558" s="26" t="s">
        <v>271</v>
      </c>
      <c r="C558" s="25" t="s">
        <v>6</v>
      </c>
      <c r="D558" s="27" t="s">
        <v>341</v>
      </c>
      <c r="E558" s="11">
        <f>'№ 8 ведомственная'!F592</f>
        <v>397</v>
      </c>
      <c r="F558" s="11">
        <f>'№ 8 ведомственная'!G592</f>
        <v>397</v>
      </c>
      <c r="G558" s="11">
        <f>'№ 8 ведомственная'!H592</f>
        <v>397</v>
      </c>
      <c r="H558" s="2"/>
    </row>
    <row r="559" spans="1:8" ht="26.4" outlineLevel="6">
      <c r="A559" s="25" t="s">
        <v>264</v>
      </c>
      <c r="B559" s="26" t="s">
        <v>271</v>
      </c>
      <c r="C559" s="25" t="s">
        <v>7</v>
      </c>
      <c r="D559" s="27" t="s">
        <v>342</v>
      </c>
      <c r="E559" s="11">
        <f>'№ 8 ведомственная'!F593</f>
        <v>562</v>
      </c>
      <c r="F559" s="11">
        <f>'№ 8 ведомственная'!G593</f>
        <v>562</v>
      </c>
      <c r="G559" s="11">
        <f>'№ 8 ведомственная'!H593</f>
        <v>562</v>
      </c>
      <c r="H559" s="2"/>
    </row>
    <row r="560" spans="1:8" ht="26.4" outlineLevel="6">
      <c r="A560" s="26" t="s">
        <v>264</v>
      </c>
      <c r="B560" s="26" t="s">
        <v>272</v>
      </c>
      <c r="C560" s="25"/>
      <c r="D560" s="27" t="s">
        <v>632</v>
      </c>
      <c r="E560" s="11">
        <f>E561</f>
        <v>23.2</v>
      </c>
      <c r="F560" s="11">
        <f t="shared" ref="F560:G560" si="269">F561</f>
        <v>23.2</v>
      </c>
      <c r="G560" s="11">
        <f t="shared" si="269"/>
        <v>23.2</v>
      </c>
      <c r="H560" s="2"/>
    </row>
    <row r="561" spans="1:8" outlineLevel="6">
      <c r="A561" s="26" t="s">
        <v>264</v>
      </c>
      <c r="B561" s="26" t="s">
        <v>273</v>
      </c>
      <c r="C561" s="25"/>
      <c r="D561" s="27" t="s">
        <v>633</v>
      </c>
      <c r="E561" s="11">
        <f>E562</f>
        <v>23.2</v>
      </c>
      <c r="F561" s="11">
        <f t="shared" ref="F561:G561" si="270">F562</f>
        <v>23.2</v>
      </c>
      <c r="G561" s="11">
        <f t="shared" si="270"/>
        <v>23.2</v>
      </c>
      <c r="H561" s="2"/>
    </row>
    <row r="562" spans="1:8" ht="26.4" outlineLevel="6">
      <c r="A562" s="26" t="s">
        <v>264</v>
      </c>
      <c r="B562" s="26" t="s">
        <v>273</v>
      </c>
      <c r="C562" s="25">
        <v>200</v>
      </c>
      <c r="D562" s="27" t="s">
        <v>342</v>
      </c>
      <c r="E562" s="11">
        <v>23.2</v>
      </c>
      <c r="F562" s="11">
        <v>23.2</v>
      </c>
      <c r="G562" s="11">
        <v>23.2</v>
      </c>
      <c r="H562" s="2"/>
    </row>
    <row r="563" spans="1:8" ht="26.4" outlineLevel="3">
      <c r="A563" s="25" t="s">
        <v>264</v>
      </c>
      <c r="B563" s="26" t="s">
        <v>274</v>
      </c>
      <c r="C563" s="25"/>
      <c r="D563" s="27" t="s">
        <v>556</v>
      </c>
      <c r="E563" s="11">
        <f>E564</f>
        <v>2643.9</v>
      </c>
      <c r="F563" s="11">
        <f t="shared" ref="F563:G563" si="271">F564</f>
        <v>1543.9</v>
      </c>
      <c r="G563" s="11">
        <f t="shared" si="271"/>
        <v>1543.9</v>
      </c>
      <c r="H563" s="2"/>
    </row>
    <row r="564" spans="1:8" ht="26.4" outlineLevel="4">
      <c r="A564" s="25" t="s">
        <v>264</v>
      </c>
      <c r="B564" s="26" t="s">
        <v>275</v>
      </c>
      <c r="C564" s="25"/>
      <c r="D564" s="27" t="s">
        <v>557</v>
      </c>
      <c r="E564" s="11">
        <f>E565+E569</f>
        <v>2643.9</v>
      </c>
      <c r="F564" s="11">
        <f>F565+F569</f>
        <v>1543.9</v>
      </c>
      <c r="G564" s="11">
        <f>G565+G569</f>
        <v>1543.9</v>
      </c>
      <c r="H564" s="2"/>
    </row>
    <row r="565" spans="1:8" ht="26.4" outlineLevel="5">
      <c r="A565" s="25" t="s">
        <v>264</v>
      </c>
      <c r="B565" s="26" t="s">
        <v>276</v>
      </c>
      <c r="C565" s="25"/>
      <c r="D565" s="27" t="s">
        <v>558</v>
      </c>
      <c r="E565" s="11">
        <f>E566+E567+E568</f>
        <v>2143.9</v>
      </c>
      <c r="F565" s="11">
        <f t="shared" ref="F565:G565" si="272">F566+F567+F568</f>
        <v>1543.9</v>
      </c>
      <c r="G565" s="11">
        <f t="shared" si="272"/>
        <v>1543.9</v>
      </c>
      <c r="H565" s="2"/>
    </row>
    <row r="566" spans="1:8" ht="52.8" outlineLevel="6">
      <c r="A566" s="25" t="s">
        <v>264</v>
      </c>
      <c r="B566" s="26" t="s">
        <v>276</v>
      </c>
      <c r="C566" s="25" t="s">
        <v>6</v>
      </c>
      <c r="D566" s="27" t="s">
        <v>341</v>
      </c>
      <c r="E566" s="11">
        <f>'№ 8 ведомственная'!F600</f>
        <v>1063.9000000000001</v>
      </c>
      <c r="F566" s="11">
        <f>'№ 8 ведомственная'!G600</f>
        <v>1063.9000000000001</v>
      </c>
      <c r="G566" s="11">
        <f>'№ 8 ведомственная'!H600</f>
        <v>1063.9000000000001</v>
      </c>
      <c r="H566" s="2"/>
    </row>
    <row r="567" spans="1:8" ht="26.4" outlineLevel="6">
      <c r="A567" s="25" t="s">
        <v>264</v>
      </c>
      <c r="B567" s="26" t="s">
        <v>276</v>
      </c>
      <c r="C567" s="25" t="s">
        <v>7</v>
      </c>
      <c r="D567" s="27" t="s">
        <v>342</v>
      </c>
      <c r="E567" s="11">
        <f>'№ 8 ведомственная'!F601</f>
        <v>705.3</v>
      </c>
      <c r="F567" s="11">
        <f>'№ 8 ведомственная'!G601</f>
        <v>480</v>
      </c>
      <c r="G567" s="11">
        <f>'№ 8 ведомственная'!H601</f>
        <v>480</v>
      </c>
      <c r="H567" s="2"/>
    </row>
    <row r="568" spans="1:8" outlineLevel="6">
      <c r="A568" s="26" t="s">
        <v>264</v>
      </c>
      <c r="B568" s="26" t="s">
        <v>276</v>
      </c>
      <c r="C568" s="25">
        <v>800</v>
      </c>
      <c r="D568" s="27" t="s">
        <v>343</v>
      </c>
      <c r="E568" s="11">
        <f>'№ 8 ведомственная'!F602</f>
        <v>374.7</v>
      </c>
      <c r="F568" s="11">
        <f>'№ 8 ведомственная'!G602</f>
        <v>0</v>
      </c>
      <c r="G568" s="11">
        <f>'№ 8 ведомственная'!H602</f>
        <v>0</v>
      </c>
      <c r="H568" s="2"/>
    </row>
    <row r="569" spans="1:8" outlineLevel="5">
      <c r="A569" s="25" t="s">
        <v>264</v>
      </c>
      <c r="B569" s="26" t="s">
        <v>591</v>
      </c>
      <c r="C569" s="25"/>
      <c r="D569" s="27" t="s">
        <v>592</v>
      </c>
      <c r="E569" s="11">
        <f>E570</f>
        <v>500</v>
      </c>
      <c r="F569" s="11">
        <f t="shared" ref="F569:G569" si="273">F570</f>
        <v>0</v>
      </c>
      <c r="G569" s="11">
        <f t="shared" si="273"/>
        <v>0</v>
      </c>
      <c r="H569" s="2"/>
    </row>
    <row r="570" spans="1:8" ht="26.4" outlineLevel="6">
      <c r="A570" s="25" t="s">
        <v>264</v>
      </c>
      <c r="B570" s="26" t="s">
        <v>591</v>
      </c>
      <c r="C570" s="25" t="s">
        <v>7</v>
      </c>
      <c r="D570" s="27" t="s">
        <v>342</v>
      </c>
      <c r="E570" s="11">
        <f>'№ 8 ведомственная'!F604</f>
        <v>500</v>
      </c>
      <c r="F570" s="11">
        <f>'№ 8 ведомственная'!G604</f>
        <v>0</v>
      </c>
      <c r="G570" s="11">
        <f>'№ 8 ведомственная'!H604</f>
        <v>0</v>
      </c>
      <c r="H570" s="2"/>
    </row>
    <row r="571" spans="1:8" outlineLevel="1">
      <c r="A571" s="25" t="s">
        <v>228</v>
      </c>
      <c r="B571" s="26"/>
      <c r="C571" s="25"/>
      <c r="D571" s="27" t="s">
        <v>333</v>
      </c>
      <c r="E571" s="11">
        <f>E572</f>
        <v>2057.1999999999998</v>
      </c>
      <c r="F571" s="11">
        <f t="shared" ref="F571:G575" si="274">F572</f>
        <v>2057.1999999999998</v>
      </c>
      <c r="G571" s="11">
        <f t="shared" si="274"/>
        <v>2057.1999999999998</v>
      </c>
      <c r="H571" s="2"/>
    </row>
    <row r="572" spans="1:8" ht="39.6" outlineLevel="2">
      <c r="A572" s="25" t="s">
        <v>228</v>
      </c>
      <c r="B572" s="26" t="s">
        <v>184</v>
      </c>
      <c r="C572" s="25"/>
      <c r="D572" s="27" t="s">
        <v>327</v>
      </c>
      <c r="E572" s="11">
        <f>E573</f>
        <v>2057.1999999999998</v>
      </c>
      <c r="F572" s="11">
        <f t="shared" si="274"/>
        <v>2057.1999999999998</v>
      </c>
      <c r="G572" s="11">
        <f t="shared" si="274"/>
        <v>2057.1999999999998</v>
      </c>
      <c r="H572" s="2"/>
    </row>
    <row r="573" spans="1:8" ht="26.4" outlineLevel="3">
      <c r="A573" s="25" t="s">
        <v>228</v>
      </c>
      <c r="B573" s="26" t="s">
        <v>208</v>
      </c>
      <c r="C573" s="25"/>
      <c r="D573" s="27" t="s">
        <v>503</v>
      </c>
      <c r="E573" s="11">
        <f>E574+E577</f>
        <v>2057.1999999999998</v>
      </c>
      <c r="F573" s="11">
        <f t="shared" ref="F573:G573" si="275">F574+F577</f>
        <v>2057.1999999999998</v>
      </c>
      <c r="G573" s="11">
        <f t="shared" si="275"/>
        <v>2057.1999999999998</v>
      </c>
      <c r="H573" s="2"/>
    </row>
    <row r="574" spans="1:8" ht="26.4" outlineLevel="4">
      <c r="A574" s="25" t="s">
        <v>228</v>
      </c>
      <c r="B574" s="26" t="s">
        <v>209</v>
      </c>
      <c r="C574" s="25"/>
      <c r="D574" s="27" t="s">
        <v>504</v>
      </c>
      <c r="E574" s="11">
        <f>E575</f>
        <v>2047.1999999999998</v>
      </c>
      <c r="F574" s="11">
        <f t="shared" si="274"/>
        <v>2057.1999999999998</v>
      </c>
      <c r="G574" s="11">
        <f t="shared" si="274"/>
        <v>2057.1999999999998</v>
      </c>
      <c r="H574" s="2"/>
    </row>
    <row r="575" spans="1:8" ht="39.6" outlineLevel="5">
      <c r="A575" s="25" t="s">
        <v>228</v>
      </c>
      <c r="B575" s="26" t="s">
        <v>229</v>
      </c>
      <c r="C575" s="25"/>
      <c r="D575" s="27" t="s">
        <v>518</v>
      </c>
      <c r="E575" s="11">
        <f>E576</f>
        <v>2047.1999999999998</v>
      </c>
      <c r="F575" s="11">
        <f t="shared" si="274"/>
        <v>2057.1999999999998</v>
      </c>
      <c r="G575" s="11">
        <f t="shared" si="274"/>
        <v>2057.1999999999998</v>
      </c>
      <c r="H575" s="2"/>
    </row>
    <row r="576" spans="1:8" ht="26.4" outlineLevel="6">
      <c r="A576" s="25" t="s">
        <v>228</v>
      </c>
      <c r="B576" s="26" t="s">
        <v>229</v>
      </c>
      <c r="C576" s="25" t="s">
        <v>39</v>
      </c>
      <c r="D576" s="27" t="s">
        <v>368</v>
      </c>
      <c r="E576" s="11">
        <f>'№ 8 ведомственная'!F476</f>
        <v>2047.1999999999998</v>
      </c>
      <c r="F576" s="11">
        <f>'№ 8 ведомственная'!G476</f>
        <v>2057.1999999999998</v>
      </c>
      <c r="G576" s="11">
        <f>'№ 8 ведомственная'!H476</f>
        <v>2057.1999999999998</v>
      </c>
      <c r="H576" s="2"/>
    </row>
    <row r="577" spans="1:8" ht="26.4" outlineLevel="6">
      <c r="A577" s="26" t="s">
        <v>228</v>
      </c>
      <c r="B577" s="26" t="s">
        <v>738</v>
      </c>
      <c r="C577" s="25"/>
      <c r="D577" s="27" t="s">
        <v>697</v>
      </c>
      <c r="E577" s="11">
        <f>E578</f>
        <v>10</v>
      </c>
      <c r="F577" s="11">
        <f t="shared" ref="F577:G577" si="276">F578</f>
        <v>0</v>
      </c>
      <c r="G577" s="11">
        <f t="shared" si="276"/>
        <v>0</v>
      </c>
      <c r="H577" s="2"/>
    </row>
    <row r="578" spans="1:8" ht="79.2" outlineLevel="6">
      <c r="A578" s="26" t="s">
        <v>228</v>
      </c>
      <c r="B578" s="26" t="s">
        <v>737</v>
      </c>
      <c r="C578" s="25"/>
      <c r="D578" s="27" t="s">
        <v>698</v>
      </c>
      <c r="E578" s="11">
        <f>E579</f>
        <v>10</v>
      </c>
      <c r="F578" s="11">
        <f t="shared" ref="F578:G578" si="277">F579</f>
        <v>0</v>
      </c>
      <c r="G578" s="11">
        <f t="shared" si="277"/>
        <v>0</v>
      </c>
      <c r="H578" s="2"/>
    </row>
    <row r="579" spans="1:8" ht="26.4" outlineLevel="6">
      <c r="A579" s="26" t="s">
        <v>228</v>
      </c>
      <c r="B579" s="26" t="s">
        <v>737</v>
      </c>
      <c r="C579" s="25" t="s">
        <v>39</v>
      </c>
      <c r="D579" s="27" t="s">
        <v>368</v>
      </c>
      <c r="E579" s="11">
        <f>'№ 8 ведомственная'!F479</f>
        <v>10</v>
      </c>
      <c r="F579" s="11">
        <f>'№ 8 ведомственная'!G479</f>
        <v>0</v>
      </c>
      <c r="G579" s="11">
        <f>'№ 8 ведомственная'!H479</f>
        <v>0</v>
      </c>
      <c r="H579" s="2"/>
    </row>
    <row r="580" spans="1:8" s="44" customFormat="1">
      <c r="A580" s="30" t="s">
        <v>172</v>
      </c>
      <c r="B580" s="77"/>
      <c r="C580" s="30"/>
      <c r="D580" s="31" t="s">
        <v>290</v>
      </c>
      <c r="E580" s="10">
        <f t="shared" ref="E580:E587" si="278">E581</f>
        <v>2183.5</v>
      </c>
      <c r="F580" s="10">
        <f t="shared" ref="F580:G583" si="279">F581</f>
        <v>2183.5</v>
      </c>
      <c r="G580" s="10">
        <f t="shared" si="279"/>
        <v>2183.5</v>
      </c>
      <c r="H580" s="4"/>
    </row>
    <row r="581" spans="1:8" outlineLevel="1">
      <c r="A581" s="25" t="s">
        <v>173</v>
      </c>
      <c r="B581" s="26"/>
      <c r="C581" s="25"/>
      <c r="D581" s="27" t="s">
        <v>324</v>
      </c>
      <c r="E581" s="11">
        <f t="shared" si="278"/>
        <v>2183.5</v>
      </c>
      <c r="F581" s="11">
        <f t="shared" si="279"/>
        <v>2183.5</v>
      </c>
      <c r="G581" s="11">
        <f t="shared" si="279"/>
        <v>2183.5</v>
      </c>
      <c r="H581" s="2"/>
    </row>
    <row r="582" spans="1:8" ht="39.6" outlineLevel="2">
      <c r="A582" s="25" t="s">
        <v>173</v>
      </c>
      <c r="B582" s="26" t="s">
        <v>13</v>
      </c>
      <c r="C582" s="25"/>
      <c r="D582" s="27" t="s">
        <v>296</v>
      </c>
      <c r="E582" s="11">
        <f t="shared" si="278"/>
        <v>2183.5</v>
      </c>
      <c r="F582" s="11">
        <f t="shared" si="279"/>
        <v>2183.5</v>
      </c>
      <c r="G582" s="11">
        <f t="shared" si="279"/>
        <v>2183.5</v>
      </c>
      <c r="H582" s="2"/>
    </row>
    <row r="583" spans="1:8" ht="26.4" outlineLevel="3">
      <c r="A583" s="25" t="s">
        <v>173</v>
      </c>
      <c r="B583" s="26" t="s">
        <v>174</v>
      </c>
      <c r="C583" s="25"/>
      <c r="D583" s="27" t="s">
        <v>477</v>
      </c>
      <c r="E583" s="11">
        <f t="shared" si="278"/>
        <v>2183.5</v>
      </c>
      <c r="F583" s="11">
        <f t="shared" si="279"/>
        <v>2183.5</v>
      </c>
      <c r="G583" s="11">
        <f t="shared" si="279"/>
        <v>2183.5</v>
      </c>
      <c r="H583" s="2"/>
    </row>
    <row r="584" spans="1:8" outlineLevel="4">
      <c r="A584" s="25" t="s">
        <v>173</v>
      </c>
      <c r="B584" s="26" t="s">
        <v>175</v>
      </c>
      <c r="C584" s="25"/>
      <c r="D584" s="27" t="s">
        <v>575</v>
      </c>
      <c r="E584" s="11">
        <f>E585+E587</f>
        <v>2183.5</v>
      </c>
      <c r="F584" s="11">
        <f t="shared" ref="F584:G584" si="280">F585+F587</f>
        <v>2183.5</v>
      </c>
      <c r="G584" s="11">
        <f t="shared" si="280"/>
        <v>2183.5</v>
      </c>
      <c r="H584" s="2"/>
    </row>
    <row r="585" spans="1:8" ht="26.4" outlineLevel="4">
      <c r="A585" s="26" t="s">
        <v>173</v>
      </c>
      <c r="B585" s="26" t="s">
        <v>647</v>
      </c>
      <c r="C585" s="25"/>
      <c r="D585" s="27" t="s">
        <v>648</v>
      </c>
      <c r="E585" s="11">
        <f>E586</f>
        <v>947.9</v>
      </c>
      <c r="F585" s="11">
        <f t="shared" ref="F585:G585" si="281">F586</f>
        <v>947.9</v>
      </c>
      <c r="G585" s="11">
        <f t="shared" si="281"/>
        <v>947.9</v>
      </c>
      <c r="H585" s="2"/>
    </row>
    <row r="586" spans="1:8" ht="26.4" outlineLevel="4">
      <c r="A586" s="26" t="s">
        <v>173</v>
      </c>
      <c r="B586" s="26" t="s">
        <v>647</v>
      </c>
      <c r="C586" s="25" t="s">
        <v>39</v>
      </c>
      <c r="D586" s="27" t="s">
        <v>368</v>
      </c>
      <c r="E586" s="11">
        <f>'№ 8 ведомственная'!F338</f>
        <v>947.9</v>
      </c>
      <c r="F586" s="11">
        <f>'№ 8 ведомственная'!G338</f>
        <v>947.9</v>
      </c>
      <c r="G586" s="11">
        <f>'№ 8 ведомственная'!H338</f>
        <v>947.9</v>
      </c>
      <c r="H586" s="2"/>
    </row>
    <row r="587" spans="1:8" outlineLevel="5">
      <c r="A587" s="25" t="s">
        <v>173</v>
      </c>
      <c r="B587" s="26" t="s">
        <v>176</v>
      </c>
      <c r="C587" s="25"/>
      <c r="D587" s="27" t="s">
        <v>478</v>
      </c>
      <c r="E587" s="11">
        <f t="shared" si="278"/>
        <v>1235.5999999999999</v>
      </c>
      <c r="F587" s="11">
        <f t="shared" ref="F587:G587" si="282">F588</f>
        <v>1235.5999999999999</v>
      </c>
      <c r="G587" s="11">
        <f t="shared" si="282"/>
        <v>1235.5999999999999</v>
      </c>
      <c r="H587" s="2"/>
    </row>
    <row r="588" spans="1:8" ht="26.4" outlineLevel="6">
      <c r="A588" s="25" t="s">
        <v>173</v>
      </c>
      <c r="B588" s="26" t="s">
        <v>176</v>
      </c>
      <c r="C588" s="25" t="s">
        <v>39</v>
      </c>
      <c r="D588" s="27" t="s">
        <v>368</v>
      </c>
      <c r="E588" s="11">
        <f>'№ 8 ведомственная'!F340</f>
        <v>1235.5999999999999</v>
      </c>
      <c r="F588" s="11">
        <f>'№ 8 ведомственная'!G340</f>
        <v>1235.5999999999999</v>
      </c>
      <c r="G588" s="11">
        <f>'№ 8 ведомственная'!H340</f>
        <v>1235.5999999999999</v>
      </c>
      <c r="H588" s="2"/>
    </row>
    <row r="589" spans="1:8" ht="12.75" customHeight="1">
      <c r="D589" s="52"/>
      <c r="E589" s="13"/>
      <c r="F589" s="13"/>
      <c r="G589" s="22" t="s">
        <v>729</v>
      </c>
      <c r="H589" s="2"/>
    </row>
    <row r="590" spans="1:8" ht="12.75" customHeight="1">
      <c r="A590" s="38"/>
      <c r="B590" s="84"/>
      <c r="C590" s="38"/>
      <c r="D590" s="38"/>
      <c r="E590" s="6"/>
      <c r="F590" s="6"/>
      <c r="G590" s="6"/>
      <c r="H590" s="2"/>
    </row>
    <row r="591" spans="1:8" ht="15.15" customHeight="1">
      <c r="D591" s="113"/>
      <c r="E591" s="114"/>
      <c r="F591" s="114"/>
      <c r="G591" s="114"/>
      <c r="H591" s="2"/>
    </row>
  </sheetData>
  <mergeCells count="14">
    <mergeCell ref="E1:G1"/>
    <mergeCell ref="E2:G2"/>
    <mergeCell ref="E3:G3"/>
    <mergeCell ref="E5:G5"/>
    <mergeCell ref="A13:G14"/>
    <mergeCell ref="D15:G15"/>
    <mergeCell ref="D16:G16"/>
    <mergeCell ref="D591:G591"/>
    <mergeCell ref="E6:G6"/>
    <mergeCell ref="E7:G7"/>
    <mergeCell ref="E8:G8"/>
    <mergeCell ref="E9:G9"/>
    <mergeCell ref="E10:G10"/>
    <mergeCell ref="D11:G11"/>
  </mergeCells>
  <pageMargins left="0.78749999999999998" right="0.59027779999999996" top="0.59027779999999996" bottom="0.59027779999999996" header="0.39374999999999999" footer="0.51180550000000002"/>
  <pageSetup paperSize="9" scale="76"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J614"/>
  <sheetViews>
    <sheetView showGridLines="0" tabSelected="1" zoomScale="90" zoomScaleNormal="90" zoomScaleSheetLayoutView="100" workbookViewId="0">
      <selection activeCell="F10" sqref="F10:H10"/>
    </sheetView>
  </sheetViews>
  <sheetFormatPr defaultColWidth="9.109375" defaultRowHeight="14.4" outlineLevelRow="7"/>
  <cols>
    <col min="1" max="1" width="7.6640625" style="102" customWidth="1"/>
    <col min="2" max="2" width="7.6640625" style="103" customWidth="1"/>
    <col min="3" max="3" width="10.6640625" style="103" customWidth="1"/>
    <col min="4" max="4" width="7.6640625" style="102" customWidth="1"/>
    <col min="5" max="5" width="49" style="102" customWidth="1"/>
    <col min="6" max="8" width="11.6640625" style="14" customWidth="1"/>
    <col min="9" max="9" width="9.109375" style="1" customWidth="1"/>
    <col min="10" max="16384" width="9.109375" style="1"/>
  </cols>
  <sheetData>
    <row r="1" spans="1:10">
      <c r="F1" s="117" t="s">
        <v>736</v>
      </c>
      <c r="G1" s="117"/>
      <c r="H1" s="117"/>
    </row>
    <row r="2" spans="1:10">
      <c r="F2" s="117" t="s">
        <v>567</v>
      </c>
      <c r="G2" s="117"/>
      <c r="H2" s="117"/>
    </row>
    <row r="3" spans="1:10">
      <c r="F3" s="117" t="s">
        <v>757</v>
      </c>
      <c r="G3" s="117"/>
      <c r="H3" s="117"/>
    </row>
    <row r="5" spans="1:10" s="18" customFormat="1">
      <c r="A5" s="104"/>
      <c r="B5" s="105"/>
      <c r="C5" s="105"/>
      <c r="D5" s="104"/>
      <c r="E5" s="104"/>
      <c r="F5" s="127" t="s">
        <v>728</v>
      </c>
      <c r="G5" s="127"/>
      <c r="H5" s="127"/>
      <c r="I5" s="19"/>
    </row>
    <row r="6" spans="1:10" s="18" customFormat="1" ht="15" customHeight="1">
      <c r="A6" s="104"/>
      <c r="B6" s="105"/>
      <c r="C6" s="105"/>
      <c r="D6" s="104"/>
      <c r="E6" s="104"/>
      <c r="F6" s="120" t="s">
        <v>567</v>
      </c>
      <c r="G6" s="120"/>
      <c r="H6" s="120"/>
      <c r="I6" s="20"/>
    </row>
    <row r="7" spans="1:10" s="18" customFormat="1">
      <c r="A7" s="104"/>
      <c r="B7" s="105"/>
      <c r="C7" s="105"/>
      <c r="D7" s="104"/>
      <c r="E7" s="104"/>
      <c r="F7" s="121" t="s">
        <v>689</v>
      </c>
      <c r="G7" s="121"/>
      <c r="H7" s="121"/>
      <c r="I7" s="19"/>
    </row>
    <row r="8" spans="1:10" s="18" customFormat="1">
      <c r="A8" s="104"/>
      <c r="B8" s="105"/>
      <c r="C8" s="105"/>
      <c r="D8" s="104"/>
      <c r="E8" s="104"/>
      <c r="F8" s="121" t="s">
        <v>568</v>
      </c>
      <c r="G8" s="121"/>
      <c r="H8" s="121"/>
      <c r="I8" s="19"/>
    </row>
    <row r="9" spans="1:10" s="18" customFormat="1">
      <c r="A9" s="104"/>
      <c r="B9" s="105"/>
      <c r="C9" s="105"/>
      <c r="D9" s="104"/>
      <c r="E9" s="104"/>
      <c r="F9" s="121" t="s">
        <v>577</v>
      </c>
      <c r="G9" s="121"/>
      <c r="H9" s="121"/>
      <c r="I9" s="19"/>
    </row>
    <row r="10" spans="1:10" s="18" customFormat="1">
      <c r="A10" s="104"/>
      <c r="B10" s="105"/>
      <c r="C10" s="105"/>
      <c r="D10" s="104"/>
      <c r="E10" s="104"/>
      <c r="F10" s="121" t="s">
        <v>578</v>
      </c>
      <c r="G10" s="121"/>
      <c r="H10" s="121"/>
      <c r="I10" s="19"/>
    </row>
    <row r="11" spans="1:10" s="18" customFormat="1">
      <c r="A11" s="104"/>
      <c r="B11" s="105"/>
      <c r="C11" s="105"/>
      <c r="D11" s="104"/>
      <c r="E11" s="37"/>
      <c r="F11" s="38"/>
      <c r="G11" s="6"/>
      <c r="H11" s="6"/>
      <c r="I11" s="6"/>
      <c r="J11" s="2"/>
    </row>
    <row r="12" spans="1:10" s="18" customFormat="1" ht="102" customHeight="1">
      <c r="A12" s="128" t="s">
        <v>576</v>
      </c>
      <c r="B12" s="128"/>
      <c r="C12" s="128"/>
      <c r="D12" s="128"/>
      <c r="E12" s="128"/>
      <c r="F12" s="128"/>
      <c r="G12" s="128"/>
      <c r="H12" s="128"/>
      <c r="I12" s="21"/>
      <c r="J12" s="2"/>
    </row>
    <row r="13" spans="1:10" ht="15.75" customHeight="1">
      <c r="E13" s="109"/>
      <c r="F13" s="110"/>
      <c r="G13" s="110"/>
      <c r="H13" s="110"/>
      <c r="I13" s="2"/>
    </row>
    <row r="14" spans="1:10" ht="12" customHeight="1">
      <c r="A14" s="122" t="s">
        <v>560</v>
      </c>
      <c r="B14" s="123" t="s">
        <v>561</v>
      </c>
      <c r="C14" s="123" t="s">
        <v>562</v>
      </c>
      <c r="D14" s="122" t="s">
        <v>563</v>
      </c>
      <c r="E14" s="122" t="s">
        <v>564</v>
      </c>
      <c r="F14" s="124" t="s">
        <v>565</v>
      </c>
      <c r="G14" s="125"/>
      <c r="H14" s="126"/>
      <c r="I14" s="2"/>
    </row>
    <row r="15" spans="1:10" ht="33" customHeight="1">
      <c r="A15" s="122"/>
      <c r="B15" s="123"/>
      <c r="C15" s="123"/>
      <c r="D15" s="122"/>
      <c r="E15" s="122"/>
      <c r="F15" s="16" t="s">
        <v>638</v>
      </c>
      <c r="G15" s="16" t="s">
        <v>639</v>
      </c>
      <c r="H15" s="16" t="s">
        <v>640</v>
      </c>
      <c r="I15" s="2"/>
    </row>
    <row r="16" spans="1:10" ht="16.5" customHeight="1">
      <c r="A16" s="106">
        <v>1</v>
      </c>
      <c r="B16" s="107">
        <v>2</v>
      </c>
      <c r="C16" s="107">
        <v>3</v>
      </c>
      <c r="D16" s="106">
        <v>4</v>
      </c>
      <c r="E16" s="106">
        <v>5</v>
      </c>
      <c r="F16" s="7">
        <v>6</v>
      </c>
      <c r="G16" s="7">
        <v>7</v>
      </c>
      <c r="H16" s="7">
        <v>8</v>
      </c>
      <c r="I16" s="2"/>
    </row>
    <row r="17" spans="1:10" s="3" customFormat="1" ht="16.5" customHeight="1">
      <c r="A17" s="42"/>
      <c r="B17" s="80"/>
      <c r="C17" s="80"/>
      <c r="D17" s="42"/>
      <c r="E17" s="43" t="s">
        <v>559</v>
      </c>
      <c r="F17" s="9">
        <f>F18+F27+F341+F480+F605</f>
        <v>586134.69999999995</v>
      </c>
      <c r="G17" s="9">
        <f>G18+G27+G341+G480+G605</f>
        <v>537549.19999999995</v>
      </c>
      <c r="H17" s="9">
        <f>H18+H27+H341+H480+H605</f>
        <v>529424.49999999988</v>
      </c>
      <c r="I17" s="24"/>
    </row>
    <row r="18" spans="1:10" s="3" customFormat="1" ht="26.4">
      <c r="A18" s="30" t="s">
        <v>0</v>
      </c>
      <c r="B18" s="77"/>
      <c r="C18" s="77"/>
      <c r="D18" s="30"/>
      <c r="E18" s="31" t="s">
        <v>279</v>
      </c>
      <c r="F18" s="10">
        <f>F19</f>
        <v>8321.6</v>
      </c>
      <c r="G18" s="10">
        <f t="shared" ref="G18:H18" si="0">G19</f>
        <v>8321.6</v>
      </c>
      <c r="H18" s="10">
        <f t="shared" si="0"/>
        <v>8321.6</v>
      </c>
      <c r="I18" s="4"/>
    </row>
    <row r="19" spans="1:10" outlineLevel="1">
      <c r="A19" s="25" t="s">
        <v>0</v>
      </c>
      <c r="B19" s="26" t="s">
        <v>1</v>
      </c>
      <c r="C19" s="26"/>
      <c r="D19" s="25"/>
      <c r="E19" s="27" t="s">
        <v>284</v>
      </c>
      <c r="F19" s="11">
        <f>F20</f>
        <v>8321.6</v>
      </c>
      <c r="G19" s="11">
        <f t="shared" ref="G19:H21" si="1">G20</f>
        <v>8321.6</v>
      </c>
      <c r="H19" s="11">
        <f t="shared" si="1"/>
        <v>8321.6</v>
      </c>
      <c r="I19" s="23"/>
      <c r="J19" s="17"/>
    </row>
    <row r="20" spans="1:10" ht="39.6" outlineLevel="2">
      <c r="A20" s="25" t="s">
        <v>0</v>
      </c>
      <c r="B20" s="26" t="s">
        <v>2</v>
      </c>
      <c r="C20" s="26"/>
      <c r="D20" s="25"/>
      <c r="E20" s="27" t="s">
        <v>293</v>
      </c>
      <c r="F20" s="11">
        <f>F21</f>
        <v>8321.6</v>
      </c>
      <c r="G20" s="11">
        <f t="shared" si="1"/>
        <v>8321.6</v>
      </c>
      <c r="H20" s="11">
        <f t="shared" si="1"/>
        <v>8321.6</v>
      </c>
      <c r="I20" s="2"/>
    </row>
    <row r="21" spans="1:10" outlineLevel="3">
      <c r="A21" s="25" t="s">
        <v>0</v>
      </c>
      <c r="B21" s="26" t="s">
        <v>2</v>
      </c>
      <c r="C21" s="26" t="s">
        <v>3</v>
      </c>
      <c r="D21" s="25"/>
      <c r="E21" s="27" t="s">
        <v>294</v>
      </c>
      <c r="F21" s="11">
        <f>F22</f>
        <v>8321.6</v>
      </c>
      <c r="G21" s="11">
        <f t="shared" si="1"/>
        <v>8321.6</v>
      </c>
      <c r="H21" s="11">
        <f t="shared" si="1"/>
        <v>8321.6</v>
      </c>
      <c r="I21" s="2"/>
    </row>
    <row r="22" spans="1:10" ht="39.6" outlineLevel="4">
      <c r="A22" s="25" t="s">
        <v>0</v>
      </c>
      <c r="B22" s="26" t="s">
        <v>2</v>
      </c>
      <c r="C22" s="26" t="s">
        <v>4</v>
      </c>
      <c r="D22" s="25"/>
      <c r="E22" s="27" t="s">
        <v>339</v>
      </c>
      <c r="F22" s="11">
        <f>F23</f>
        <v>8321.6</v>
      </c>
      <c r="G22" s="11">
        <f t="shared" ref="G22:H22" si="2">G23</f>
        <v>8321.6</v>
      </c>
      <c r="H22" s="11">
        <f t="shared" si="2"/>
        <v>8321.6</v>
      </c>
      <c r="I22" s="2"/>
    </row>
    <row r="23" spans="1:10" ht="26.4" outlineLevel="6">
      <c r="A23" s="25" t="s">
        <v>0</v>
      </c>
      <c r="B23" s="26" t="s">
        <v>2</v>
      </c>
      <c r="C23" s="26" t="s">
        <v>5</v>
      </c>
      <c r="D23" s="25"/>
      <c r="E23" s="27" t="s">
        <v>340</v>
      </c>
      <c r="F23" s="11">
        <f>F24+F25+F26</f>
        <v>8321.6</v>
      </c>
      <c r="G23" s="11">
        <f t="shared" ref="G23:H23" si="3">G24+G25+G26</f>
        <v>8321.6</v>
      </c>
      <c r="H23" s="11">
        <f t="shared" si="3"/>
        <v>8321.6</v>
      </c>
      <c r="I23" s="2"/>
    </row>
    <row r="24" spans="1:10" ht="52.8" outlineLevel="7">
      <c r="A24" s="25" t="s">
        <v>0</v>
      </c>
      <c r="B24" s="26" t="s">
        <v>2</v>
      </c>
      <c r="C24" s="26" t="s">
        <v>5</v>
      </c>
      <c r="D24" s="25" t="s">
        <v>6</v>
      </c>
      <c r="E24" s="27" t="s">
        <v>341</v>
      </c>
      <c r="F24" s="11">
        <v>7395.4</v>
      </c>
      <c r="G24" s="11">
        <v>7395.4</v>
      </c>
      <c r="H24" s="11">
        <v>7395.4</v>
      </c>
      <c r="I24" s="2"/>
    </row>
    <row r="25" spans="1:10" ht="26.4" outlineLevel="7">
      <c r="A25" s="25" t="s">
        <v>0</v>
      </c>
      <c r="B25" s="26" t="s">
        <v>2</v>
      </c>
      <c r="C25" s="26" t="s">
        <v>5</v>
      </c>
      <c r="D25" s="25" t="s">
        <v>7</v>
      </c>
      <c r="E25" s="27" t="s">
        <v>342</v>
      </c>
      <c r="F25" s="11">
        <v>920.2</v>
      </c>
      <c r="G25" s="11">
        <v>920.2</v>
      </c>
      <c r="H25" s="11">
        <v>920.2</v>
      </c>
      <c r="I25" s="2"/>
    </row>
    <row r="26" spans="1:10" outlineLevel="7">
      <c r="A26" s="25" t="s">
        <v>0</v>
      </c>
      <c r="B26" s="26" t="s">
        <v>2</v>
      </c>
      <c r="C26" s="26" t="s">
        <v>5</v>
      </c>
      <c r="D26" s="25" t="s">
        <v>8</v>
      </c>
      <c r="E26" s="27" t="s">
        <v>343</v>
      </c>
      <c r="F26" s="11">
        <v>6</v>
      </c>
      <c r="G26" s="11">
        <v>6</v>
      </c>
      <c r="H26" s="11">
        <v>6</v>
      </c>
      <c r="I26" s="2"/>
    </row>
    <row r="27" spans="1:10" s="3" customFormat="1">
      <c r="A27" s="30" t="s">
        <v>11</v>
      </c>
      <c r="B27" s="77"/>
      <c r="C27" s="77"/>
      <c r="D27" s="30"/>
      <c r="E27" s="31" t="s">
        <v>280</v>
      </c>
      <c r="F27" s="10">
        <f>F28+F120+F162+F205+F291+F333</f>
        <v>209951.4</v>
      </c>
      <c r="G27" s="10">
        <f>G28+G120+G162+G205+G291+G333</f>
        <v>186589.09999999998</v>
      </c>
      <c r="H27" s="10">
        <f>H28+H120+H162+H205+H291+H333</f>
        <v>187671.19999999998</v>
      </c>
      <c r="I27" s="4"/>
    </row>
    <row r="28" spans="1:10" outlineLevel="1">
      <c r="A28" s="25" t="s">
        <v>11</v>
      </c>
      <c r="B28" s="26" t="s">
        <v>1</v>
      </c>
      <c r="C28" s="26"/>
      <c r="D28" s="25"/>
      <c r="E28" s="27" t="s">
        <v>284</v>
      </c>
      <c r="F28" s="11">
        <f t="shared" ref="F28:H28" si="4">F29+F35+F49+F55+F60</f>
        <v>50982.400000000001</v>
      </c>
      <c r="G28" s="11">
        <f t="shared" si="4"/>
        <v>46910.5</v>
      </c>
      <c r="H28" s="11">
        <f t="shared" si="4"/>
        <v>46673.5</v>
      </c>
      <c r="I28" s="2"/>
    </row>
    <row r="29" spans="1:10" ht="26.4" outlineLevel="2">
      <c r="A29" s="25" t="s">
        <v>11</v>
      </c>
      <c r="B29" s="26" t="s">
        <v>12</v>
      </c>
      <c r="C29" s="26"/>
      <c r="D29" s="25"/>
      <c r="E29" s="27" t="s">
        <v>295</v>
      </c>
      <c r="F29" s="11">
        <f>F30</f>
        <v>1701.5</v>
      </c>
      <c r="G29" s="11">
        <f t="shared" ref="G29:H29" si="5">G30</f>
        <v>1701.5</v>
      </c>
      <c r="H29" s="11">
        <f t="shared" si="5"/>
        <v>1701.5</v>
      </c>
      <c r="I29" s="2"/>
    </row>
    <row r="30" spans="1:10" ht="52.8" outlineLevel="3">
      <c r="A30" s="25" t="s">
        <v>11</v>
      </c>
      <c r="B30" s="26" t="s">
        <v>12</v>
      </c>
      <c r="C30" s="26" t="s">
        <v>13</v>
      </c>
      <c r="D30" s="25"/>
      <c r="E30" s="27" t="s">
        <v>296</v>
      </c>
      <c r="F30" s="11">
        <f>F31</f>
        <v>1701.5</v>
      </c>
      <c r="G30" s="11">
        <f t="shared" ref="G30:H30" si="6">G31</f>
        <v>1701.5</v>
      </c>
      <c r="H30" s="11">
        <f t="shared" si="6"/>
        <v>1701.5</v>
      </c>
      <c r="I30" s="2"/>
    </row>
    <row r="31" spans="1:10" ht="39.6" outlineLevel="4">
      <c r="A31" s="25" t="s">
        <v>11</v>
      </c>
      <c r="B31" s="26" t="s">
        <v>12</v>
      </c>
      <c r="C31" s="26" t="s">
        <v>14</v>
      </c>
      <c r="D31" s="25"/>
      <c r="E31" s="27" t="s">
        <v>347</v>
      </c>
      <c r="F31" s="11">
        <f>F32</f>
        <v>1701.5</v>
      </c>
      <c r="G31" s="11">
        <f t="shared" ref="G31:H31" si="7">G32</f>
        <v>1701.5</v>
      </c>
      <c r="H31" s="11">
        <f t="shared" si="7"/>
        <v>1701.5</v>
      </c>
      <c r="I31" s="2"/>
    </row>
    <row r="32" spans="1:10" ht="26.4" outlineLevel="5">
      <c r="A32" s="25" t="s">
        <v>11</v>
      </c>
      <c r="B32" s="26" t="s">
        <v>12</v>
      </c>
      <c r="C32" s="26" t="s">
        <v>15</v>
      </c>
      <c r="D32" s="25"/>
      <c r="E32" s="27" t="s">
        <v>348</v>
      </c>
      <c r="F32" s="11">
        <f>F33</f>
        <v>1701.5</v>
      </c>
      <c r="G32" s="11">
        <f t="shared" ref="G32:H32" si="8">G33</f>
        <v>1701.5</v>
      </c>
      <c r="H32" s="11">
        <f t="shared" si="8"/>
        <v>1701.5</v>
      </c>
      <c r="I32" s="2"/>
    </row>
    <row r="33" spans="1:9" outlineLevel="6">
      <c r="A33" s="25" t="s">
        <v>11</v>
      </c>
      <c r="B33" s="26" t="s">
        <v>12</v>
      </c>
      <c r="C33" s="26" t="s">
        <v>16</v>
      </c>
      <c r="D33" s="25"/>
      <c r="E33" s="27" t="s">
        <v>349</v>
      </c>
      <c r="F33" s="11">
        <f>F34</f>
        <v>1701.5</v>
      </c>
      <c r="G33" s="11">
        <f t="shared" ref="G33:H33" si="9">G34</f>
        <v>1701.5</v>
      </c>
      <c r="H33" s="11">
        <f t="shared" si="9"/>
        <v>1701.5</v>
      </c>
      <c r="I33" s="2"/>
    </row>
    <row r="34" spans="1:9" ht="52.8" outlineLevel="7">
      <c r="A34" s="25" t="s">
        <v>11</v>
      </c>
      <c r="B34" s="26" t="s">
        <v>12</v>
      </c>
      <c r="C34" s="26" t="s">
        <v>16</v>
      </c>
      <c r="D34" s="25" t="s">
        <v>6</v>
      </c>
      <c r="E34" s="27" t="s">
        <v>341</v>
      </c>
      <c r="F34" s="11">
        <v>1701.5</v>
      </c>
      <c r="G34" s="11">
        <v>1701.5</v>
      </c>
      <c r="H34" s="11">
        <v>1701.5</v>
      </c>
      <c r="I34" s="2"/>
    </row>
    <row r="35" spans="1:9" ht="39.6" outlineLevel="2">
      <c r="A35" s="25" t="s">
        <v>11</v>
      </c>
      <c r="B35" s="26" t="s">
        <v>17</v>
      </c>
      <c r="C35" s="26"/>
      <c r="D35" s="25"/>
      <c r="E35" s="27" t="s">
        <v>297</v>
      </c>
      <c r="F35" s="11">
        <f>F36</f>
        <v>34253.1</v>
      </c>
      <c r="G35" s="11">
        <f t="shared" ref="G35:H35" si="10">G36</f>
        <v>33973.1</v>
      </c>
      <c r="H35" s="11">
        <f t="shared" si="10"/>
        <v>33973.1</v>
      </c>
      <c r="I35" s="2"/>
    </row>
    <row r="36" spans="1:9" ht="52.8" outlineLevel="3">
      <c r="A36" s="25" t="s">
        <v>11</v>
      </c>
      <c r="B36" s="26" t="s">
        <v>17</v>
      </c>
      <c r="C36" s="26" t="s">
        <v>13</v>
      </c>
      <c r="D36" s="25"/>
      <c r="E36" s="27" t="s">
        <v>296</v>
      </c>
      <c r="F36" s="11">
        <f>F37+F42</f>
        <v>34253.1</v>
      </c>
      <c r="G36" s="11">
        <f t="shared" ref="G36:H36" si="11">G37+G42</f>
        <v>33973.1</v>
      </c>
      <c r="H36" s="11">
        <f t="shared" si="11"/>
        <v>33973.1</v>
      </c>
      <c r="I36" s="2"/>
    </row>
    <row r="37" spans="1:9" ht="52.8" outlineLevel="4">
      <c r="A37" s="25" t="s">
        <v>11</v>
      </c>
      <c r="B37" s="26" t="s">
        <v>17</v>
      </c>
      <c r="C37" s="26" t="s">
        <v>18</v>
      </c>
      <c r="D37" s="25"/>
      <c r="E37" s="27" t="s">
        <v>350</v>
      </c>
      <c r="F37" s="11">
        <f>F38</f>
        <v>335.20000000000005</v>
      </c>
      <c r="G37" s="11">
        <f t="shared" ref="G37:H38" si="12">G38</f>
        <v>335.20000000000005</v>
      </c>
      <c r="H37" s="11">
        <f t="shared" si="12"/>
        <v>335.20000000000005</v>
      </c>
      <c r="I37" s="2"/>
    </row>
    <row r="38" spans="1:9" ht="66" outlineLevel="5">
      <c r="A38" s="25" t="s">
        <v>11</v>
      </c>
      <c r="B38" s="26" t="s">
        <v>17</v>
      </c>
      <c r="C38" s="26" t="s">
        <v>19</v>
      </c>
      <c r="D38" s="25"/>
      <c r="E38" s="27" t="s">
        <v>351</v>
      </c>
      <c r="F38" s="11">
        <f>F39</f>
        <v>335.20000000000005</v>
      </c>
      <c r="G38" s="11">
        <f t="shared" si="12"/>
        <v>335.20000000000005</v>
      </c>
      <c r="H38" s="11">
        <f t="shared" si="12"/>
        <v>335.20000000000005</v>
      </c>
      <c r="I38" s="2"/>
    </row>
    <row r="39" spans="1:9" ht="52.8" outlineLevel="6">
      <c r="A39" s="25" t="s">
        <v>11</v>
      </c>
      <c r="B39" s="26" t="s">
        <v>17</v>
      </c>
      <c r="C39" s="26" t="s">
        <v>20</v>
      </c>
      <c r="D39" s="25"/>
      <c r="E39" s="27" t="s">
        <v>352</v>
      </c>
      <c r="F39" s="11">
        <f>F40+F41</f>
        <v>335.20000000000005</v>
      </c>
      <c r="G39" s="11">
        <f t="shared" ref="G39:H39" si="13">G40+G41</f>
        <v>335.20000000000005</v>
      </c>
      <c r="H39" s="11">
        <f t="shared" si="13"/>
        <v>335.20000000000005</v>
      </c>
      <c r="I39" s="2"/>
    </row>
    <row r="40" spans="1:9" ht="52.8" outlineLevel="7">
      <c r="A40" s="25" t="s">
        <v>11</v>
      </c>
      <c r="B40" s="26" t="s">
        <v>17</v>
      </c>
      <c r="C40" s="26" t="s">
        <v>20</v>
      </c>
      <c r="D40" s="25" t="s">
        <v>6</v>
      </c>
      <c r="E40" s="27" t="s">
        <v>341</v>
      </c>
      <c r="F40" s="11">
        <v>258.8</v>
      </c>
      <c r="G40" s="11">
        <v>258.8</v>
      </c>
      <c r="H40" s="11">
        <v>258.8</v>
      </c>
      <c r="I40" s="2"/>
    </row>
    <row r="41" spans="1:9" ht="26.4" outlineLevel="7">
      <c r="A41" s="25" t="s">
        <v>11</v>
      </c>
      <c r="B41" s="26" t="s">
        <v>17</v>
      </c>
      <c r="C41" s="26" t="s">
        <v>20</v>
      </c>
      <c r="D41" s="25" t="s">
        <v>7</v>
      </c>
      <c r="E41" s="27" t="s">
        <v>342</v>
      </c>
      <c r="F41" s="11">
        <v>76.400000000000006</v>
      </c>
      <c r="G41" s="11">
        <v>76.400000000000006</v>
      </c>
      <c r="H41" s="11">
        <v>76.400000000000006</v>
      </c>
      <c r="I41" s="2"/>
    </row>
    <row r="42" spans="1:9" ht="39.6" outlineLevel="4">
      <c r="A42" s="25" t="s">
        <v>11</v>
      </c>
      <c r="B42" s="26" t="s">
        <v>17</v>
      </c>
      <c r="C42" s="26" t="s">
        <v>14</v>
      </c>
      <c r="D42" s="25"/>
      <c r="E42" s="27" t="s">
        <v>347</v>
      </c>
      <c r="F42" s="11">
        <f>F43</f>
        <v>33917.9</v>
      </c>
      <c r="G42" s="11">
        <f t="shared" ref="G42:H42" si="14">G43</f>
        <v>33637.9</v>
      </c>
      <c r="H42" s="11">
        <f t="shared" si="14"/>
        <v>33637.9</v>
      </c>
      <c r="I42" s="2"/>
    </row>
    <row r="43" spans="1:9" ht="26.4" outlineLevel="5">
      <c r="A43" s="25" t="s">
        <v>11</v>
      </c>
      <c r="B43" s="26" t="s">
        <v>17</v>
      </c>
      <c r="C43" s="26" t="s">
        <v>15</v>
      </c>
      <c r="D43" s="25"/>
      <c r="E43" s="27" t="s">
        <v>348</v>
      </c>
      <c r="F43" s="11">
        <f>F44</f>
        <v>33917.9</v>
      </c>
      <c r="G43" s="11">
        <f t="shared" ref="G43:H43" si="15">G44</f>
        <v>33637.9</v>
      </c>
      <c r="H43" s="11">
        <f t="shared" si="15"/>
        <v>33637.9</v>
      </c>
      <c r="I43" s="2"/>
    </row>
    <row r="44" spans="1:9" ht="52.8" outlineLevel="6">
      <c r="A44" s="25" t="s">
        <v>11</v>
      </c>
      <c r="B44" s="26" t="s">
        <v>17</v>
      </c>
      <c r="C44" s="26" t="s">
        <v>22</v>
      </c>
      <c r="D44" s="25"/>
      <c r="E44" s="27" t="s">
        <v>354</v>
      </c>
      <c r="F44" s="11">
        <f>F45+F46+F47+F48</f>
        <v>33917.9</v>
      </c>
      <c r="G44" s="11">
        <f t="shared" ref="G44:H44" si="16">G45+G46+G47+G48</f>
        <v>33637.9</v>
      </c>
      <c r="H44" s="11">
        <f t="shared" si="16"/>
        <v>33637.9</v>
      </c>
      <c r="I44" s="2"/>
    </row>
    <row r="45" spans="1:9" ht="52.8" outlineLevel="7">
      <c r="A45" s="25" t="s">
        <v>11</v>
      </c>
      <c r="B45" s="26" t="s">
        <v>17</v>
      </c>
      <c r="C45" s="26" t="s">
        <v>22</v>
      </c>
      <c r="D45" s="25" t="s">
        <v>6</v>
      </c>
      <c r="E45" s="27" t="s">
        <v>341</v>
      </c>
      <c r="F45" s="11">
        <v>27101.8</v>
      </c>
      <c r="G45" s="11">
        <v>27101.8</v>
      </c>
      <c r="H45" s="11">
        <v>27101.8</v>
      </c>
      <c r="I45" s="2"/>
    </row>
    <row r="46" spans="1:9" ht="26.4" outlineLevel="7">
      <c r="A46" s="25" t="s">
        <v>11</v>
      </c>
      <c r="B46" s="26" t="s">
        <v>17</v>
      </c>
      <c r="C46" s="26" t="s">
        <v>22</v>
      </c>
      <c r="D46" s="25" t="s">
        <v>7</v>
      </c>
      <c r="E46" s="27" t="s">
        <v>342</v>
      </c>
      <c r="F46" s="11">
        <v>6296.1</v>
      </c>
      <c r="G46" s="11">
        <v>6296.1</v>
      </c>
      <c r="H46" s="11">
        <v>6296.1</v>
      </c>
      <c r="I46" s="2"/>
    </row>
    <row r="47" spans="1:9" outlineLevel="7">
      <c r="A47" s="25" t="s">
        <v>11</v>
      </c>
      <c r="B47" s="26" t="s">
        <v>17</v>
      </c>
      <c r="C47" s="26" t="s">
        <v>22</v>
      </c>
      <c r="D47" s="25" t="s">
        <v>21</v>
      </c>
      <c r="E47" s="27" t="s">
        <v>353</v>
      </c>
      <c r="F47" s="11">
        <f>110-25-85</f>
        <v>0</v>
      </c>
      <c r="G47" s="11">
        <v>110</v>
      </c>
      <c r="H47" s="11">
        <v>110</v>
      </c>
      <c r="I47" s="2"/>
    </row>
    <row r="48" spans="1:9" outlineLevel="7">
      <c r="A48" s="25" t="s">
        <v>11</v>
      </c>
      <c r="B48" s="26" t="s">
        <v>17</v>
      </c>
      <c r="C48" s="26" t="s">
        <v>22</v>
      </c>
      <c r="D48" s="25" t="s">
        <v>8</v>
      </c>
      <c r="E48" s="27" t="s">
        <v>343</v>
      </c>
      <c r="F48" s="11">
        <f>130+25+85+110+120+50</f>
        <v>520</v>
      </c>
      <c r="G48" s="11">
        <v>130</v>
      </c>
      <c r="H48" s="11">
        <v>130</v>
      </c>
      <c r="I48" s="2"/>
    </row>
    <row r="49" spans="1:9" outlineLevel="2">
      <c r="A49" s="25" t="s">
        <v>11</v>
      </c>
      <c r="B49" s="26" t="s">
        <v>23</v>
      </c>
      <c r="C49" s="26"/>
      <c r="D49" s="25"/>
      <c r="E49" s="27" t="s">
        <v>298</v>
      </c>
      <c r="F49" s="11">
        <f>F50</f>
        <v>20.8</v>
      </c>
      <c r="G49" s="11">
        <f t="shared" ref="G49:H49" si="17">G50</f>
        <v>22.2</v>
      </c>
      <c r="H49" s="11">
        <f t="shared" si="17"/>
        <v>130</v>
      </c>
      <c r="I49" s="2"/>
    </row>
    <row r="50" spans="1:9" ht="52.8" outlineLevel="3">
      <c r="A50" s="25" t="s">
        <v>11</v>
      </c>
      <c r="B50" s="26" t="s">
        <v>23</v>
      </c>
      <c r="C50" s="26" t="s">
        <v>13</v>
      </c>
      <c r="D50" s="25"/>
      <c r="E50" s="27" t="s">
        <v>296</v>
      </c>
      <c r="F50" s="11">
        <f>F51</f>
        <v>20.8</v>
      </c>
      <c r="G50" s="11">
        <f t="shared" ref="G50:H50" si="18">G51</f>
        <v>22.2</v>
      </c>
      <c r="H50" s="11">
        <f t="shared" si="18"/>
        <v>130</v>
      </c>
      <c r="I50" s="2"/>
    </row>
    <row r="51" spans="1:9" ht="52.8" outlineLevel="4">
      <c r="A51" s="25" t="s">
        <v>11</v>
      </c>
      <c r="B51" s="26" t="s">
        <v>23</v>
      </c>
      <c r="C51" s="26" t="s">
        <v>18</v>
      </c>
      <c r="D51" s="25"/>
      <c r="E51" s="27" t="s">
        <v>350</v>
      </c>
      <c r="F51" s="11">
        <f>F52</f>
        <v>20.8</v>
      </c>
      <c r="G51" s="11">
        <f t="shared" ref="G51:H51" si="19">G52</f>
        <v>22.2</v>
      </c>
      <c r="H51" s="11">
        <f t="shared" si="19"/>
        <v>130</v>
      </c>
      <c r="I51" s="2"/>
    </row>
    <row r="52" spans="1:9" ht="66" outlineLevel="5">
      <c r="A52" s="25" t="s">
        <v>11</v>
      </c>
      <c r="B52" s="26" t="s">
        <v>23</v>
      </c>
      <c r="C52" s="26" t="s">
        <v>19</v>
      </c>
      <c r="D52" s="25"/>
      <c r="E52" s="27" t="s">
        <v>351</v>
      </c>
      <c r="F52" s="11">
        <f>F53</f>
        <v>20.8</v>
      </c>
      <c r="G52" s="11">
        <f t="shared" ref="G52:H52" si="20">G53</f>
        <v>22.2</v>
      </c>
      <c r="H52" s="11">
        <f t="shared" si="20"/>
        <v>130</v>
      </c>
      <c r="I52" s="2"/>
    </row>
    <row r="53" spans="1:9" ht="52.8" outlineLevel="6">
      <c r="A53" s="25" t="s">
        <v>11</v>
      </c>
      <c r="B53" s="26" t="s">
        <v>23</v>
      </c>
      <c r="C53" s="26" t="s">
        <v>24</v>
      </c>
      <c r="D53" s="25"/>
      <c r="E53" s="27" t="s">
        <v>742</v>
      </c>
      <c r="F53" s="11">
        <f>F54</f>
        <v>20.8</v>
      </c>
      <c r="G53" s="11">
        <f t="shared" ref="G53:H53" si="21">G54</f>
        <v>22.2</v>
      </c>
      <c r="H53" s="11">
        <f t="shared" si="21"/>
        <v>130</v>
      </c>
      <c r="I53" s="2"/>
    </row>
    <row r="54" spans="1:9" ht="26.4" outlineLevel="7">
      <c r="A54" s="25" t="s">
        <v>11</v>
      </c>
      <c r="B54" s="26" t="s">
        <v>23</v>
      </c>
      <c r="C54" s="26" t="s">
        <v>24</v>
      </c>
      <c r="D54" s="25" t="s">
        <v>7</v>
      </c>
      <c r="E54" s="27" t="s">
        <v>342</v>
      </c>
      <c r="F54" s="11">
        <v>20.8</v>
      </c>
      <c r="G54" s="11">
        <v>22.2</v>
      </c>
      <c r="H54" s="11">
        <v>130</v>
      </c>
      <c r="I54" s="2"/>
    </row>
    <row r="55" spans="1:9" outlineLevel="2">
      <c r="A55" s="25" t="s">
        <v>11</v>
      </c>
      <c r="B55" s="26" t="s">
        <v>25</v>
      </c>
      <c r="C55" s="26"/>
      <c r="D55" s="25"/>
      <c r="E55" s="27" t="s">
        <v>299</v>
      </c>
      <c r="F55" s="11">
        <f>F56</f>
        <v>300</v>
      </c>
      <c r="G55" s="11">
        <f t="shared" ref="G55:H55" si="22">G56</f>
        <v>300</v>
      </c>
      <c r="H55" s="11">
        <f t="shared" si="22"/>
        <v>300</v>
      </c>
      <c r="I55" s="2"/>
    </row>
    <row r="56" spans="1:9" outlineLevel="3">
      <c r="A56" s="25" t="s">
        <v>11</v>
      </c>
      <c r="B56" s="26" t="s">
        <v>25</v>
      </c>
      <c r="C56" s="26" t="s">
        <v>3</v>
      </c>
      <c r="D56" s="25"/>
      <c r="E56" s="27" t="s">
        <v>294</v>
      </c>
      <c r="F56" s="11">
        <f>F57</f>
        <v>300</v>
      </c>
      <c r="G56" s="11">
        <f t="shared" ref="G56:H56" si="23">G57</f>
        <v>300</v>
      </c>
      <c r="H56" s="11">
        <f t="shared" si="23"/>
        <v>300</v>
      </c>
      <c r="I56" s="2"/>
    </row>
    <row r="57" spans="1:9" outlineLevel="4">
      <c r="A57" s="25" t="s">
        <v>11</v>
      </c>
      <c r="B57" s="26" t="s">
        <v>25</v>
      </c>
      <c r="C57" s="26" t="s">
        <v>26</v>
      </c>
      <c r="D57" s="25"/>
      <c r="E57" s="27" t="s">
        <v>299</v>
      </c>
      <c r="F57" s="11">
        <f>F58</f>
        <v>300</v>
      </c>
      <c r="G57" s="11">
        <f t="shared" ref="G57:H57" si="24">G58</f>
        <v>300</v>
      </c>
      <c r="H57" s="11">
        <f t="shared" si="24"/>
        <v>300</v>
      </c>
      <c r="I57" s="2"/>
    </row>
    <row r="58" spans="1:9" ht="26.4" outlineLevel="6">
      <c r="A58" s="25" t="s">
        <v>11</v>
      </c>
      <c r="B58" s="26" t="s">
        <v>25</v>
      </c>
      <c r="C58" s="26" t="s">
        <v>27</v>
      </c>
      <c r="D58" s="25"/>
      <c r="E58" s="27" t="s">
        <v>356</v>
      </c>
      <c r="F58" s="11">
        <f>F59</f>
        <v>300</v>
      </c>
      <c r="G58" s="11">
        <f t="shared" ref="G58:H58" si="25">G59</f>
        <v>300</v>
      </c>
      <c r="H58" s="11">
        <f t="shared" si="25"/>
        <v>300</v>
      </c>
      <c r="I58" s="2"/>
    </row>
    <row r="59" spans="1:9" outlineLevel="7">
      <c r="A59" s="25" t="s">
        <v>11</v>
      </c>
      <c r="B59" s="26" t="s">
        <v>25</v>
      </c>
      <c r="C59" s="26" t="s">
        <v>27</v>
      </c>
      <c r="D59" s="25" t="s">
        <v>8</v>
      </c>
      <c r="E59" s="27" t="s">
        <v>343</v>
      </c>
      <c r="F59" s="11">
        <v>300</v>
      </c>
      <c r="G59" s="11">
        <v>300</v>
      </c>
      <c r="H59" s="11">
        <v>300</v>
      </c>
      <c r="I59" s="2"/>
    </row>
    <row r="60" spans="1:9" outlineLevel="2">
      <c r="A60" s="25" t="s">
        <v>11</v>
      </c>
      <c r="B60" s="26" t="s">
        <v>28</v>
      </c>
      <c r="C60" s="26"/>
      <c r="D60" s="25"/>
      <c r="E60" s="27" t="s">
        <v>300</v>
      </c>
      <c r="F60" s="11">
        <f>F61+F70+F89+F97+F113</f>
        <v>14707</v>
      </c>
      <c r="G60" s="11">
        <f>G61+G70+G89+G97+G113</f>
        <v>10913.7</v>
      </c>
      <c r="H60" s="11">
        <f>H61+H70+H89+H97+H113</f>
        <v>10568.9</v>
      </c>
      <c r="I60" s="2"/>
    </row>
    <row r="61" spans="1:9" ht="52.8" outlineLevel="3">
      <c r="A61" s="25" t="s">
        <v>11</v>
      </c>
      <c r="B61" s="26" t="s">
        <v>28</v>
      </c>
      <c r="C61" s="26" t="s">
        <v>29</v>
      </c>
      <c r="D61" s="25"/>
      <c r="E61" s="27" t="s">
        <v>685</v>
      </c>
      <c r="F61" s="11">
        <f>F62</f>
        <v>2459</v>
      </c>
      <c r="G61" s="11">
        <f t="shared" ref="G61:H61" si="26">G62</f>
        <v>2459</v>
      </c>
      <c r="H61" s="11">
        <f t="shared" si="26"/>
        <v>2459</v>
      </c>
      <c r="I61" s="2"/>
    </row>
    <row r="62" spans="1:9" ht="26.4" outlineLevel="4">
      <c r="A62" s="25" t="s">
        <v>11</v>
      </c>
      <c r="B62" s="26" t="s">
        <v>28</v>
      </c>
      <c r="C62" s="26" t="s">
        <v>30</v>
      </c>
      <c r="D62" s="25"/>
      <c r="E62" s="27" t="s">
        <v>357</v>
      </c>
      <c r="F62" s="11">
        <f>F63</f>
        <v>2459</v>
      </c>
      <c r="G62" s="11">
        <f t="shared" ref="G62:H62" si="27">G63</f>
        <v>2459</v>
      </c>
      <c r="H62" s="11">
        <f t="shared" si="27"/>
        <v>2459</v>
      </c>
      <c r="I62" s="2"/>
    </row>
    <row r="63" spans="1:9" ht="39.6" outlineLevel="5">
      <c r="A63" s="25" t="s">
        <v>11</v>
      </c>
      <c r="B63" s="26" t="s">
        <v>28</v>
      </c>
      <c r="C63" s="26" t="s">
        <v>31</v>
      </c>
      <c r="D63" s="25"/>
      <c r="E63" s="27" t="s">
        <v>359</v>
      </c>
      <c r="F63" s="11">
        <f>F64+F66+F68</f>
        <v>2459</v>
      </c>
      <c r="G63" s="11">
        <f t="shared" ref="G63:H63" si="28">G64+G66+G68</f>
        <v>2459</v>
      </c>
      <c r="H63" s="11">
        <f t="shared" si="28"/>
        <v>2459</v>
      </c>
      <c r="I63" s="2"/>
    </row>
    <row r="64" spans="1:9" ht="39.6" outlineLevel="6">
      <c r="A64" s="25" t="s">
        <v>11</v>
      </c>
      <c r="B64" s="26" t="s">
        <v>28</v>
      </c>
      <c r="C64" s="26" t="s">
        <v>32</v>
      </c>
      <c r="D64" s="25"/>
      <c r="E64" s="27" t="s">
        <v>360</v>
      </c>
      <c r="F64" s="11">
        <f>F65</f>
        <v>160</v>
      </c>
      <c r="G64" s="11">
        <f t="shared" ref="G64:H64" si="29">G65</f>
        <v>160</v>
      </c>
      <c r="H64" s="11">
        <f t="shared" si="29"/>
        <v>160</v>
      </c>
      <c r="I64" s="2"/>
    </row>
    <row r="65" spans="1:9" ht="26.4" outlineLevel="7">
      <c r="A65" s="25" t="s">
        <v>11</v>
      </c>
      <c r="B65" s="26" t="s">
        <v>28</v>
      </c>
      <c r="C65" s="26" t="s">
        <v>32</v>
      </c>
      <c r="D65" s="25" t="s">
        <v>7</v>
      </c>
      <c r="E65" s="27" t="s">
        <v>342</v>
      </c>
      <c r="F65" s="11">
        <v>160</v>
      </c>
      <c r="G65" s="11">
        <v>160</v>
      </c>
      <c r="H65" s="11">
        <v>160</v>
      </c>
      <c r="I65" s="2"/>
    </row>
    <row r="66" spans="1:9" ht="52.8" outlineLevel="6">
      <c r="A66" s="25" t="s">
        <v>11</v>
      </c>
      <c r="B66" s="26" t="s">
        <v>28</v>
      </c>
      <c r="C66" s="26" t="s">
        <v>33</v>
      </c>
      <c r="D66" s="25"/>
      <c r="E66" s="27" t="s">
        <v>361</v>
      </c>
      <c r="F66" s="11">
        <f>F67</f>
        <v>209</v>
      </c>
      <c r="G66" s="11">
        <f t="shared" ref="G66:H66" si="30">G67</f>
        <v>209</v>
      </c>
      <c r="H66" s="11">
        <f t="shared" si="30"/>
        <v>209</v>
      </c>
      <c r="I66" s="2"/>
    </row>
    <row r="67" spans="1:9" ht="26.4" outlineLevel="7">
      <c r="A67" s="25" t="s">
        <v>11</v>
      </c>
      <c r="B67" s="26" t="s">
        <v>28</v>
      </c>
      <c r="C67" s="26" t="s">
        <v>33</v>
      </c>
      <c r="D67" s="25" t="s">
        <v>7</v>
      </c>
      <c r="E67" s="27" t="s">
        <v>342</v>
      </c>
      <c r="F67" s="11">
        <v>209</v>
      </c>
      <c r="G67" s="11">
        <v>209</v>
      </c>
      <c r="H67" s="11">
        <v>209</v>
      </c>
      <c r="I67" s="2"/>
    </row>
    <row r="68" spans="1:9" ht="26.4" outlineLevel="6">
      <c r="A68" s="25" t="s">
        <v>11</v>
      </c>
      <c r="B68" s="26" t="s">
        <v>28</v>
      </c>
      <c r="C68" s="26" t="s">
        <v>34</v>
      </c>
      <c r="D68" s="25"/>
      <c r="E68" s="27" t="s">
        <v>362</v>
      </c>
      <c r="F68" s="11">
        <f>F69</f>
        <v>2090</v>
      </c>
      <c r="G68" s="11">
        <f t="shared" ref="G68:H68" si="31">G69</f>
        <v>2090</v>
      </c>
      <c r="H68" s="11">
        <f t="shared" si="31"/>
        <v>2090</v>
      </c>
      <c r="I68" s="2"/>
    </row>
    <row r="69" spans="1:9" ht="26.4" outlineLevel="7">
      <c r="A69" s="25" t="s">
        <v>11</v>
      </c>
      <c r="B69" s="26" t="s">
        <v>28</v>
      </c>
      <c r="C69" s="26" t="s">
        <v>34</v>
      </c>
      <c r="D69" s="25" t="s">
        <v>7</v>
      </c>
      <c r="E69" s="27" t="s">
        <v>342</v>
      </c>
      <c r="F69" s="11">
        <v>2090</v>
      </c>
      <c r="G69" s="11">
        <v>2090</v>
      </c>
      <c r="H69" s="11">
        <v>2090</v>
      </c>
      <c r="I69" s="2"/>
    </row>
    <row r="70" spans="1:9" ht="52.8" outlineLevel="3">
      <c r="A70" s="25" t="s">
        <v>11</v>
      </c>
      <c r="B70" s="26" t="s">
        <v>28</v>
      </c>
      <c r="C70" s="26" t="s">
        <v>13</v>
      </c>
      <c r="D70" s="25"/>
      <c r="E70" s="27" t="s">
        <v>296</v>
      </c>
      <c r="F70" s="11">
        <f>F71+F83</f>
        <v>2065.8000000000002</v>
      </c>
      <c r="G70" s="11">
        <f t="shared" ref="G70:H70" si="32">G71+G83</f>
        <v>1580.5</v>
      </c>
      <c r="H70" s="11">
        <f t="shared" si="32"/>
        <v>1580.5</v>
      </c>
      <c r="I70" s="2"/>
    </row>
    <row r="71" spans="1:9" ht="52.8" outlineLevel="4">
      <c r="A71" s="25" t="s">
        <v>11</v>
      </c>
      <c r="B71" s="26" t="s">
        <v>28</v>
      </c>
      <c r="C71" s="26" t="s">
        <v>18</v>
      </c>
      <c r="D71" s="25"/>
      <c r="E71" s="27" t="s">
        <v>350</v>
      </c>
      <c r="F71" s="11">
        <f>F72</f>
        <v>1665.8</v>
      </c>
      <c r="G71" s="11">
        <f t="shared" ref="G71:H71" si="33">G72</f>
        <v>1180.5</v>
      </c>
      <c r="H71" s="11">
        <f t="shared" si="33"/>
        <v>1180.5</v>
      </c>
      <c r="I71" s="2"/>
    </row>
    <row r="72" spans="1:9" ht="66" outlineLevel="5">
      <c r="A72" s="25" t="s">
        <v>11</v>
      </c>
      <c r="B72" s="26" t="s">
        <v>28</v>
      </c>
      <c r="C72" s="26" t="s">
        <v>19</v>
      </c>
      <c r="D72" s="25"/>
      <c r="E72" s="27" t="s">
        <v>351</v>
      </c>
      <c r="F72" s="11">
        <f>F75+F78+F80+F73</f>
        <v>1665.8</v>
      </c>
      <c r="G72" s="11">
        <f t="shared" ref="G72:H72" si="34">G75+G78+G80+G73</f>
        <v>1180.5</v>
      </c>
      <c r="H72" s="11">
        <f t="shared" si="34"/>
        <v>1180.5</v>
      </c>
      <c r="I72" s="2"/>
    </row>
    <row r="73" spans="1:9" ht="39.6" outlineLevel="5">
      <c r="A73" s="25" t="s">
        <v>11</v>
      </c>
      <c r="B73" s="26" t="s">
        <v>28</v>
      </c>
      <c r="C73" s="26" t="s">
        <v>678</v>
      </c>
      <c r="D73" s="25"/>
      <c r="E73" s="27" t="s">
        <v>677</v>
      </c>
      <c r="F73" s="11">
        <f>F74</f>
        <v>415.3</v>
      </c>
      <c r="G73" s="11">
        <f t="shared" ref="G73:H73" si="35">G74</f>
        <v>0</v>
      </c>
      <c r="H73" s="11">
        <f t="shared" si="35"/>
        <v>0</v>
      </c>
      <c r="I73" s="2"/>
    </row>
    <row r="74" spans="1:9" ht="26.4" outlineLevel="5">
      <c r="A74" s="25" t="s">
        <v>11</v>
      </c>
      <c r="B74" s="26" t="s">
        <v>28</v>
      </c>
      <c r="C74" s="26" t="s">
        <v>678</v>
      </c>
      <c r="D74" s="25">
        <v>200</v>
      </c>
      <c r="E74" s="27" t="s">
        <v>342</v>
      </c>
      <c r="F74" s="11">
        <v>415.3</v>
      </c>
      <c r="G74" s="11">
        <v>0</v>
      </c>
      <c r="H74" s="11">
        <v>0</v>
      </c>
      <c r="I74" s="2"/>
    </row>
    <row r="75" spans="1:9" ht="66" outlineLevel="6">
      <c r="A75" s="25" t="s">
        <v>11</v>
      </c>
      <c r="B75" s="26" t="s">
        <v>28</v>
      </c>
      <c r="C75" s="26" t="s">
        <v>37</v>
      </c>
      <c r="D75" s="25"/>
      <c r="E75" s="27" t="s">
        <v>366</v>
      </c>
      <c r="F75" s="11">
        <f>F76+F77</f>
        <v>198</v>
      </c>
      <c r="G75" s="11">
        <f t="shared" ref="G75:H75" si="36">G76+G77</f>
        <v>198</v>
      </c>
      <c r="H75" s="11">
        <f t="shared" si="36"/>
        <v>198</v>
      </c>
      <c r="I75" s="2"/>
    </row>
    <row r="76" spans="1:9" ht="52.8" outlineLevel="7">
      <c r="A76" s="25" t="s">
        <v>11</v>
      </c>
      <c r="B76" s="26" t="s">
        <v>28</v>
      </c>
      <c r="C76" s="26" t="s">
        <v>37</v>
      </c>
      <c r="D76" s="25" t="s">
        <v>6</v>
      </c>
      <c r="E76" s="27" t="s">
        <v>341</v>
      </c>
      <c r="F76" s="11">
        <v>152.69999999999999</v>
      </c>
      <c r="G76" s="11">
        <v>152.69999999999999</v>
      </c>
      <c r="H76" s="11">
        <v>152.69999999999999</v>
      </c>
      <c r="I76" s="2"/>
    </row>
    <row r="77" spans="1:9" ht="26.4" outlineLevel="7">
      <c r="A77" s="25" t="s">
        <v>11</v>
      </c>
      <c r="B77" s="26" t="s">
        <v>28</v>
      </c>
      <c r="C77" s="26" t="s">
        <v>37</v>
      </c>
      <c r="D77" s="25" t="s">
        <v>7</v>
      </c>
      <c r="E77" s="27" t="s">
        <v>342</v>
      </c>
      <c r="F77" s="11">
        <v>45.3</v>
      </c>
      <c r="G77" s="11">
        <v>45.3</v>
      </c>
      <c r="H77" s="11">
        <v>45.3</v>
      </c>
      <c r="I77" s="2"/>
    </row>
    <row r="78" spans="1:9" outlineLevel="6">
      <c r="A78" s="25" t="s">
        <v>11</v>
      </c>
      <c r="B78" s="26" t="s">
        <v>28</v>
      </c>
      <c r="C78" s="26" t="s">
        <v>38</v>
      </c>
      <c r="D78" s="25"/>
      <c r="E78" s="27" t="s">
        <v>367</v>
      </c>
      <c r="F78" s="11">
        <f>F79</f>
        <v>290</v>
      </c>
      <c r="G78" s="11">
        <f t="shared" ref="G78:H78" si="37">G79</f>
        <v>220</v>
      </c>
      <c r="H78" s="11">
        <f t="shared" si="37"/>
        <v>220</v>
      </c>
      <c r="I78" s="2"/>
    </row>
    <row r="79" spans="1:9" ht="26.4" outlineLevel="7">
      <c r="A79" s="25" t="s">
        <v>11</v>
      </c>
      <c r="B79" s="26" t="s">
        <v>28</v>
      </c>
      <c r="C79" s="26" t="s">
        <v>38</v>
      </c>
      <c r="D79" s="25" t="s">
        <v>39</v>
      </c>
      <c r="E79" s="27" t="s">
        <v>368</v>
      </c>
      <c r="F79" s="11">
        <f>220+70</f>
        <v>290</v>
      </c>
      <c r="G79" s="11">
        <v>220</v>
      </c>
      <c r="H79" s="11">
        <v>220</v>
      </c>
      <c r="I79" s="2"/>
    </row>
    <row r="80" spans="1:9" ht="39.6" outlineLevel="6">
      <c r="A80" s="25" t="s">
        <v>11</v>
      </c>
      <c r="B80" s="26" t="s">
        <v>28</v>
      </c>
      <c r="C80" s="26" t="s">
        <v>40</v>
      </c>
      <c r="D80" s="25"/>
      <c r="E80" s="27" t="s">
        <v>369</v>
      </c>
      <c r="F80" s="11">
        <f>F81+F82</f>
        <v>762.5</v>
      </c>
      <c r="G80" s="11">
        <f t="shared" ref="G80:H80" si="38">G81+G82</f>
        <v>762.5</v>
      </c>
      <c r="H80" s="11">
        <f t="shared" si="38"/>
        <v>762.5</v>
      </c>
      <c r="I80" s="2"/>
    </row>
    <row r="81" spans="1:9" ht="52.8" outlineLevel="7">
      <c r="A81" s="25" t="s">
        <v>11</v>
      </c>
      <c r="B81" s="26" t="s">
        <v>28</v>
      </c>
      <c r="C81" s="26" t="s">
        <v>40</v>
      </c>
      <c r="D81" s="25" t="s">
        <v>6</v>
      </c>
      <c r="E81" s="27" t="s">
        <v>341</v>
      </c>
      <c r="F81" s="11">
        <v>329.9</v>
      </c>
      <c r="G81" s="11">
        <v>329.9</v>
      </c>
      <c r="H81" s="11">
        <v>329.9</v>
      </c>
      <c r="I81" s="2"/>
    </row>
    <row r="82" spans="1:9" ht="26.4" outlineLevel="7">
      <c r="A82" s="25" t="s">
        <v>11</v>
      </c>
      <c r="B82" s="26" t="s">
        <v>28</v>
      </c>
      <c r="C82" s="26" t="s">
        <v>40</v>
      </c>
      <c r="D82" s="25" t="s">
        <v>7</v>
      </c>
      <c r="E82" s="27" t="s">
        <v>342</v>
      </c>
      <c r="F82" s="11">
        <v>432.6</v>
      </c>
      <c r="G82" s="11">
        <v>432.6</v>
      </c>
      <c r="H82" s="11">
        <v>432.6</v>
      </c>
      <c r="I82" s="2"/>
    </row>
    <row r="83" spans="1:9" ht="39.6" outlineLevel="4">
      <c r="A83" s="25" t="s">
        <v>11</v>
      </c>
      <c r="B83" s="26" t="s">
        <v>28</v>
      </c>
      <c r="C83" s="26" t="s">
        <v>41</v>
      </c>
      <c r="D83" s="25"/>
      <c r="E83" s="27" t="s">
        <v>370</v>
      </c>
      <c r="F83" s="11">
        <f>F84</f>
        <v>400</v>
      </c>
      <c r="G83" s="11">
        <f t="shared" ref="G83:H83" si="39">G84</f>
        <v>400</v>
      </c>
      <c r="H83" s="11">
        <f t="shared" si="39"/>
        <v>400</v>
      </c>
      <c r="I83" s="2"/>
    </row>
    <row r="84" spans="1:9" ht="26.4" outlineLevel="5">
      <c r="A84" s="25" t="s">
        <v>11</v>
      </c>
      <c r="B84" s="26" t="s">
        <v>28</v>
      </c>
      <c r="C84" s="26" t="s">
        <v>42</v>
      </c>
      <c r="D84" s="25"/>
      <c r="E84" s="27" t="s">
        <v>371</v>
      </c>
      <c r="F84" s="11">
        <f>F85+F87</f>
        <v>400</v>
      </c>
      <c r="G84" s="11">
        <f t="shared" ref="G84:H84" si="40">G85+G87</f>
        <v>400</v>
      </c>
      <c r="H84" s="11">
        <f t="shared" si="40"/>
        <v>400</v>
      </c>
      <c r="I84" s="2"/>
    </row>
    <row r="85" spans="1:9" ht="39.6" outlineLevel="6">
      <c r="A85" s="25" t="s">
        <v>11</v>
      </c>
      <c r="B85" s="26" t="s">
        <v>28</v>
      </c>
      <c r="C85" s="26" t="s">
        <v>43</v>
      </c>
      <c r="D85" s="25"/>
      <c r="E85" s="27" t="s">
        <v>372</v>
      </c>
      <c r="F85" s="11">
        <f>F86</f>
        <v>200</v>
      </c>
      <c r="G85" s="11">
        <f t="shared" ref="G85:H85" si="41">G86</f>
        <v>200</v>
      </c>
      <c r="H85" s="11">
        <f t="shared" si="41"/>
        <v>200</v>
      </c>
      <c r="I85" s="2"/>
    </row>
    <row r="86" spans="1:9" ht="26.4" outlineLevel="7">
      <c r="A86" s="25" t="s">
        <v>11</v>
      </c>
      <c r="B86" s="26" t="s">
        <v>28</v>
      </c>
      <c r="C86" s="26" t="s">
        <v>43</v>
      </c>
      <c r="D86" s="25" t="s">
        <v>7</v>
      </c>
      <c r="E86" s="27" t="s">
        <v>342</v>
      </c>
      <c r="F86" s="11">
        <v>200</v>
      </c>
      <c r="G86" s="11">
        <v>200</v>
      </c>
      <c r="H86" s="11">
        <v>200</v>
      </c>
      <c r="I86" s="2"/>
    </row>
    <row r="87" spans="1:9" ht="39.6" outlineLevel="6">
      <c r="A87" s="25" t="s">
        <v>11</v>
      </c>
      <c r="B87" s="26" t="s">
        <v>28</v>
      </c>
      <c r="C87" s="26" t="s">
        <v>44</v>
      </c>
      <c r="D87" s="25"/>
      <c r="E87" s="27" t="s">
        <v>373</v>
      </c>
      <c r="F87" s="11">
        <f>F88</f>
        <v>200</v>
      </c>
      <c r="G87" s="11">
        <f t="shared" ref="G87:H87" si="42">G88</f>
        <v>200</v>
      </c>
      <c r="H87" s="11">
        <f t="shared" si="42"/>
        <v>200</v>
      </c>
      <c r="I87" s="2"/>
    </row>
    <row r="88" spans="1:9" ht="26.4" outlineLevel="7">
      <c r="A88" s="25" t="s">
        <v>11</v>
      </c>
      <c r="B88" s="26" t="s">
        <v>28</v>
      </c>
      <c r="C88" s="26" t="s">
        <v>44</v>
      </c>
      <c r="D88" s="25" t="s">
        <v>7</v>
      </c>
      <c r="E88" s="27" t="s">
        <v>342</v>
      </c>
      <c r="F88" s="11">
        <f>200</f>
        <v>200</v>
      </c>
      <c r="G88" s="11">
        <v>200</v>
      </c>
      <c r="H88" s="11">
        <v>200</v>
      </c>
      <c r="I88" s="2"/>
    </row>
    <row r="89" spans="1:9" ht="39.6" outlineLevel="3">
      <c r="A89" s="25" t="s">
        <v>11</v>
      </c>
      <c r="B89" s="26" t="s">
        <v>28</v>
      </c>
      <c r="C89" s="26" t="s">
        <v>45</v>
      </c>
      <c r="D89" s="25"/>
      <c r="E89" s="27" t="s">
        <v>302</v>
      </c>
      <c r="F89" s="11">
        <f>F90</f>
        <v>45</v>
      </c>
      <c r="G89" s="11">
        <f t="shared" ref="G89:H89" si="43">G90</f>
        <v>45</v>
      </c>
      <c r="H89" s="11">
        <f t="shared" si="43"/>
        <v>45</v>
      </c>
      <c r="I89" s="2"/>
    </row>
    <row r="90" spans="1:9" ht="39.6" outlineLevel="4">
      <c r="A90" s="25" t="s">
        <v>11</v>
      </c>
      <c r="B90" s="26" t="s">
        <v>28</v>
      </c>
      <c r="C90" s="26" t="s">
        <v>46</v>
      </c>
      <c r="D90" s="25"/>
      <c r="E90" s="27" t="s">
        <v>374</v>
      </c>
      <c r="F90" s="11">
        <f>F91+F94</f>
        <v>45</v>
      </c>
      <c r="G90" s="11">
        <f t="shared" ref="G90:H90" si="44">G91+G94</f>
        <v>45</v>
      </c>
      <c r="H90" s="11">
        <f t="shared" si="44"/>
        <v>45</v>
      </c>
      <c r="I90" s="2"/>
    </row>
    <row r="91" spans="1:9" ht="26.4" outlineLevel="5">
      <c r="A91" s="25" t="s">
        <v>11</v>
      </c>
      <c r="B91" s="26" t="s">
        <v>28</v>
      </c>
      <c r="C91" s="26" t="s">
        <v>47</v>
      </c>
      <c r="D91" s="25"/>
      <c r="E91" s="27" t="s">
        <v>375</v>
      </c>
      <c r="F91" s="11">
        <f>F92</f>
        <v>2</v>
      </c>
      <c r="G91" s="11">
        <f t="shared" ref="G91:H92" si="45">G92</f>
        <v>2</v>
      </c>
      <c r="H91" s="11">
        <f t="shared" si="45"/>
        <v>2</v>
      </c>
      <c r="I91" s="2"/>
    </row>
    <row r="92" spans="1:9" ht="26.4" outlineLevel="6">
      <c r="A92" s="25" t="s">
        <v>11</v>
      </c>
      <c r="B92" s="26" t="s">
        <v>28</v>
      </c>
      <c r="C92" s="26" t="s">
        <v>48</v>
      </c>
      <c r="D92" s="25"/>
      <c r="E92" s="27" t="s">
        <v>376</v>
      </c>
      <c r="F92" s="11">
        <f>F93</f>
        <v>2</v>
      </c>
      <c r="G92" s="11">
        <f t="shared" si="45"/>
        <v>2</v>
      </c>
      <c r="H92" s="11">
        <f t="shared" si="45"/>
        <v>2</v>
      </c>
      <c r="I92" s="2"/>
    </row>
    <row r="93" spans="1:9" ht="26.4" outlineLevel="7">
      <c r="A93" s="25" t="s">
        <v>11</v>
      </c>
      <c r="B93" s="26" t="s">
        <v>28</v>
      </c>
      <c r="C93" s="26" t="s">
        <v>48</v>
      </c>
      <c r="D93" s="25" t="s">
        <v>7</v>
      </c>
      <c r="E93" s="27" t="s">
        <v>342</v>
      </c>
      <c r="F93" s="11">
        <v>2</v>
      </c>
      <c r="G93" s="11">
        <v>2</v>
      </c>
      <c r="H93" s="11">
        <v>2</v>
      </c>
      <c r="I93" s="2"/>
    </row>
    <row r="94" spans="1:9" ht="26.4" outlineLevel="5">
      <c r="A94" s="25" t="s">
        <v>11</v>
      </c>
      <c r="B94" s="26" t="s">
        <v>28</v>
      </c>
      <c r="C94" s="26" t="s">
        <v>49</v>
      </c>
      <c r="D94" s="25"/>
      <c r="E94" s="27" t="s">
        <v>377</v>
      </c>
      <c r="F94" s="11">
        <f>F95</f>
        <v>43</v>
      </c>
      <c r="G94" s="11">
        <f t="shared" ref="G94:H95" si="46">G95</f>
        <v>43</v>
      </c>
      <c r="H94" s="11">
        <f t="shared" si="46"/>
        <v>43</v>
      </c>
      <c r="I94" s="2"/>
    </row>
    <row r="95" spans="1:9" ht="26.4" outlineLevel="6">
      <c r="A95" s="25" t="s">
        <v>11</v>
      </c>
      <c r="B95" s="26" t="s">
        <v>28</v>
      </c>
      <c r="C95" s="26" t="s">
        <v>50</v>
      </c>
      <c r="D95" s="25"/>
      <c r="E95" s="27" t="s">
        <v>378</v>
      </c>
      <c r="F95" s="11">
        <f>F96</f>
        <v>43</v>
      </c>
      <c r="G95" s="11">
        <f t="shared" si="46"/>
        <v>43</v>
      </c>
      <c r="H95" s="11">
        <f t="shared" si="46"/>
        <v>43</v>
      </c>
      <c r="I95" s="2"/>
    </row>
    <row r="96" spans="1:9" ht="26.4" outlineLevel="7">
      <c r="A96" s="25" t="s">
        <v>11</v>
      </c>
      <c r="B96" s="26" t="s">
        <v>28</v>
      </c>
      <c r="C96" s="26" t="s">
        <v>50</v>
      </c>
      <c r="D96" s="25" t="s">
        <v>7</v>
      </c>
      <c r="E96" s="27" t="s">
        <v>342</v>
      </c>
      <c r="F96" s="11">
        <v>43</v>
      </c>
      <c r="G96" s="11">
        <v>43</v>
      </c>
      <c r="H96" s="11">
        <v>43</v>
      </c>
      <c r="I96" s="2"/>
    </row>
    <row r="97" spans="1:9" ht="39.6" outlineLevel="3">
      <c r="A97" s="25" t="s">
        <v>11</v>
      </c>
      <c r="B97" s="26" t="s">
        <v>28</v>
      </c>
      <c r="C97" s="26" t="s">
        <v>51</v>
      </c>
      <c r="D97" s="25"/>
      <c r="E97" s="89" t="s">
        <v>593</v>
      </c>
      <c r="F97" s="11">
        <f>F98+F102+F106</f>
        <v>2952.8</v>
      </c>
      <c r="G97" s="11">
        <f>G98+G102+G106</f>
        <v>344.8</v>
      </c>
      <c r="H97" s="11">
        <f>H98+H102+H106</f>
        <v>0</v>
      </c>
      <c r="I97" s="2"/>
    </row>
    <row r="98" spans="1:9" ht="39.6" outlineLevel="4">
      <c r="A98" s="25" t="s">
        <v>11</v>
      </c>
      <c r="B98" s="26" t="s">
        <v>28</v>
      </c>
      <c r="C98" s="26" t="s">
        <v>52</v>
      </c>
      <c r="D98" s="25"/>
      <c r="E98" s="89" t="s">
        <v>746</v>
      </c>
      <c r="F98" s="11">
        <f>F99</f>
        <v>608</v>
      </c>
      <c r="G98" s="11">
        <f t="shared" ref="G98:H98" si="47">G99</f>
        <v>0</v>
      </c>
      <c r="H98" s="11">
        <f t="shared" si="47"/>
        <v>0</v>
      </c>
      <c r="I98" s="2"/>
    </row>
    <row r="99" spans="1:9" ht="26.4" outlineLevel="5">
      <c r="A99" s="25" t="s">
        <v>11</v>
      </c>
      <c r="B99" s="26" t="s">
        <v>28</v>
      </c>
      <c r="C99" s="26" t="s">
        <v>53</v>
      </c>
      <c r="D99" s="25"/>
      <c r="E99" s="89" t="s">
        <v>379</v>
      </c>
      <c r="F99" s="11">
        <f>F100</f>
        <v>608</v>
      </c>
      <c r="G99" s="11">
        <f t="shared" ref="G99:H100" si="48">G100</f>
        <v>0</v>
      </c>
      <c r="H99" s="11">
        <f t="shared" si="48"/>
        <v>0</v>
      </c>
      <c r="I99" s="2"/>
    </row>
    <row r="100" spans="1:9" ht="39.6" outlineLevel="6">
      <c r="A100" s="25" t="s">
        <v>11</v>
      </c>
      <c r="B100" s="26" t="s">
        <v>28</v>
      </c>
      <c r="C100" s="26" t="s">
        <v>54</v>
      </c>
      <c r="D100" s="25"/>
      <c r="E100" s="89" t="s">
        <v>605</v>
      </c>
      <c r="F100" s="11">
        <f>F101</f>
        <v>608</v>
      </c>
      <c r="G100" s="11">
        <f t="shared" si="48"/>
        <v>0</v>
      </c>
      <c r="H100" s="11">
        <f t="shared" si="48"/>
        <v>0</v>
      </c>
      <c r="I100" s="2"/>
    </row>
    <row r="101" spans="1:9" ht="26.4" outlineLevel="7">
      <c r="A101" s="25" t="s">
        <v>11</v>
      </c>
      <c r="B101" s="26" t="s">
        <v>28</v>
      </c>
      <c r="C101" s="26" t="s">
        <v>54</v>
      </c>
      <c r="D101" s="25" t="s">
        <v>7</v>
      </c>
      <c r="E101" s="89" t="s">
        <v>342</v>
      </c>
      <c r="F101" s="11">
        <v>608</v>
      </c>
      <c r="G101" s="11">
        <v>0</v>
      </c>
      <c r="H101" s="11">
        <v>0</v>
      </c>
      <c r="I101" s="2"/>
    </row>
    <row r="102" spans="1:9" ht="52.8" outlineLevel="4">
      <c r="A102" s="25" t="s">
        <v>11</v>
      </c>
      <c r="B102" s="26" t="s">
        <v>28</v>
      </c>
      <c r="C102" s="26" t="s">
        <v>55</v>
      </c>
      <c r="D102" s="25"/>
      <c r="E102" s="89" t="s">
        <v>595</v>
      </c>
      <c r="F102" s="11">
        <f>F103</f>
        <v>2000</v>
      </c>
      <c r="G102" s="11">
        <f t="shared" ref="G102:H102" si="49">G103</f>
        <v>0</v>
      </c>
      <c r="H102" s="11">
        <f t="shared" si="49"/>
        <v>0</v>
      </c>
      <c r="I102" s="2"/>
    </row>
    <row r="103" spans="1:9" ht="66" outlineLevel="4">
      <c r="A103" s="25" t="s">
        <v>11</v>
      </c>
      <c r="B103" s="26" t="s">
        <v>28</v>
      </c>
      <c r="C103" s="26" t="s">
        <v>583</v>
      </c>
      <c r="D103" s="25"/>
      <c r="E103" s="89" t="s">
        <v>606</v>
      </c>
      <c r="F103" s="11">
        <f>F104</f>
        <v>2000</v>
      </c>
      <c r="G103" s="11">
        <f t="shared" ref="G103:H104" si="50">G104</f>
        <v>0</v>
      </c>
      <c r="H103" s="11">
        <f t="shared" si="50"/>
        <v>0</v>
      </c>
      <c r="I103" s="2"/>
    </row>
    <row r="104" spans="1:9" ht="52.8" outlineLevel="4">
      <c r="A104" s="25" t="s">
        <v>11</v>
      </c>
      <c r="B104" s="26" t="s">
        <v>28</v>
      </c>
      <c r="C104" s="26" t="s">
        <v>585</v>
      </c>
      <c r="D104" s="25"/>
      <c r="E104" s="89" t="s">
        <v>596</v>
      </c>
      <c r="F104" s="11">
        <f>F105</f>
        <v>2000</v>
      </c>
      <c r="G104" s="11">
        <f t="shared" si="50"/>
        <v>0</v>
      </c>
      <c r="H104" s="11">
        <f t="shared" si="50"/>
        <v>0</v>
      </c>
      <c r="I104" s="2"/>
    </row>
    <row r="105" spans="1:9" ht="26.4" outlineLevel="4">
      <c r="A105" s="25" t="s">
        <v>11</v>
      </c>
      <c r="B105" s="26" t="s">
        <v>28</v>
      </c>
      <c r="C105" s="26" t="s">
        <v>585</v>
      </c>
      <c r="D105" s="25" t="s">
        <v>7</v>
      </c>
      <c r="E105" s="89" t="s">
        <v>342</v>
      </c>
      <c r="F105" s="11">
        <v>2000</v>
      </c>
      <c r="G105" s="11">
        <v>0</v>
      </c>
      <c r="H105" s="11">
        <v>0</v>
      </c>
      <c r="I105" s="2"/>
    </row>
    <row r="106" spans="1:9" ht="39.6" outlineLevel="4">
      <c r="A106" s="25" t="s">
        <v>11</v>
      </c>
      <c r="B106" s="26" t="s">
        <v>28</v>
      </c>
      <c r="C106" s="26" t="s">
        <v>56</v>
      </c>
      <c r="D106" s="25"/>
      <c r="E106" s="89" t="s">
        <v>747</v>
      </c>
      <c r="F106" s="11">
        <f>F107+F110</f>
        <v>344.8</v>
      </c>
      <c r="G106" s="11">
        <f t="shared" ref="G106:H106" si="51">G107+G110</f>
        <v>344.8</v>
      </c>
      <c r="H106" s="11">
        <f t="shared" si="51"/>
        <v>0</v>
      </c>
      <c r="I106" s="2"/>
    </row>
    <row r="107" spans="1:9" ht="39.6" outlineLevel="5">
      <c r="A107" s="25" t="s">
        <v>11</v>
      </c>
      <c r="B107" s="26" t="s">
        <v>28</v>
      </c>
      <c r="C107" s="26" t="s">
        <v>57</v>
      </c>
      <c r="D107" s="25"/>
      <c r="E107" s="89" t="s">
        <v>748</v>
      </c>
      <c r="F107" s="11">
        <f>F108</f>
        <v>144.80000000000001</v>
      </c>
      <c r="G107" s="11">
        <f t="shared" ref="G107:H108" si="52">G108</f>
        <v>144.80000000000001</v>
      </c>
      <c r="H107" s="11">
        <f t="shared" si="52"/>
        <v>0</v>
      </c>
      <c r="I107" s="2"/>
    </row>
    <row r="108" spans="1:9" ht="39.6" outlineLevel="6">
      <c r="A108" s="25" t="s">
        <v>11</v>
      </c>
      <c r="B108" s="26" t="s">
        <v>28</v>
      </c>
      <c r="C108" s="26" t="s">
        <v>58</v>
      </c>
      <c r="D108" s="25"/>
      <c r="E108" s="89" t="s">
        <v>749</v>
      </c>
      <c r="F108" s="11">
        <f>F109</f>
        <v>144.80000000000001</v>
      </c>
      <c r="G108" s="11">
        <f t="shared" si="52"/>
        <v>144.80000000000001</v>
      </c>
      <c r="H108" s="11">
        <f t="shared" si="52"/>
        <v>0</v>
      </c>
      <c r="I108" s="2"/>
    </row>
    <row r="109" spans="1:9" ht="26.4" outlineLevel="7">
      <c r="A109" s="25" t="s">
        <v>11</v>
      </c>
      <c r="B109" s="26" t="s">
        <v>28</v>
      </c>
      <c r="C109" s="26" t="s">
        <v>58</v>
      </c>
      <c r="D109" s="25" t="s">
        <v>7</v>
      </c>
      <c r="E109" s="89" t="s">
        <v>342</v>
      </c>
      <c r="F109" s="11">
        <v>144.80000000000001</v>
      </c>
      <c r="G109" s="11">
        <v>144.80000000000001</v>
      </c>
      <c r="H109" s="11">
        <v>0</v>
      </c>
      <c r="I109" s="2"/>
    </row>
    <row r="110" spans="1:9" ht="39.6" outlineLevel="5">
      <c r="A110" s="25" t="s">
        <v>11</v>
      </c>
      <c r="B110" s="26" t="s">
        <v>28</v>
      </c>
      <c r="C110" s="26" t="s">
        <v>59</v>
      </c>
      <c r="D110" s="25"/>
      <c r="E110" s="89" t="s">
        <v>750</v>
      </c>
      <c r="F110" s="11">
        <f>F111</f>
        <v>200</v>
      </c>
      <c r="G110" s="11">
        <f t="shared" ref="G110:H111" si="53">G111</f>
        <v>200</v>
      </c>
      <c r="H110" s="11">
        <f t="shared" si="53"/>
        <v>0</v>
      </c>
      <c r="I110" s="2"/>
    </row>
    <row r="111" spans="1:9" ht="26.4" outlineLevel="6">
      <c r="A111" s="25" t="s">
        <v>11</v>
      </c>
      <c r="B111" s="26" t="s">
        <v>28</v>
      </c>
      <c r="C111" s="26" t="s">
        <v>60</v>
      </c>
      <c r="D111" s="25"/>
      <c r="E111" s="89" t="s">
        <v>751</v>
      </c>
      <c r="F111" s="11">
        <f>F112</f>
        <v>200</v>
      </c>
      <c r="G111" s="11">
        <f t="shared" si="53"/>
        <v>200</v>
      </c>
      <c r="H111" s="11">
        <f t="shared" si="53"/>
        <v>0</v>
      </c>
      <c r="I111" s="2"/>
    </row>
    <row r="112" spans="1:9" ht="26.4" outlineLevel="7">
      <c r="A112" s="25" t="s">
        <v>11</v>
      </c>
      <c r="B112" s="26" t="s">
        <v>28</v>
      </c>
      <c r="C112" s="26" t="s">
        <v>60</v>
      </c>
      <c r="D112" s="25" t="s">
        <v>7</v>
      </c>
      <c r="E112" s="89" t="s">
        <v>342</v>
      </c>
      <c r="F112" s="11">
        <v>200</v>
      </c>
      <c r="G112" s="11">
        <v>200</v>
      </c>
      <c r="H112" s="11">
        <v>0</v>
      </c>
      <c r="I112" s="2"/>
    </row>
    <row r="113" spans="1:9" outlineLevel="3">
      <c r="A113" s="25" t="s">
        <v>11</v>
      </c>
      <c r="B113" s="26" t="s">
        <v>28</v>
      </c>
      <c r="C113" s="26" t="s">
        <v>3</v>
      </c>
      <c r="D113" s="25"/>
      <c r="E113" s="27" t="s">
        <v>294</v>
      </c>
      <c r="F113" s="11">
        <f>F114</f>
        <v>7184.4</v>
      </c>
      <c r="G113" s="11">
        <f t="shared" ref="G113:H114" si="54">G114</f>
        <v>6484.4</v>
      </c>
      <c r="H113" s="11">
        <f t="shared" si="54"/>
        <v>6484.4</v>
      </c>
      <c r="I113" s="2"/>
    </row>
    <row r="114" spans="1:9" ht="26.4" outlineLevel="4">
      <c r="A114" s="25" t="s">
        <v>11</v>
      </c>
      <c r="B114" s="26" t="s">
        <v>28</v>
      </c>
      <c r="C114" s="26" t="s">
        <v>10</v>
      </c>
      <c r="D114" s="25"/>
      <c r="E114" s="27" t="s">
        <v>344</v>
      </c>
      <c r="F114" s="11">
        <f>F115</f>
        <v>7184.4</v>
      </c>
      <c r="G114" s="11">
        <f t="shared" si="54"/>
        <v>6484.4</v>
      </c>
      <c r="H114" s="11">
        <f t="shared" si="54"/>
        <v>6484.4</v>
      </c>
      <c r="I114" s="2"/>
    </row>
    <row r="115" spans="1:9" ht="26.4" outlineLevel="6">
      <c r="A115" s="25" t="s">
        <v>11</v>
      </c>
      <c r="B115" s="26" t="s">
        <v>28</v>
      </c>
      <c r="C115" s="26" t="s">
        <v>61</v>
      </c>
      <c r="D115" s="25"/>
      <c r="E115" s="27" t="s">
        <v>387</v>
      </c>
      <c r="F115" s="11">
        <f>F116+F117+F119+F118</f>
        <v>7184.4</v>
      </c>
      <c r="G115" s="11">
        <f t="shared" ref="G115:H115" si="55">G116+G117+G119+G118</f>
        <v>6484.4</v>
      </c>
      <c r="H115" s="11">
        <f t="shared" si="55"/>
        <v>6484.4</v>
      </c>
      <c r="I115" s="2"/>
    </row>
    <row r="116" spans="1:9" ht="52.8" outlineLevel="7">
      <c r="A116" s="25" t="s">
        <v>11</v>
      </c>
      <c r="B116" s="26" t="s">
        <v>28</v>
      </c>
      <c r="C116" s="26" t="s">
        <v>61</v>
      </c>
      <c r="D116" s="25" t="s">
        <v>6</v>
      </c>
      <c r="E116" s="27" t="s">
        <v>341</v>
      </c>
      <c r="F116" s="11">
        <f>4849.4-53-31.1</f>
        <v>4765.2999999999993</v>
      </c>
      <c r="G116" s="11">
        <v>4849.3999999999996</v>
      </c>
      <c r="H116" s="11">
        <v>4849.3999999999996</v>
      </c>
      <c r="I116" s="2"/>
    </row>
    <row r="117" spans="1:9" ht="26.4" outlineLevel="7">
      <c r="A117" s="25" t="s">
        <v>11</v>
      </c>
      <c r="B117" s="26" t="s">
        <v>28</v>
      </c>
      <c r="C117" s="26" t="s">
        <v>61</v>
      </c>
      <c r="D117" s="25" t="s">
        <v>7</v>
      </c>
      <c r="E117" s="27" t="s">
        <v>342</v>
      </c>
      <c r="F117" s="11">
        <f>1514+700</f>
        <v>2214</v>
      </c>
      <c r="G117" s="11">
        <v>1514</v>
      </c>
      <c r="H117" s="11">
        <v>1514</v>
      </c>
      <c r="I117" s="2"/>
    </row>
    <row r="118" spans="1:9" outlineLevel="7">
      <c r="A118" s="25" t="s">
        <v>11</v>
      </c>
      <c r="B118" s="26" t="s">
        <v>28</v>
      </c>
      <c r="C118" s="26" t="s">
        <v>61</v>
      </c>
      <c r="D118" s="25">
        <v>300</v>
      </c>
      <c r="E118" s="27" t="s">
        <v>353</v>
      </c>
      <c r="F118" s="11">
        <f>53+31.1</f>
        <v>84.1</v>
      </c>
      <c r="G118" s="11">
        <v>0</v>
      </c>
      <c r="H118" s="11">
        <v>0</v>
      </c>
      <c r="I118" s="2"/>
    </row>
    <row r="119" spans="1:9" outlineLevel="7">
      <c r="A119" s="25" t="s">
        <v>11</v>
      </c>
      <c r="B119" s="26" t="s">
        <v>28</v>
      </c>
      <c r="C119" s="26" t="s">
        <v>61</v>
      </c>
      <c r="D119" s="25" t="s">
        <v>8</v>
      </c>
      <c r="E119" s="27" t="s">
        <v>343</v>
      </c>
      <c r="F119" s="11">
        <v>121</v>
      </c>
      <c r="G119" s="11">
        <v>121</v>
      </c>
      <c r="H119" s="11">
        <v>121</v>
      </c>
      <c r="I119" s="2"/>
    </row>
    <row r="120" spans="1:9" ht="26.4" outlineLevel="1">
      <c r="A120" s="25" t="s">
        <v>11</v>
      </c>
      <c r="B120" s="26" t="s">
        <v>62</v>
      </c>
      <c r="C120" s="26"/>
      <c r="D120" s="25"/>
      <c r="E120" s="27" t="s">
        <v>285</v>
      </c>
      <c r="F120" s="11">
        <f>F121+F128+F135+F156</f>
        <v>4075.8999999999996</v>
      </c>
      <c r="G120" s="11">
        <f t="shared" ref="G120:H120" si="56">G121+G128+G135+G156</f>
        <v>2988.9</v>
      </c>
      <c r="H120" s="11">
        <f t="shared" si="56"/>
        <v>2988.9</v>
      </c>
      <c r="I120" s="2"/>
    </row>
    <row r="121" spans="1:9" outlineLevel="2">
      <c r="A121" s="25" t="s">
        <v>11</v>
      </c>
      <c r="B121" s="26" t="s">
        <v>63</v>
      </c>
      <c r="C121" s="26"/>
      <c r="D121" s="25"/>
      <c r="E121" s="27" t="s">
        <v>303</v>
      </c>
      <c r="F121" s="11">
        <f>F122</f>
        <v>1883.1</v>
      </c>
      <c r="G121" s="11">
        <f t="shared" ref="G121:H124" si="57">G122</f>
        <v>796.1</v>
      </c>
      <c r="H121" s="11">
        <f t="shared" si="57"/>
        <v>796.1</v>
      </c>
      <c r="I121" s="2"/>
    </row>
    <row r="122" spans="1:9" ht="52.8" outlineLevel="3">
      <c r="A122" s="25" t="s">
        <v>11</v>
      </c>
      <c r="B122" s="26" t="s">
        <v>63</v>
      </c>
      <c r="C122" s="26" t="s">
        <v>13</v>
      </c>
      <c r="D122" s="25"/>
      <c r="E122" s="27" t="s">
        <v>296</v>
      </c>
      <c r="F122" s="11">
        <f>F123</f>
        <v>1883.1</v>
      </c>
      <c r="G122" s="11">
        <f t="shared" si="57"/>
        <v>796.1</v>
      </c>
      <c r="H122" s="11">
        <f t="shared" si="57"/>
        <v>796.1</v>
      </c>
      <c r="I122" s="2"/>
    </row>
    <row r="123" spans="1:9" ht="52.8" outlineLevel="4">
      <c r="A123" s="25" t="s">
        <v>11</v>
      </c>
      <c r="B123" s="26" t="s">
        <v>63</v>
      </c>
      <c r="C123" s="26" t="s">
        <v>18</v>
      </c>
      <c r="D123" s="25"/>
      <c r="E123" s="27" t="s">
        <v>350</v>
      </c>
      <c r="F123" s="11">
        <f>F124</f>
        <v>1883.1</v>
      </c>
      <c r="G123" s="11">
        <f t="shared" si="57"/>
        <v>796.1</v>
      </c>
      <c r="H123" s="11">
        <f t="shared" si="57"/>
        <v>796.1</v>
      </c>
      <c r="I123" s="2"/>
    </row>
    <row r="124" spans="1:9" ht="66" outlineLevel="5">
      <c r="A124" s="25" t="s">
        <v>11</v>
      </c>
      <c r="B124" s="26" t="s">
        <v>63</v>
      </c>
      <c r="C124" s="26" t="s">
        <v>19</v>
      </c>
      <c r="D124" s="25"/>
      <c r="E124" s="27" t="s">
        <v>351</v>
      </c>
      <c r="F124" s="11">
        <f>F125</f>
        <v>1883.1</v>
      </c>
      <c r="G124" s="11">
        <f t="shared" si="57"/>
        <v>796.1</v>
      </c>
      <c r="H124" s="11">
        <f t="shared" si="57"/>
        <v>796.1</v>
      </c>
      <c r="I124" s="2"/>
    </row>
    <row r="125" spans="1:9" ht="39.6" outlineLevel="6">
      <c r="A125" s="25" t="s">
        <v>11</v>
      </c>
      <c r="B125" s="26" t="s">
        <v>63</v>
      </c>
      <c r="C125" s="26" t="s">
        <v>680</v>
      </c>
      <c r="D125" s="25"/>
      <c r="E125" s="27" t="s">
        <v>388</v>
      </c>
      <c r="F125" s="11">
        <f>F126+F127</f>
        <v>1883.1</v>
      </c>
      <c r="G125" s="11">
        <f t="shared" ref="G125:H125" si="58">G126+G127</f>
        <v>796.1</v>
      </c>
      <c r="H125" s="11">
        <f t="shared" si="58"/>
        <v>796.1</v>
      </c>
      <c r="I125" s="2"/>
    </row>
    <row r="126" spans="1:9" ht="52.8" outlineLevel="7">
      <c r="A126" s="25" t="s">
        <v>11</v>
      </c>
      <c r="B126" s="26" t="s">
        <v>63</v>
      </c>
      <c r="C126" s="26" t="s">
        <v>680</v>
      </c>
      <c r="D126" s="25" t="s">
        <v>6</v>
      </c>
      <c r="E126" s="27" t="s">
        <v>341</v>
      </c>
      <c r="F126" s="11">
        <v>1511.8</v>
      </c>
      <c r="G126" s="11">
        <v>796.1</v>
      </c>
      <c r="H126" s="11">
        <v>796.1</v>
      </c>
      <c r="I126" s="2"/>
    </row>
    <row r="127" spans="1:9" ht="26.4" outlineLevel="7">
      <c r="A127" s="25" t="s">
        <v>11</v>
      </c>
      <c r="B127" s="26" t="s">
        <v>63</v>
      </c>
      <c r="C127" s="26" t="s">
        <v>680</v>
      </c>
      <c r="D127" s="25" t="s">
        <v>7</v>
      </c>
      <c r="E127" s="27" t="s">
        <v>342</v>
      </c>
      <c r="F127" s="11">
        <v>371.3</v>
      </c>
      <c r="G127" s="11">
        <v>0</v>
      </c>
      <c r="H127" s="11">
        <v>0</v>
      </c>
      <c r="I127" s="2"/>
    </row>
    <row r="128" spans="1:9" ht="39.6" outlineLevel="2">
      <c r="A128" s="25" t="s">
        <v>11</v>
      </c>
      <c r="B128" s="26" t="s">
        <v>64</v>
      </c>
      <c r="C128" s="26"/>
      <c r="D128" s="25"/>
      <c r="E128" s="27" t="s">
        <v>304</v>
      </c>
      <c r="F128" s="11">
        <f>F129</f>
        <v>1992.8</v>
      </c>
      <c r="G128" s="11">
        <f t="shared" ref="G128:H131" si="59">G129</f>
        <v>1992.8</v>
      </c>
      <c r="H128" s="11">
        <f t="shared" si="59"/>
        <v>1992.8</v>
      </c>
      <c r="I128" s="2"/>
    </row>
    <row r="129" spans="1:9" ht="66" outlineLevel="3">
      <c r="A129" s="25" t="s">
        <v>11</v>
      </c>
      <c r="B129" s="26" t="s">
        <v>64</v>
      </c>
      <c r="C129" s="26" t="s">
        <v>65</v>
      </c>
      <c r="D129" s="25"/>
      <c r="E129" s="27" t="s">
        <v>305</v>
      </c>
      <c r="F129" s="11">
        <f>F130</f>
        <v>1992.8</v>
      </c>
      <c r="G129" s="11">
        <f t="shared" si="59"/>
        <v>1992.8</v>
      </c>
      <c r="H129" s="11">
        <f>H130</f>
        <v>1992.8</v>
      </c>
      <c r="I129" s="2"/>
    </row>
    <row r="130" spans="1:9" ht="52.8" outlineLevel="4">
      <c r="A130" s="25" t="s">
        <v>11</v>
      </c>
      <c r="B130" s="26" t="s">
        <v>64</v>
      </c>
      <c r="C130" s="26" t="s">
        <v>66</v>
      </c>
      <c r="D130" s="25"/>
      <c r="E130" s="27" t="s">
        <v>389</v>
      </c>
      <c r="F130" s="11">
        <f>F131</f>
        <v>1992.8</v>
      </c>
      <c r="G130" s="11">
        <f t="shared" si="59"/>
        <v>1992.8</v>
      </c>
      <c r="H130" s="11">
        <f t="shared" ref="H130:H131" si="60">H131</f>
        <v>1992.8</v>
      </c>
      <c r="I130" s="2"/>
    </row>
    <row r="131" spans="1:9" ht="39.6" outlineLevel="5">
      <c r="A131" s="25" t="s">
        <v>11</v>
      </c>
      <c r="B131" s="26" t="s">
        <v>64</v>
      </c>
      <c r="C131" s="26" t="s">
        <v>67</v>
      </c>
      <c r="D131" s="25"/>
      <c r="E131" s="27" t="s">
        <v>390</v>
      </c>
      <c r="F131" s="11">
        <f>F132</f>
        <v>1992.8</v>
      </c>
      <c r="G131" s="11">
        <f t="shared" si="59"/>
        <v>1992.8</v>
      </c>
      <c r="H131" s="11">
        <f t="shared" si="60"/>
        <v>1992.8</v>
      </c>
      <c r="I131" s="2"/>
    </row>
    <row r="132" spans="1:9" ht="26.4" outlineLevel="6">
      <c r="A132" s="25" t="s">
        <v>11</v>
      </c>
      <c r="B132" s="26" t="s">
        <v>64</v>
      </c>
      <c r="C132" s="26" t="s">
        <v>68</v>
      </c>
      <c r="D132" s="25"/>
      <c r="E132" s="27" t="s">
        <v>391</v>
      </c>
      <c r="F132" s="11">
        <f>F133+F134</f>
        <v>1992.8</v>
      </c>
      <c r="G132" s="11">
        <f t="shared" ref="G132:H132" si="61">G133+G134</f>
        <v>1992.8</v>
      </c>
      <c r="H132" s="11">
        <f t="shared" si="61"/>
        <v>1992.8</v>
      </c>
      <c r="I132" s="2"/>
    </row>
    <row r="133" spans="1:9" ht="52.8" outlineLevel="7">
      <c r="A133" s="25" t="s">
        <v>11</v>
      </c>
      <c r="B133" s="26" t="s">
        <v>64</v>
      </c>
      <c r="C133" s="26" t="s">
        <v>68</v>
      </c>
      <c r="D133" s="25" t="s">
        <v>6</v>
      </c>
      <c r="E133" s="27" t="s">
        <v>341</v>
      </c>
      <c r="F133" s="11">
        <v>1817.8</v>
      </c>
      <c r="G133" s="11">
        <v>1817.8</v>
      </c>
      <c r="H133" s="11">
        <v>1817.8</v>
      </c>
      <c r="I133" s="2"/>
    </row>
    <row r="134" spans="1:9" ht="26.4" outlineLevel="7">
      <c r="A134" s="25" t="s">
        <v>11</v>
      </c>
      <c r="B134" s="26" t="s">
        <v>64</v>
      </c>
      <c r="C134" s="26" t="s">
        <v>68</v>
      </c>
      <c r="D134" s="25" t="s">
        <v>7</v>
      </c>
      <c r="E134" s="27" t="s">
        <v>342</v>
      </c>
      <c r="F134" s="11">
        <v>175</v>
      </c>
      <c r="G134" s="11">
        <v>175</v>
      </c>
      <c r="H134" s="11">
        <v>175</v>
      </c>
      <c r="I134" s="2"/>
    </row>
    <row r="135" spans="1:9" outlineLevel="2">
      <c r="A135" s="25" t="s">
        <v>11</v>
      </c>
      <c r="B135" s="26" t="s">
        <v>69</v>
      </c>
      <c r="C135" s="26"/>
      <c r="D135" s="25"/>
      <c r="E135" s="27" t="s">
        <v>306</v>
      </c>
      <c r="F135" s="11">
        <f>F136</f>
        <v>150</v>
      </c>
      <c r="G135" s="11">
        <f t="shared" ref="G135:H135" si="62">G136</f>
        <v>150</v>
      </c>
      <c r="H135" s="11">
        <f t="shared" si="62"/>
        <v>150</v>
      </c>
      <c r="I135" s="2"/>
    </row>
    <row r="136" spans="1:9" ht="66" outlineLevel="3">
      <c r="A136" s="25" t="s">
        <v>11</v>
      </c>
      <c r="B136" s="26" t="s">
        <v>69</v>
      </c>
      <c r="C136" s="26" t="s">
        <v>65</v>
      </c>
      <c r="D136" s="25"/>
      <c r="E136" s="27" t="s">
        <v>305</v>
      </c>
      <c r="F136" s="11">
        <f>F137+F141</f>
        <v>150</v>
      </c>
      <c r="G136" s="11">
        <f t="shared" ref="G136:H136" si="63">G137+G141</f>
        <v>150</v>
      </c>
      <c r="H136" s="11">
        <f t="shared" si="63"/>
        <v>150</v>
      </c>
      <c r="I136" s="2"/>
    </row>
    <row r="137" spans="1:9" ht="39.6" outlineLevel="4">
      <c r="A137" s="25" t="s">
        <v>11</v>
      </c>
      <c r="B137" s="26" t="s">
        <v>69</v>
      </c>
      <c r="C137" s="26" t="s">
        <v>70</v>
      </c>
      <c r="D137" s="25"/>
      <c r="E137" s="27" t="s">
        <v>392</v>
      </c>
      <c r="F137" s="11">
        <f>F138</f>
        <v>50</v>
      </c>
      <c r="G137" s="11">
        <f t="shared" ref="G137:H137" si="64">G138</f>
        <v>50</v>
      </c>
      <c r="H137" s="11">
        <f t="shared" si="64"/>
        <v>50</v>
      </c>
      <c r="I137" s="2"/>
    </row>
    <row r="138" spans="1:9" ht="52.8" outlineLevel="5">
      <c r="A138" s="25" t="s">
        <v>11</v>
      </c>
      <c r="B138" s="26" t="s">
        <v>69</v>
      </c>
      <c r="C138" s="26" t="s">
        <v>71</v>
      </c>
      <c r="D138" s="25"/>
      <c r="E138" s="27" t="s">
        <v>393</v>
      </c>
      <c r="F138" s="11">
        <f>F139</f>
        <v>50</v>
      </c>
      <c r="G138" s="11">
        <f t="shared" ref="G138:H138" si="65">G139</f>
        <v>50</v>
      </c>
      <c r="H138" s="11">
        <f t="shared" si="65"/>
        <v>50</v>
      </c>
      <c r="I138" s="2"/>
    </row>
    <row r="139" spans="1:9" ht="26.4" outlineLevel="6">
      <c r="A139" s="25" t="s">
        <v>11</v>
      </c>
      <c r="B139" s="26" t="s">
        <v>69</v>
      </c>
      <c r="C139" s="26" t="s">
        <v>72</v>
      </c>
      <c r="D139" s="25"/>
      <c r="E139" s="27" t="s">
        <v>394</v>
      </c>
      <c r="F139" s="11">
        <f>F140</f>
        <v>50</v>
      </c>
      <c r="G139" s="11">
        <f t="shared" ref="G139:H139" si="66">G140</f>
        <v>50</v>
      </c>
      <c r="H139" s="11">
        <f t="shared" si="66"/>
        <v>50</v>
      </c>
      <c r="I139" s="2"/>
    </row>
    <row r="140" spans="1:9" ht="26.4" outlineLevel="7">
      <c r="A140" s="25" t="s">
        <v>11</v>
      </c>
      <c r="B140" s="26" t="s">
        <v>69</v>
      </c>
      <c r="C140" s="26" t="s">
        <v>72</v>
      </c>
      <c r="D140" s="25" t="s">
        <v>7</v>
      </c>
      <c r="E140" s="27" t="s">
        <v>342</v>
      </c>
      <c r="F140" s="11">
        <v>50</v>
      </c>
      <c r="G140" s="11">
        <v>50</v>
      </c>
      <c r="H140" s="11">
        <v>50</v>
      </c>
      <c r="I140" s="2"/>
    </row>
    <row r="141" spans="1:9" ht="26.4" outlineLevel="4">
      <c r="A141" s="25" t="s">
        <v>11</v>
      </c>
      <c r="B141" s="26" t="s">
        <v>69</v>
      </c>
      <c r="C141" s="26" t="s">
        <v>73</v>
      </c>
      <c r="D141" s="25"/>
      <c r="E141" s="27" t="s">
        <v>395</v>
      </c>
      <c r="F141" s="11">
        <f>F142+F153</f>
        <v>100</v>
      </c>
      <c r="G141" s="11">
        <f t="shared" ref="G141:H141" si="67">G142+G153</f>
        <v>100</v>
      </c>
      <c r="H141" s="11">
        <f t="shared" si="67"/>
        <v>100</v>
      </c>
      <c r="I141" s="2"/>
    </row>
    <row r="142" spans="1:9" ht="39.6" outlineLevel="5">
      <c r="A142" s="25" t="s">
        <v>11</v>
      </c>
      <c r="B142" s="26" t="s">
        <v>69</v>
      </c>
      <c r="C142" s="26" t="s">
        <v>74</v>
      </c>
      <c r="D142" s="25"/>
      <c r="E142" s="27" t="s">
        <v>396</v>
      </c>
      <c r="F142" s="11">
        <f>F143+F145+F147+F149+F151</f>
        <v>80</v>
      </c>
      <c r="G142" s="11">
        <f t="shared" ref="G142:H142" si="68">G143+G145+G147+G149+G151</f>
        <v>80</v>
      </c>
      <c r="H142" s="11">
        <f t="shared" si="68"/>
        <v>80</v>
      </c>
      <c r="I142" s="2"/>
    </row>
    <row r="143" spans="1:9" outlineLevel="6">
      <c r="A143" s="25" t="s">
        <v>11</v>
      </c>
      <c r="B143" s="26" t="s">
        <v>69</v>
      </c>
      <c r="C143" s="26" t="s">
        <v>75</v>
      </c>
      <c r="D143" s="25"/>
      <c r="E143" s="27" t="s">
        <v>397</v>
      </c>
      <c r="F143" s="11">
        <f>F144</f>
        <v>10</v>
      </c>
      <c r="G143" s="11">
        <f t="shared" ref="G143:H143" si="69">G144</f>
        <v>10</v>
      </c>
      <c r="H143" s="11">
        <f t="shared" si="69"/>
        <v>10</v>
      </c>
      <c r="I143" s="2"/>
    </row>
    <row r="144" spans="1:9" ht="26.4" outlineLevel="7">
      <c r="A144" s="25" t="s">
        <v>11</v>
      </c>
      <c r="B144" s="26" t="s">
        <v>69</v>
      </c>
      <c r="C144" s="26" t="s">
        <v>75</v>
      </c>
      <c r="D144" s="25" t="s">
        <v>7</v>
      </c>
      <c r="E144" s="27" t="s">
        <v>342</v>
      </c>
      <c r="F144" s="11">
        <v>10</v>
      </c>
      <c r="G144" s="11">
        <v>10</v>
      </c>
      <c r="H144" s="11">
        <v>10</v>
      </c>
      <c r="I144" s="2"/>
    </row>
    <row r="145" spans="1:9" outlineLevel="6">
      <c r="A145" s="25" t="s">
        <v>11</v>
      </c>
      <c r="B145" s="26" t="s">
        <v>69</v>
      </c>
      <c r="C145" s="26" t="s">
        <v>76</v>
      </c>
      <c r="D145" s="25"/>
      <c r="E145" s="27" t="s">
        <v>398</v>
      </c>
      <c r="F145" s="11">
        <f>F146</f>
        <v>24</v>
      </c>
      <c r="G145" s="11">
        <f t="shared" ref="G145:H145" si="70">G146</f>
        <v>24</v>
      </c>
      <c r="H145" s="11">
        <f t="shared" si="70"/>
        <v>24</v>
      </c>
      <c r="I145" s="2"/>
    </row>
    <row r="146" spans="1:9" ht="26.4" outlineLevel="7">
      <c r="A146" s="25" t="s">
        <v>11</v>
      </c>
      <c r="B146" s="26" t="s">
        <v>69</v>
      </c>
      <c r="C146" s="26" t="s">
        <v>76</v>
      </c>
      <c r="D146" s="25" t="s">
        <v>7</v>
      </c>
      <c r="E146" s="27" t="s">
        <v>342</v>
      </c>
      <c r="F146" s="11">
        <v>24</v>
      </c>
      <c r="G146" s="11">
        <v>24</v>
      </c>
      <c r="H146" s="11">
        <v>24</v>
      </c>
      <c r="I146" s="2"/>
    </row>
    <row r="147" spans="1:9" outlineLevel="6">
      <c r="A147" s="25" t="s">
        <v>11</v>
      </c>
      <c r="B147" s="26" t="s">
        <v>69</v>
      </c>
      <c r="C147" s="26" t="s">
        <v>77</v>
      </c>
      <c r="D147" s="25"/>
      <c r="E147" s="27" t="s">
        <v>399</v>
      </c>
      <c r="F147" s="11">
        <f>F148</f>
        <v>40</v>
      </c>
      <c r="G147" s="11">
        <f t="shared" ref="G147:H147" si="71">G148</f>
        <v>40</v>
      </c>
      <c r="H147" s="11">
        <f t="shared" si="71"/>
        <v>40</v>
      </c>
      <c r="I147" s="2"/>
    </row>
    <row r="148" spans="1:9" ht="26.4" outlineLevel="7">
      <c r="A148" s="25" t="s">
        <v>11</v>
      </c>
      <c r="B148" s="26" t="s">
        <v>69</v>
      </c>
      <c r="C148" s="26" t="s">
        <v>77</v>
      </c>
      <c r="D148" s="25" t="s">
        <v>7</v>
      </c>
      <c r="E148" s="27" t="s">
        <v>342</v>
      </c>
      <c r="F148" s="11">
        <v>40</v>
      </c>
      <c r="G148" s="11">
        <v>40</v>
      </c>
      <c r="H148" s="11">
        <v>40</v>
      </c>
      <c r="I148" s="2"/>
    </row>
    <row r="149" spans="1:9" outlineLevel="6">
      <c r="A149" s="25" t="s">
        <v>11</v>
      </c>
      <c r="B149" s="26" t="s">
        <v>69</v>
      </c>
      <c r="C149" s="26" t="s">
        <v>78</v>
      </c>
      <c r="D149" s="25"/>
      <c r="E149" s="27" t="s">
        <v>400</v>
      </c>
      <c r="F149" s="11">
        <f>F150</f>
        <v>3</v>
      </c>
      <c r="G149" s="11">
        <f t="shared" ref="G149:H149" si="72">G150</f>
        <v>3</v>
      </c>
      <c r="H149" s="11">
        <f t="shared" si="72"/>
        <v>3</v>
      </c>
      <c r="I149" s="2"/>
    </row>
    <row r="150" spans="1:9" ht="26.4" outlineLevel="7">
      <c r="A150" s="25" t="s">
        <v>11</v>
      </c>
      <c r="B150" s="26" t="s">
        <v>69</v>
      </c>
      <c r="C150" s="26" t="s">
        <v>78</v>
      </c>
      <c r="D150" s="25" t="s">
        <v>7</v>
      </c>
      <c r="E150" s="27" t="s">
        <v>342</v>
      </c>
      <c r="F150" s="11">
        <v>3</v>
      </c>
      <c r="G150" s="11">
        <v>3</v>
      </c>
      <c r="H150" s="11">
        <v>3</v>
      </c>
      <c r="I150" s="2"/>
    </row>
    <row r="151" spans="1:9" outlineLevel="6">
      <c r="A151" s="25" t="s">
        <v>11</v>
      </c>
      <c r="B151" s="26" t="s">
        <v>69</v>
      </c>
      <c r="C151" s="26" t="s">
        <v>79</v>
      </c>
      <c r="D151" s="25"/>
      <c r="E151" s="27" t="s">
        <v>401</v>
      </c>
      <c r="F151" s="11">
        <f>F152</f>
        <v>3</v>
      </c>
      <c r="G151" s="11">
        <f t="shared" ref="G151:H151" si="73">G152</f>
        <v>3</v>
      </c>
      <c r="H151" s="11">
        <f t="shared" si="73"/>
        <v>3</v>
      </c>
      <c r="I151" s="2"/>
    </row>
    <row r="152" spans="1:9" ht="26.4" outlineLevel="7">
      <c r="A152" s="25" t="s">
        <v>11</v>
      </c>
      <c r="B152" s="26" t="s">
        <v>69</v>
      </c>
      <c r="C152" s="26" t="s">
        <v>79</v>
      </c>
      <c r="D152" s="25" t="s">
        <v>7</v>
      </c>
      <c r="E152" s="27" t="s">
        <v>342</v>
      </c>
      <c r="F152" s="11">
        <v>3</v>
      </c>
      <c r="G152" s="11">
        <v>3</v>
      </c>
      <c r="H152" s="11">
        <v>3</v>
      </c>
      <c r="I152" s="2"/>
    </row>
    <row r="153" spans="1:9" ht="39.6" outlineLevel="5">
      <c r="A153" s="25" t="s">
        <v>11</v>
      </c>
      <c r="B153" s="26" t="s">
        <v>69</v>
      </c>
      <c r="C153" s="26" t="s">
        <v>80</v>
      </c>
      <c r="D153" s="25"/>
      <c r="E153" s="27" t="s">
        <v>402</v>
      </c>
      <c r="F153" s="11">
        <f>F154</f>
        <v>20</v>
      </c>
      <c r="G153" s="11">
        <f t="shared" ref="G153:H154" si="74">G154</f>
        <v>20</v>
      </c>
      <c r="H153" s="11">
        <f t="shared" si="74"/>
        <v>20</v>
      </c>
      <c r="I153" s="2"/>
    </row>
    <row r="154" spans="1:9" ht="26.4" outlineLevel="6">
      <c r="A154" s="25" t="s">
        <v>11</v>
      </c>
      <c r="B154" s="26" t="s">
        <v>69</v>
      </c>
      <c r="C154" s="26" t="s">
        <v>81</v>
      </c>
      <c r="D154" s="25"/>
      <c r="E154" s="27" t="s">
        <v>403</v>
      </c>
      <c r="F154" s="11">
        <f>F155</f>
        <v>20</v>
      </c>
      <c r="G154" s="11">
        <f t="shared" si="74"/>
        <v>20</v>
      </c>
      <c r="H154" s="11">
        <f t="shared" si="74"/>
        <v>20</v>
      </c>
      <c r="I154" s="2"/>
    </row>
    <row r="155" spans="1:9" ht="26.4" outlineLevel="7">
      <c r="A155" s="25" t="s">
        <v>11</v>
      </c>
      <c r="B155" s="26" t="s">
        <v>69</v>
      </c>
      <c r="C155" s="26" t="s">
        <v>81</v>
      </c>
      <c r="D155" s="25" t="s">
        <v>7</v>
      </c>
      <c r="E155" s="27" t="s">
        <v>342</v>
      </c>
      <c r="F155" s="11">
        <v>20</v>
      </c>
      <c r="G155" s="11">
        <v>20</v>
      </c>
      <c r="H155" s="11">
        <v>20</v>
      </c>
      <c r="I155" s="2"/>
    </row>
    <row r="156" spans="1:9" ht="26.4" outlineLevel="7">
      <c r="A156" s="25" t="s">
        <v>11</v>
      </c>
      <c r="B156" s="26" t="s">
        <v>719</v>
      </c>
      <c r="C156" s="26"/>
      <c r="D156" s="25"/>
      <c r="E156" s="27" t="s">
        <v>724</v>
      </c>
      <c r="F156" s="11">
        <f>F157</f>
        <v>50</v>
      </c>
      <c r="G156" s="11">
        <f t="shared" ref="G156:H156" si="75">G157</f>
        <v>50</v>
      </c>
      <c r="H156" s="11">
        <f t="shared" si="75"/>
        <v>50</v>
      </c>
      <c r="I156" s="2"/>
    </row>
    <row r="157" spans="1:9" ht="52.8" outlineLevel="7">
      <c r="A157" s="25" t="s">
        <v>11</v>
      </c>
      <c r="B157" s="26" t="s">
        <v>719</v>
      </c>
      <c r="C157" s="26" t="s">
        <v>720</v>
      </c>
      <c r="D157" s="25"/>
      <c r="E157" s="27" t="s">
        <v>725</v>
      </c>
      <c r="F157" s="11">
        <f>F158</f>
        <v>50</v>
      </c>
      <c r="G157" s="11">
        <f t="shared" ref="G157:H157" si="76">G158</f>
        <v>50</v>
      </c>
      <c r="H157" s="11">
        <f t="shared" si="76"/>
        <v>50</v>
      </c>
      <c r="I157" s="2"/>
    </row>
    <row r="158" spans="1:9" ht="79.2" outlineLevel="7">
      <c r="A158" s="25" t="s">
        <v>11</v>
      </c>
      <c r="B158" s="26" t="s">
        <v>719</v>
      </c>
      <c r="C158" s="26" t="s">
        <v>721</v>
      </c>
      <c r="D158" s="25"/>
      <c r="E158" s="27" t="s">
        <v>739</v>
      </c>
      <c r="F158" s="11">
        <f>F159</f>
        <v>50</v>
      </c>
      <c r="G158" s="11">
        <f t="shared" ref="G158:H158" si="77">G159</f>
        <v>50</v>
      </c>
      <c r="H158" s="11">
        <f t="shared" si="77"/>
        <v>50</v>
      </c>
      <c r="I158" s="2"/>
    </row>
    <row r="159" spans="1:9" ht="26.4" outlineLevel="7">
      <c r="A159" s="25" t="s">
        <v>11</v>
      </c>
      <c r="B159" s="26" t="s">
        <v>719</v>
      </c>
      <c r="C159" s="26" t="s">
        <v>722</v>
      </c>
      <c r="D159" s="25"/>
      <c r="E159" s="27" t="s">
        <v>726</v>
      </c>
      <c r="F159" s="11">
        <f>F160</f>
        <v>50</v>
      </c>
      <c r="G159" s="11">
        <f t="shared" ref="G159:H159" si="78">G160</f>
        <v>50</v>
      </c>
      <c r="H159" s="11">
        <f t="shared" si="78"/>
        <v>50</v>
      </c>
      <c r="I159" s="2"/>
    </row>
    <row r="160" spans="1:9" ht="26.4" outlineLevel="7">
      <c r="A160" s="25" t="s">
        <v>11</v>
      </c>
      <c r="B160" s="26" t="s">
        <v>719</v>
      </c>
      <c r="C160" s="26" t="s">
        <v>723</v>
      </c>
      <c r="D160" s="25"/>
      <c r="E160" s="27" t="s">
        <v>727</v>
      </c>
      <c r="F160" s="11">
        <f>F161</f>
        <v>50</v>
      </c>
      <c r="G160" s="11">
        <f t="shared" ref="G160:H160" si="79">G161</f>
        <v>50</v>
      </c>
      <c r="H160" s="11">
        <f t="shared" si="79"/>
        <v>50</v>
      </c>
      <c r="I160" s="2"/>
    </row>
    <row r="161" spans="1:9" ht="26.4" outlineLevel="7">
      <c r="A161" s="25" t="s">
        <v>11</v>
      </c>
      <c r="B161" s="26" t="s">
        <v>719</v>
      </c>
      <c r="C161" s="26" t="s">
        <v>723</v>
      </c>
      <c r="D161" s="25">
        <v>200</v>
      </c>
      <c r="E161" s="27" t="s">
        <v>342</v>
      </c>
      <c r="F161" s="11">
        <v>50</v>
      </c>
      <c r="G161" s="11">
        <v>50</v>
      </c>
      <c r="H161" s="11">
        <v>50</v>
      </c>
      <c r="I161" s="2"/>
    </row>
    <row r="162" spans="1:9" outlineLevel="1">
      <c r="A162" s="25" t="s">
        <v>11</v>
      </c>
      <c r="B162" s="26" t="s">
        <v>82</v>
      </c>
      <c r="C162" s="26"/>
      <c r="D162" s="25"/>
      <c r="E162" s="27" t="s">
        <v>286</v>
      </c>
      <c r="F162" s="11">
        <f>F163+F171+F199</f>
        <v>79182.399999999994</v>
      </c>
      <c r="G162" s="11">
        <f t="shared" ref="G162:H162" si="80">G163+G171+G199</f>
        <v>86127.4</v>
      </c>
      <c r="H162" s="11">
        <f t="shared" si="80"/>
        <v>87548.099999999991</v>
      </c>
      <c r="I162" s="23"/>
    </row>
    <row r="163" spans="1:9" outlineLevel="2">
      <c r="A163" s="25" t="s">
        <v>11</v>
      </c>
      <c r="B163" s="26" t="s">
        <v>87</v>
      </c>
      <c r="C163" s="26"/>
      <c r="D163" s="25"/>
      <c r="E163" s="27" t="s">
        <v>308</v>
      </c>
      <c r="F163" s="11">
        <f>F164</f>
        <v>14087.3</v>
      </c>
      <c r="G163" s="11">
        <f t="shared" ref="G163:H165" si="81">G164</f>
        <v>14258.5</v>
      </c>
      <c r="H163" s="11">
        <f t="shared" si="81"/>
        <v>15071.2</v>
      </c>
      <c r="I163" s="2"/>
    </row>
    <row r="164" spans="1:9" ht="52.8" outlineLevel="3">
      <c r="A164" s="25" t="s">
        <v>11</v>
      </c>
      <c r="B164" s="26" t="s">
        <v>87</v>
      </c>
      <c r="C164" s="26" t="s">
        <v>84</v>
      </c>
      <c r="D164" s="25"/>
      <c r="E164" s="27" t="s">
        <v>307</v>
      </c>
      <c r="F164" s="11">
        <f>F165</f>
        <v>14087.3</v>
      </c>
      <c r="G164" s="11">
        <f t="shared" si="81"/>
        <v>14258.5</v>
      </c>
      <c r="H164" s="11">
        <f t="shared" si="81"/>
        <v>15071.2</v>
      </c>
      <c r="I164" s="2"/>
    </row>
    <row r="165" spans="1:9" ht="26.4" outlineLevel="4">
      <c r="A165" s="25" t="s">
        <v>11</v>
      </c>
      <c r="B165" s="26" t="s">
        <v>87</v>
      </c>
      <c r="C165" s="26" t="s">
        <v>88</v>
      </c>
      <c r="D165" s="25"/>
      <c r="E165" s="27" t="s">
        <v>407</v>
      </c>
      <c r="F165" s="11">
        <f>F166</f>
        <v>14087.3</v>
      </c>
      <c r="G165" s="11">
        <f t="shared" si="81"/>
        <v>14258.5</v>
      </c>
      <c r="H165" s="11">
        <f t="shared" si="81"/>
        <v>15071.2</v>
      </c>
      <c r="I165" s="2"/>
    </row>
    <row r="166" spans="1:9" outlineLevel="5">
      <c r="A166" s="25" t="s">
        <v>11</v>
      </c>
      <c r="B166" s="26" t="s">
        <v>87</v>
      </c>
      <c r="C166" s="26" t="s">
        <v>89</v>
      </c>
      <c r="D166" s="25"/>
      <c r="E166" s="27" t="s">
        <v>408</v>
      </c>
      <c r="F166" s="11">
        <f>F167+F169</f>
        <v>14087.3</v>
      </c>
      <c r="G166" s="11">
        <f t="shared" ref="G166:H166" si="82">G167+G169</f>
        <v>14258.5</v>
      </c>
      <c r="H166" s="11">
        <f t="shared" si="82"/>
        <v>15071.2</v>
      </c>
      <c r="I166" s="2"/>
    </row>
    <row r="167" spans="1:9" ht="39.6" outlineLevel="6">
      <c r="A167" s="25" t="s">
        <v>11</v>
      </c>
      <c r="B167" s="26" t="s">
        <v>87</v>
      </c>
      <c r="C167" s="26" t="s">
        <v>90</v>
      </c>
      <c r="D167" s="25"/>
      <c r="E167" s="27" t="s">
        <v>409</v>
      </c>
      <c r="F167" s="11">
        <f>F168</f>
        <v>2817.5</v>
      </c>
      <c r="G167" s="11">
        <f t="shared" ref="G167:H167" si="83">G168</f>
        <v>2817.5</v>
      </c>
      <c r="H167" s="11">
        <f t="shared" si="83"/>
        <v>2817.5</v>
      </c>
      <c r="I167" s="2"/>
    </row>
    <row r="168" spans="1:9" ht="26.4" outlineLevel="7">
      <c r="A168" s="25" t="s">
        <v>11</v>
      </c>
      <c r="B168" s="26" t="s">
        <v>87</v>
      </c>
      <c r="C168" s="26" t="s">
        <v>90</v>
      </c>
      <c r="D168" s="25" t="s">
        <v>7</v>
      </c>
      <c r="E168" s="27" t="s">
        <v>342</v>
      </c>
      <c r="F168" s="11">
        <v>2817.5</v>
      </c>
      <c r="G168" s="11">
        <v>2817.5</v>
      </c>
      <c r="H168" s="11">
        <v>2817.5</v>
      </c>
      <c r="I168" s="2"/>
    </row>
    <row r="169" spans="1:9" ht="39.6" outlineLevel="7">
      <c r="A169" s="25" t="s">
        <v>11</v>
      </c>
      <c r="B169" s="26" t="s">
        <v>87</v>
      </c>
      <c r="C169" s="26" t="s">
        <v>641</v>
      </c>
      <c r="D169" s="25"/>
      <c r="E169" s="27" t="s">
        <v>409</v>
      </c>
      <c r="F169" s="11">
        <f>F170</f>
        <v>11269.8</v>
      </c>
      <c r="G169" s="11">
        <f t="shared" ref="G169:H169" si="84">G170</f>
        <v>11441</v>
      </c>
      <c r="H169" s="11">
        <f t="shared" si="84"/>
        <v>12253.7</v>
      </c>
      <c r="I169" s="2"/>
    </row>
    <row r="170" spans="1:9" ht="26.4" outlineLevel="7">
      <c r="A170" s="25" t="s">
        <v>11</v>
      </c>
      <c r="B170" s="26" t="s">
        <v>87</v>
      </c>
      <c r="C170" s="26" t="s">
        <v>641</v>
      </c>
      <c r="D170" s="25">
        <v>200</v>
      </c>
      <c r="E170" s="27" t="s">
        <v>342</v>
      </c>
      <c r="F170" s="11">
        <v>11269.8</v>
      </c>
      <c r="G170" s="11">
        <v>11441</v>
      </c>
      <c r="H170" s="11">
        <v>12253.7</v>
      </c>
      <c r="I170" s="2"/>
    </row>
    <row r="171" spans="1:9" outlineLevel="2">
      <c r="A171" s="25" t="s">
        <v>11</v>
      </c>
      <c r="B171" s="26" t="s">
        <v>91</v>
      </c>
      <c r="C171" s="26"/>
      <c r="D171" s="25"/>
      <c r="E171" s="27" t="s">
        <v>309</v>
      </c>
      <c r="F171" s="11">
        <f>F172</f>
        <v>64095.099999999991</v>
      </c>
      <c r="G171" s="11">
        <f t="shared" ref="G171:H171" si="85">G172</f>
        <v>71568.899999999994</v>
      </c>
      <c r="H171" s="11">
        <f t="shared" si="85"/>
        <v>72176.899999999994</v>
      </c>
      <c r="I171" s="2"/>
    </row>
    <row r="172" spans="1:9" ht="52.8" outlineLevel="3">
      <c r="A172" s="25" t="s">
        <v>11</v>
      </c>
      <c r="B172" s="26" t="s">
        <v>91</v>
      </c>
      <c r="C172" s="26" t="s">
        <v>84</v>
      </c>
      <c r="D172" s="25"/>
      <c r="E172" s="27" t="s">
        <v>307</v>
      </c>
      <c r="F172" s="11">
        <f>F173+F193</f>
        <v>64095.099999999991</v>
      </c>
      <c r="G172" s="11">
        <f t="shared" ref="G172:H172" si="86">G173+G193</f>
        <v>71568.899999999994</v>
      </c>
      <c r="H172" s="11">
        <f t="shared" si="86"/>
        <v>72176.899999999994</v>
      </c>
      <c r="I172" s="2"/>
    </row>
    <row r="173" spans="1:9" ht="26.4" outlineLevel="4">
      <c r="A173" s="25" t="s">
        <v>11</v>
      </c>
      <c r="B173" s="26" t="s">
        <v>91</v>
      </c>
      <c r="C173" s="26" t="s">
        <v>88</v>
      </c>
      <c r="D173" s="25"/>
      <c r="E173" s="27" t="s">
        <v>407</v>
      </c>
      <c r="F173" s="11">
        <f t="shared" ref="F173:H173" si="87">F174+F183+F188</f>
        <v>60775.599999999991</v>
      </c>
      <c r="G173" s="11">
        <f t="shared" si="87"/>
        <v>68249.399999999994</v>
      </c>
      <c r="H173" s="11">
        <f t="shared" si="87"/>
        <v>68857.399999999994</v>
      </c>
      <c r="I173" s="2"/>
    </row>
    <row r="174" spans="1:9" ht="39.6" outlineLevel="5">
      <c r="A174" s="25" t="s">
        <v>11</v>
      </c>
      <c r="B174" s="26" t="s">
        <v>91</v>
      </c>
      <c r="C174" s="26" t="s">
        <v>92</v>
      </c>
      <c r="D174" s="25"/>
      <c r="E174" s="27" t="s">
        <v>410</v>
      </c>
      <c r="F174" s="11">
        <f>F175+F177+F179+F181</f>
        <v>22594.7</v>
      </c>
      <c r="G174" s="11">
        <f t="shared" ref="G174:H174" si="88">G175+G177+G179+G181</f>
        <v>23048.9</v>
      </c>
      <c r="H174" s="11">
        <f t="shared" si="88"/>
        <v>23513.1</v>
      </c>
      <c r="I174" s="2"/>
    </row>
    <row r="175" spans="1:9" ht="66" outlineLevel="6">
      <c r="A175" s="25" t="s">
        <v>11</v>
      </c>
      <c r="B175" s="26" t="s">
        <v>91</v>
      </c>
      <c r="C175" s="26" t="s">
        <v>93</v>
      </c>
      <c r="D175" s="25"/>
      <c r="E175" s="27" t="s">
        <v>411</v>
      </c>
      <c r="F175" s="11">
        <f>F176</f>
        <v>10094.700000000001</v>
      </c>
      <c r="G175" s="11">
        <f t="shared" ref="G175:H175" si="89">G176</f>
        <v>10548.9</v>
      </c>
      <c r="H175" s="11">
        <f t="shared" si="89"/>
        <v>11013.1</v>
      </c>
      <c r="I175" s="2"/>
    </row>
    <row r="176" spans="1:9" ht="26.4" outlineLevel="7">
      <c r="A176" s="25" t="s">
        <v>11</v>
      </c>
      <c r="B176" s="26" t="s">
        <v>91</v>
      </c>
      <c r="C176" s="26" t="s">
        <v>93</v>
      </c>
      <c r="D176" s="25" t="s">
        <v>7</v>
      </c>
      <c r="E176" s="27" t="s">
        <v>342</v>
      </c>
      <c r="F176" s="11">
        <f>10228.2-133.5</f>
        <v>10094.700000000001</v>
      </c>
      <c r="G176" s="11">
        <f>10671.4-122.5</f>
        <v>10548.9</v>
      </c>
      <c r="H176" s="11">
        <f>11135-121.9</f>
        <v>11013.1</v>
      </c>
      <c r="I176" s="2"/>
    </row>
    <row r="177" spans="1:9" ht="39.6" outlineLevel="6">
      <c r="A177" s="25" t="s">
        <v>11</v>
      </c>
      <c r="B177" s="26" t="s">
        <v>91</v>
      </c>
      <c r="C177" s="26" t="s">
        <v>94</v>
      </c>
      <c r="D177" s="25"/>
      <c r="E177" s="27" t="s">
        <v>412</v>
      </c>
      <c r="F177" s="11">
        <f>F178</f>
        <v>6500</v>
      </c>
      <c r="G177" s="11">
        <f t="shared" ref="G177:H177" si="90">G178</f>
        <v>6500</v>
      </c>
      <c r="H177" s="11">
        <f t="shared" si="90"/>
        <v>6500</v>
      </c>
      <c r="I177" s="2"/>
    </row>
    <row r="178" spans="1:9" ht="26.4" outlineLevel="7">
      <c r="A178" s="25" t="s">
        <v>11</v>
      </c>
      <c r="B178" s="26" t="s">
        <v>91</v>
      </c>
      <c r="C178" s="26" t="s">
        <v>94</v>
      </c>
      <c r="D178" s="25" t="s">
        <v>39</v>
      </c>
      <c r="E178" s="27" t="s">
        <v>368</v>
      </c>
      <c r="F178" s="11">
        <v>6500</v>
      </c>
      <c r="G178" s="11">
        <v>6500</v>
      </c>
      <c r="H178" s="11">
        <v>6500</v>
      </c>
      <c r="I178" s="2"/>
    </row>
    <row r="179" spans="1:9" ht="26.4" outlineLevel="6">
      <c r="A179" s="25" t="s">
        <v>11</v>
      </c>
      <c r="B179" s="26" t="s">
        <v>91</v>
      </c>
      <c r="C179" s="26" t="s">
        <v>95</v>
      </c>
      <c r="D179" s="25"/>
      <c r="E179" s="27" t="s">
        <v>413</v>
      </c>
      <c r="F179" s="11">
        <f>F180</f>
        <v>2000</v>
      </c>
      <c r="G179" s="11">
        <f t="shared" ref="G179:H179" si="91">G180</f>
        <v>2000</v>
      </c>
      <c r="H179" s="11">
        <f t="shared" si="91"/>
        <v>2000</v>
      </c>
      <c r="I179" s="2"/>
    </row>
    <row r="180" spans="1:9" ht="26.4" outlineLevel="7">
      <c r="A180" s="25" t="s">
        <v>11</v>
      </c>
      <c r="B180" s="26" t="s">
        <v>91</v>
      </c>
      <c r="C180" s="26" t="s">
        <v>95</v>
      </c>
      <c r="D180" s="25" t="s">
        <v>7</v>
      </c>
      <c r="E180" s="27" t="s">
        <v>342</v>
      </c>
      <c r="F180" s="11">
        <v>2000</v>
      </c>
      <c r="G180" s="11">
        <v>2000</v>
      </c>
      <c r="H180" s="11">
        <v>2000</v>
      </c>
      <c r="I180" s="2"/>
    </row>
    <row r="181" spans="1:9" ht="52.8" outlineLevel="6">
      <c r="A181" s="25" t="s">
        <v>11</v>
      </c>
      <c r="B181" s="26" t="s">
        <v>91</v>
      </c>
      <c r="C181" s="26" t="s">
        <v>96</v>
      </c>
      <c r="D181" s="25"/>
      <c r="E181" s="27" t="s">
        <v>414</v>
      </c>
      <c r="F181" s="11">
        <f>F182</f>
        <v>4000</v>
      </c>
      <c r="G181" s="11">
        <f t="shared" ref="G181:H181" si="92">G182</f>
        <v>4000</v>
      </c>
      <c r="H181" s="11">
        <f t="shared" si="92"/>
        <v>4000</v>
      </c>
      <c r="I181" s="2"/>
    </row>
    <row r="182" spans="1:9" ht="26.4" outlineLevel="7">
      <c r="A182" s="25" t="s">
        <v>11</v>
      </c>
      <c r="B182" s="26" t="s">
        <v>91</v>
      </c>
      <c r="C182" s="26" t="s">
        <v>96</v>
      </c>
      <c r="D182" s="25" t="s">
        <v>7</v>
      </c>
      <c r="E182" s="27" t="s">
        <v>342</v>
      </c>
      <c r="F182" s="11">
        <v>4000</v>
      </c>
      <c r="G182" s="11">
        <v>4000</v>
      </c>
      <c r="H182" s="11">
        <v>4000</v>
      </c>
      <c r="I182" s="2"/>
    </row>
    <row r="183" spans="1:9" ht="39.6" outlineLevel="5">
      <c r="A183" s="25" t="s">
        <v>11</v>
      </c>
      <c r="B183" s="26" t="s">
        <v>91</v>
      </c>
      <c r="C183" s="26" t="s">
        <v>97</v>
      </c>
      <c r="D183" s="25"/>
      <c r="E183" s="27" t="s">
        <v>415</v>
      </c>
      <c r="F183" s="11">
        <f>F186+F184</f>
        <v>34266.399999999994</v>
      </c>
      <c r="G183" s="11">
        <f t="shared" ref="G183:H183" si="93">G186+G184</f>
        <v>41148.199999999997</v>
      </c>
      <c r="H183" s="11">
        <f t="shared" si="93"/>
        <v>41148.199999999997</v>
      </c>
      <c r="I183" s="2"/>
    </row>
    <row r="184" spans="1:9" ht="26.4" outlineLevel="5">
      <c r="A184" s="25" t="s">
        <v>11</v>
      </c>
      <c r="B184" s="26" t="s">
        <v>91</v>
      </c>
      <c r="C184" s="26" t="s">
        <v>642</v>
      </c>
      <c r="D184" s="25"/>
      <c r="E184" s="27" t="s">
        <v>686</v>
      </c>
      <c r="F184" s="11">
        <f>F185</f>
        <v>27556.899999999998</v>
      </c>
      <c r="G184" s="11">
        <f t="shared" ref="G184:H184" si="94">G185</f>
        <v>34438.699999999997</v>
      </c>
      <c r="H184" s="11">
        <f t="shared" si="94"/>
        <v>34438.699999999997</v>
      </c>
      <c r="I184" s="2"/>
    </row>
    <row r="185" spans="1:9" ht="26.4" outlineLevel="5">
      <c r="A185" s="25" t="s">
        <v>11</v>
      </c>
      <c r="B185" s="26" t="s">
        <v>91</v>
      </c>
      <c r="C185" s="26" t="s">
        <v>642</v>
      </c>
      <c r="D185" s="25">
        <v>200</v>
      </c>
      <c r="E185" s="27" t="s">
        <v>342</v>
      </c>
      <c r="F185" s="11">
        <f>27092.8+464.1</f>
        <v>27556.899999999998</v>
      </c>
      <c r="G185" s="11">
        <v>34438.699999999997</v>
      </c>
      <c r="H185" s="11">
        <v>34438.699999999997</v>
      </c>
      <c r="I185" s="2"/>
    </row>
    <row r="186" spans="1:9" ht="26.4" outlineLevel="6">
      <c r="A186" s="25" t="s">
        <v>11</v>
      </c>
      <c r="B186" s="26" t="s">
        <v>91</v>
      </c>
      <c r="C186" s="26" t="s">
        <v>98</v>
      </c>
      <c r="D186" s="25"/>
      <c r="E186" s="27" t="s">
        <v>687</v>
      </c>
      <c r="F186" s="11">
        <f>F187</f>
        <v>6709.5</v>
      </c>
      <c r="G186" s="11">
        <f t="shared" ref="G186:H186" si="95">G187</f>
        <v>6709.5</v>
      </c>
      <c r="H186" s="11">
        <f t="shared" si="95"/>
        <v>6709.5</v>
      </c>
      <c r="I186" s="2"/>
    </row>
    <row r="187" spans="1:9" ht="26.4" outlineLevel="7">
      <c r="A187" s="25" t="s">
        <v>11</v>
      </c>
      <c r="B187" s="26" t="s">
        <v>91</v>
      </c>
      <c r="C187" s="26" t="s">
        <v>98</v>
      </c>
      <c r="D187" s="25" t="s">
        <v>7</v>
      </c>
      <c r="E187" s="27" t="s">
        <v>342</v>
      </c>
      <c r="F187" s="11">
        <v>6709.5</v>
      </c>
      <c r="G187" s="11">
        <v>6709.5</v>
      </c>
      <c r="H187" s="11">
        <v>6709.5</v>
      </c>
      <c r="I187" s="2"/>
    </row>
    <row r="188" spans="1:9" ht="26.4" outlineLevel="5">
      <c r="A188" s="25" t="s">
        <v>11</v>
      </c>
      <c r="B188" s="26" t="s">
        <v>91</v>
      </c>
      <c r="C188" s="26" t="s">
        <v>99</v>
      </c>
      <c r="D188" s="25"/>
      <c r="E188" s="27" t="s">
        <v>416</v>
      </c>
      <c r="F188" s="11">
        <f>F191+F189</f>
        <v>3914.5</v>
      </c>
      <c r="G188" s="11">
        <f t="shared" ref="G188:H188" si="96">G191+G189</f>
        <v>4052.3</v>
      </c>
      <c r="H188" s="11">
        <f t="shared" si="96"/>
        <v>4196.0999999999995</v>
      </c>
      <c r="I188" s="2"/>
    </row>
    <row r="189" spans="1:9" ht="26.4" outlineLevel="5">
      <c r="A189" s="25" t="s">
        <v>11</v>
      </c>
      <c r="B189" s="26" t="s">
        <v>91</v>
      </c>
      <c r="C189" s="26" t="s">
        <v>643</v>
      </c>
      <c r="D189" s="25"/>
      <c r="E189" s="27" t="s">
        <v>644</v>
      </c>
      <c r="F189" s="11">
        <f>F190</f>
        <v>3131.6</v>
      </c>
      <c r="G189" s="11">
        <f t="shared" ref="G189:H189" si="97">G190</f>
        <v>3269.4</v>
      </c>
      <c r="H189" s="11">
        <f t="shared" si="97"/>
        <v>3413.2</v>
      </c>
      <c r="I189" s="2"/>
    </row>
    <row r="190" spans="1:9" ht="26.4" outlineLevel="5">
      <c r="A190" s="25" t="s">
        <v>11</v>
      </c>
      <c r="B190" s="26" t="s">
        <v>91</v>
      </c>
      <c r="C190" s="26" t="s">
        <v>643</v>
      </c>
      <c r="D190" s="25" t="s">
        <v>7</v>
      </c>
      <c r="E190" s="27" t="s">
        <v>342</v>
      </c>
      <c r="F190" s="11">
        <v>3131.6</v>
      </c>
      <c r="G190" s="11">
        <v>3269.4</v>
      </c>
      <c r="H190" s="11">
        <v>3413.2</v>
      </c>
      <c r="I190" s="2"/>
    </row>
    <row r="191" spans="1:9" ht="26.4" outlineLevel="6">
      <c r="A191" s="25" t="s">
        <v>11</v>
      </c>
      <c r="B191" s="26" t="s">
        <v>91</v>
      </c>
      <c r="C191" s="26" t="s">
        <v>100</v>
      </c>
      <c r="D191" s="25"/>
      <c r="E191" s="27" t="s">
        <v>417</v>
      </c>
      <c r="F191" s="11">
        <f>F192</f>
        <v>782.9</v>
      </c>
      <c r="G191" s="11">
        <f t="shared" ref="G191:H191" si="98">G192</f>
        <v>782.9</v>
      </c>
      <c r="H191" s="11">
        <f t="shared" si="98"/>
        <v>782.9</v>
      </c>
      <c r="I191" s="2"/>
    </row>
    <row r="192" spans="1:9" ht="26.4" outlineLevel="7">
      <c r="A192" s="25" t="s">
        <v>11</v>
      </c>
      <c r="B192" s="26" t="s">
        <v>91</v>
      </c>
      <c r="C192" s="26" t="s">
        <v>100</v>
      </c>
      <c r="D192" s="25" t="s">
        <v>7</v>
      </c>
      <c r="E192" s="27" t="s">
        <v>342</v>
      </c>
      <c r="F192" s="11">
        <v>782.9</v>
      </c>
      <c r="G192" s="11">
        <v>782.9</v>
      </c>
      <c r="H192" s="11">
        <v>782.9</v>
      </c>
      <c r="I192" s="2"/>
    </row>
    <row r="193" spans="1:9" ht="26.4" outlineLevel="4">
      <c r="A193" s="25" t="s">
        <v>11</v>
      </c>
      <c r="B193" s="26" t="s">
        <v>91</v>
      </c>
      <c r="C193" s="26" t="s">
        <v>101</v>
      </c>
      <c r="D193" s="25"/>
      <c r="E193" s="27" t="s">
        <v>418</v>
      </c>
      <c r="F193" s="11">
        <f>F194</f>
        <v>3319.5</v>
      </c>
      <c r="G193" s="11">
        <f t="shared" ref="G193:H193" si="99">G194</f>
        <v>3319.5</v>
      </c>
      <c r="H193" s="11">
        <f t="shared" si="99"/>
        <v>3319.5</v>
      </c>
      <c r="I193" s="2"/>
    </row>
    <row r="194" spans="1:9" ht="39.6" outlineLevel="5">
      <c r="A194" s="25" t="s">
        <v>11</v>
      </c>
      <c r="B194" s="26" t="s">
        <v>91</v>
      </c>
      <c r="C194" s="26" t="s">
        <v>102</v>
      </c>
      <c r="D194" s="25"/>
      <c r="E194" s="27" t="s">
        <v>422</v>
      </c>
      <c r="F194" s="11">
        <f>F195+F197</f>
        <v>3319.5</v>
      </c>
      <c r="G194" s="11">
        <f t="shared" ref="G194:H194" si="100">G195+G197</f>
        <v>3319.5</v>
      </c>
      <c r="H194" s="11">
        <f t="shared" si="100"/>
        <v>3319.5</v>
      </c>
      <c r="I194" s="2"/>
    </row>
    <row r="195" spans="1:9" ht="39.6" outlineLevel="5">
      <c r="A195" s="25" t="s">
        <v>11</v>
      </c>
      <c r="B195" s="26" t="s">
        <v>91</v>
      </c>
      <c r="C195" s="26" t="s">
        <v>645</v>
      </c>
      <c r="D195" s="25"/>
      <c r="E195" s="27" t="s">
        <v>646</v>
      </c>
      <c r="F195" s="11">
        <f>F196</f>
        <v>2662.7</v>
      </c>
      <c r="G195" s="11">
        <f>G196</f>
        <v>2662.7</v>
      </c>
      <c r="H195" s="11">
        <f t="shared" ref="H195" si="101">H196</f>
        <v>2662.7</v>
      </c>
      <c r="I195" s="2"/>
    </row>
    <row r="196" spans="1:9" ht="26.4" outlineLevel="5">
      <c r="A196" s="25" t="s">
        <v>11</v>
      </c>
      <c r="B196" s="26" t="s">
        <v>91</v>
      </c>
      <c r="C196" s="26" t="s">
        <v>645</v>
      </c>
      <c r="D196" s="25" t="s">
        <v>7</v>
      </c>
      <c r="E196" s="27" t="s">
        <v>342</v>
      </c>
      <c r="F196" s="11">
        <v>2662.7</v>
      </c>
      <c r="G196" s="11">
        <v>2662.7</v>
      </c>
      <c r="H196" s="11">
        <v>2662.7</v>
      </c>
      <c r="I196" s="2"/>
    </row>
    <row r="197" spans="1:9" ht="39.6" outlineLevel="6">
      <c r="A197" s="25" t="s">
        <v>11</v>
      </c>
      <c r="B197" s="26" t="s">
        <v>91</v>
      </c>
      <c r="C197" s="26" t="s">
        <v>103</v>
      </c>
      <c r="D197" s="25"/>
      <c r="E197" s="27" t="s">
        <v>421</v>
      </c>
      <c r="F197" s="11">
        <f>F198</f>
        <v>656.8</v>
      </c>
      <c r="G197" s="11">
        <f t="shared" ref="G197:H197" si="102">G198</f>
        <v>656.8</v>
      </c>
      <c r="H197" s="11">
        <f t="shared" si="102"/>
        <v>656.8</v>
      </c>
      <c r="I197" s="2"/>
    </row>
    <row r="198" spans="1:9" ht="26.4" outlineLevel="7">
      <c r="A198" s="25" t="s">
        <v>11</v>
      </c>
      <c r="B198" s="26" t="s">
        <v>91</v>
      </c>
      <c r="C198" s="26" t="s">
        <v>103</v>
      </c>
      <c r="D198" s="25" t="s">
        <v>7</v>
      </c>
      <c r="E198" s="27" t="s">
        <v>342</v>
      </c>
      <c r="F198" s="11">
        <v>656.8</v>
      </c>
      <c r="G198" s="11">
        <v>656.8</v>
      </c>
      <c r="H198" s="11">
        <v>656.8</v>
      </c>
      <c r="I198" s="2"/>
    </row>
    <row r="199" spans="1:9" outlineLevel="2">
      <c r="A199" s="25" t="s">
        <v>11</v>
      </c>
      <c r="B199" s="26" t="s">
        <v>105</v>
      </c>
      <c r="C199" s="26"/>
      <c r="D199" s="25"/>
      <c r="E199" s="27" t="s">
        <v>310</v>
      </c>
      <c r="F199" s="11">
        <f>F200</f>
        <v>1000</v>
      </c>
      <c r="G199" s="11">
        <f t="shared" ref="G199:H199" si="103">G200</f>
        <v>300</v>
      </c>
      <c r="H199" s="11">
        <f t="shared" si="103"/>
        <v>300</v>
      </c>
      <c r="I199" s="2"/>
    </row>
    <row r="200" spans="1:9" ht="52.8" outlineLevel="3">
      <c r="A200" s="25" t="s">
        <v>11</v>
      </c>
      <c r="B200" s="26" t="s">
        <v>105</v>
      </c>
      <c r="C200" s="26" t="s">
        <v>29</v>
      </c>
      <c r="D200" s="25"/>
      <c r="E200" s="27" t="s">
        <v>685</v>
      </c>
      <c r="F200" s="11">
        <f>F201</f>
        <v>1000</v>
      </c>
      <c r="G200" s="11">
        <f t="shared" ref="G200:H202" si="104">G201</f>
        <v>300</v>
      </c>
      <c r="H200" s="11">
        <f t="shared" si="104"/>
        <v>300</v>
      </c>
      <c r="I200" s="2"/>
    </row>
    <row r="201" spans="1:9" ht="26.4" outlineLevel="4">
      <c r="A201" s="25" t="s">
        <v>11</v>
      </c>
      <c r="B201" s="26" t="s">
        <v>105</v>
      </c>
      <c r="C201" s="26" t="s">
        <v>35</v>
      </c>
      <c r="D201" s="25"/>
      <c r="E201" s="27" t="s">
        <v>363</v>
      </c>
      <c r="F201" s="11">
        <f>F202</f>
        <v>1000</v>
      </c>
      <c r="G201" s="11">
        <f t="shared" si="104"/>
        <v>300</v>
      </c>
      <c r="H201" s="11">
        <f t="shared" si="104"/>
        <v>300</v>
      </c>
      <c r="I201" s="2"/>
    </row>
    <row r="202" spans="1:9" ht="52.8" outlineLevel="5">
      <c r="A202" s="25" t="s">
        <v>11</v>
      </c>
      <c r="B202" s="26" t="s">
        <v>105</v>
      </c>
      <c r="C202" s="26" t="s">
        <v>36</v>
      </c>
      <c r="D202" s="25"/>
      <c r="E202" s="27" t="s">
        <v>364</v>
      </c>
      <c r="F202" s="11">
        <f>F203</f>
        <v>1000</v>
      </c>
      <c r="G202" s="11">
        <f t="shared" si="104"/>
        <v>300</v>
      </c>
      <c r="H202" s="11">
        <f t="shared" si="104"/>
        <v>300</v>
      </c>
      <c r="I202" s="2"/>
    </row>
    <row r="203" spans="1:9" outlineLevel="6">
      <c r="A203" s="25" t="s">
        <v>11</v>
      </c>
      <c r="B203" s="26" t="s">
        <v>105</v>
      </c>
      <c r="C203" s="26" t="s">
        <v>106</v>
      </c>
      <c r="D203" s="25"/>
      <c r="E203" s="27" t="s">
        <v>425</v>
      </c>
      <c r="F203" s="11">
        <f>F204</f>
        <v>1000</v>
      </c>
      <c r="G203" s="11">
        <f t="shared" ref="G203:H203" si="105">G204</f>
        <v>300</v>
      </c>
      <c r="H203" s="11">
        <f t="shared" si="105"/>
        <v>300</v>
      </c>
      <c r="I203" s="2"/>
    </row>
    <row r="204" spans="1:9" ht="26.4" outlineLevel="7">
      <c r="A204" s="25" t="s">
        <v>11</v>
      </c>
      <c r="B204" s="26" t="s">
        <v>105</v>
      </c>
      <c r="C204" s="26" t="s">
        <v>106</v>
      </c>
      <c r="D204" s="25" t="s">
        <v>7</v>
      </c>
      <c r="E204" s="27" t="s">
        <v>342</v>
      </c>
      <c r="F204" s="11">
        <f>300+700</f>
        <v>1000</v>
      </c>
      <c r="G204" s="11">
        <v>300</v>
      </c>
      <c r="H204" s="11">
        <v>300</v>
      </c>
      <c r="I204" s="2"/>
    </row>
    <row r="205" spans="1:9" outlineLevel="1">
      <c r="A205" s="25" t="s">
        <v>11</v>
      </c>
      <c r="B205" s="26" t="s">
        <v>107</v>
      </c>
      <c r="C205" s="26"/>
      <c r="D205" s="25"/>
      <c r="E205" s="27" t="s">
        <v>287</v>
      </c>
      <c r="F205" s="11">
        <f>F206+F221+F243+F285</f>
        <v>63439.9</v>
      </c>
      <c r="G205" s="11">
        <f>G206+G221+G243+G285</f>
        <v>40622.9</v>
      </c>
      <c r="H205" s="11">
        <f>H206+H221+H243+H285</f>
        <v>40422.9</v>
      </c>
      <c r="I205" s="23"/>
    </row>
    <row r="206" spans="1:9" outlineLevel="2">
      <c r="A206" s="25" t="s">
        <v>11</v>
      </c>
      <c r="B206" s="26" t="s">
        <v>108</v>
      </c>
      <c r="C206" s="26"/>
      <c r="D206" s="25"/>
      <c r="E206" s="27" t="s">
        <v>311</v>
      </c>
      <c r="F206" s="11">
        <f>F207+F214</f>
        <v>1460</v>
      </c>
      <c r="G206" s="11">
        <f t="shared" ref="G206:H206" si="106">G207+G214</f>
        <v>1450</v>
      </c>
      <c r="H206" s="11">
        <f t="shared" si="106"/>
        <v>1250</v>
      </c>
      <c r="I206" s="2"/>
    </row>
    <row r="207" spans="1:9" ht="52.8" outlineLevel="3">
      <c r="A207" s="25" t="s">
        <v>11</v>
      </c>
      <c r="B207" s="26" t="s">
        <v>108</v>
      </c>
      <c r="C207" s="26" t="s">
        <v>84</v>
      </c>
      <c r="D207" s="25"/>
      <c r="E207" s="27" t="s">
        <v>307</v>
      </c>
      <c r="F207" s="11">
        <f>F208</f>
        <v>1250</v>
      </c>
      <c r="G207" s="11">
        <f t="shared" ref="G207:H208" si="107">G208</f>
        <v>1250</v>
      </c>
      <c r="H207" s="11">
        <f t="shared" si="107"/>
        <v>1250</v>
      </c>
      <c r="I207" s="2"/>
    </row>
    <row r="208" spans="1:9" ht="26.4" outlineLevel="4">
      <c r="A208" s="25" t="s">
        <v>11</v>
      </c>
      <c r="B208" s="26" t="s">
        <v>108</v>
      </c>
      <c r="C208" s="26" t="s">
        <v>109</v>
      </c>
      <c r="D208" s="25"/>
      <c r="E208" s="27" t="s">
        <v>427</v>
      </c>
      <c r="F208" s="11">
        <f>F209</f>
        <v>1250</v>
      </c>
      <c r="G208" s="11">
        <f t="shared" si="107"/>
        <v>1250</v>
      </c>
      <c r="H208" s="11">
        <f t="shared" si="107"/>
        <v>1250</v>
      </c>
      <c r="I208" s="2"/>
    </row>
    <row r="209" spans="1:9" ht="39.6" outlineLevel="5">
      <c r="A209" s="25" t="s">
        <v>11</v>
      </c>
      <c r="B209" s="26" t="s">
        <v>108</v>
      </c>
      <c r="C209" s="26" t="s">
        <v>110</v>
      </c>
      <c r="D209" s="25"/>
      <c r="E209" s="27" t="s">
        <v>428</v>
      </c>
      <c r="F209" s="11">
        <f>F210+F212</f>
        <v>1250</v>
      </c>
      <c r="G209" s="11">
        <f t="shared" ref="G209:H209" si="108">G210+G212</f>
        <v>1250</v>
      </c>
      <c r="H209" s="11">
        <f t="shared" si="108"/>
        <v>1250</v>
      </c>
      <c r="I209" s="2"/>
    </row>
    <row r="210" spans="1:9" ht="39.6" outlineLevel="6">
      <c r="A210" s="25" t="s">
        <v>11</v>
      </c>
      <c r="B210" s="26" t="s">
        <v>108</v>
      </c>
      <c r="C210" s="26" t="s">
        <v>111</v>
      </c>
      <c r="D210" s="25"/>
      <c r="E210" s="27" t="s">
        <v>429</v>
      </c>
      <c r="F210" s="11">
        <f>F211</f>
        <v>500</v>
      </c>
      <c r="G210" s="11">
        <f t="shared" ref="G210:H210" si="109">G211</f>
        <v>500</v>
      </c>
      <c r="H210" s="11">
        <f t="shared" si="109"/>
        <v>500</v>
      </c>
      <c r="I210" s="2"/>
    </row>
    <row r="211" spans="1:9" outlineLevel="7">
      <c r="A211" s="25" t="s">
        <v>11</v>
      </c>
      <c r="B211" s="26" t="s">
        <v>108</v>
      </c>
      <c r="C211" s="26" t="s">
        <v>111</v>
      </c>
      <c r="D211" s="25" t="s">
        <v>8</v>
      </c>
      <c r="E211" s="27" t="s">
        <v>343</v>
      </c>
      <c r="F211" s="11">
        <v>500</v>
      </c>
      <c r="G211" s="11">
        <v>500</v>
      </c>
      <c r="H211" s="11">
        <v>500</v>
      </c>
      <c r="I211" s="2"/>
    </row>
    <row r="212" spans="1:9" ht="39.6" outlineLevel="6">
      <c r="A212" s="25" t="s">
        <v>11</v>
      </c>
      <c r="B212" s="26" t="s">
        <v>108</v>
      </c>
      <c r="C212" s="26" t="s">
        <v>112</v>
      </c>
      <c r="D212" s="25"/>
      <c r="E212" s="27" t="s">
        <v>430</v>
      </c>
      <c r="F212" s="11">
        <f>F213</f>
        <v>750</v>
      </c>
      <c r="G212" s="11">
        <f t="shared" ref="G212:H212" si="110">G213</f>
        <v>750</v>
      </c>
      <c r="H212" s="11">
        <f t="shared" si="110"/>
        <v>750</v>
      </c>
      <c r="I212" s="2"/>
    </row>
    <row r="213" spans="1:9" ht="26.4" outlineLevel="7">
      <c r="A213" s="25" t="s">
        <v>11</v>
      </c>
      <c r="B213" s="26" t="s">
        <v>108</v>
      </c>
      <c r="C213" s="26" t="s">
        <v>112</v>
      </c>
      <c r="D213" s="25" t="s">
        <v>7</v>
      </c>
      <c r="E213" s="27" t="s">
        <v>342</v>
      </c>
      <c r="F213" s="11">
        <v>750</v>
      </c>
      <c r="G213" s="11">
        <v>750</v>
      </c>
      <c r="H213" s="11">
        <v>750</v>
      </c>
      <c r="I213" s="2"/>
    </row>
    <row r="214" spans="1:9" ht="52.8" outlineLevel="3">
      <c r="A214" s="25" t="s">
        <v>11</v>
      </c>
      <c r="B214" s="26" t="s">
        <v>108</v>
      </c>
      <c r="C214" s="26" t="s">
        <v>113</v>
      </c>
      <c r="D214" s="25"/>
      <c r="E214" s="27" t="s">
        <v>312</v>
      </c>
      <c r="F214" s="11">
        <f>F215</f>
        <v>210</v>
      </c>
      <c r="G214" s="11">
        <f t="shared" ref="G214:H215" si="111">G215</f>
        <v>200</v>
      </c>
      <c r="H214" s="11">
        <f t="shared" si="111"/>
        <v>0</v>
      </c>
      <c r="I214" s="2"/>
    </row>
    <row r="215" spans="1:9" ht="26.4" outlineLevel="4">
      <c r="A215" s="25" t="s">
        <v>11</v>
      </c>
      <c r="B215" s="26" t="s">
        <v>108</v>
      </c>
      <c r="C215" s="26" t="s">
        <v>114</v>
      </c>
      <c r="D215" s="25"/>
      <c r="E215" s="27" t="s">
        <v>743</v>
      </c>
      <c r="F215" s="11">
        <f>F216</f>
        <v>210</v>
      </c>
      <c r="G215" s="11">
        <f t="shared" si="111"/>
        <v>200</v>
      </c>
      <c r="H215" s="11">
        <f t="shared" si="111"/>
        <v>0</v>
      </c>
      <c r="I215" s="2"/>
    </row>
    <row r="216" spans="1:9" ht="26.4" outlineLevel="5">
      <c r="A216" s="25" t="s">
        <v>11</v>
      </c>
      <c r="B216" s="26" t="s">
        <v>108</v>
      </c>
      <c r="C216" s="26" t="s">
        <v>115</v>
      </c>
      <c r="D216" s="25"/>
      <c r="E216" s="27" t="s">
        <v>744</v>
      </c>
      <c r="F216" s="11">
        <f>F217+F219</f>
        <v>210</v>
      </c>
      <c r="G216" s="11">
        <f t="shared" ref="G216:H216" si="112">G217+G219</f>
        <v>200</v>
      </c>
      <c r="H216" s="11">
        <f t="shared" si="112"/>
        <v>0</v>
      </c>
      <c r="I216" s="2"/>
    </row>
    <row r="217" spans="1:9" ht="39.6" outlineLevel="6">
      <c r="A217" s="25" t="s">
        <v>11</v>
      </c>
      <c r="B217" s="26" t="s">
        <v>108</v>
      </c>
      <c r="C217" s="26" t="s">
        <v>116</v>
      </c>
      <c r="D217" s="25"/>
      <c r="E217" s="27" t="s">
        <v>607</v>
      </c>
      <c r="F217" s="11">
        <f>F218</f>
        <v>200</v>
      </c>
      <c r="G217" s="11">
        <f t="shared" ref="G217:H217" si="113">G218</f>
        <v>200</v>
      </c>
      <c r="H217" s="11">
        <f t="shared" si="113"/>
        <v>0</v>
      </c>
      <c r="I217" s="2"/>
    </row>
    <row r="218" spans="1:9" ht="26.4" outlineLevel="7">
      <c r="A218" s="25" t="s">
        <v>11</v>
      </c>
      <c r="B218" s="26" t="s">
        <v>108</v>
      </c>
      <c r="C218" s="26" t="s">
        <v>116</v>
      </c>
      <c r="D218" s="25" t="s">
        <v>7</v>
      </c>
      <c r="E218" s="27" t="s">
        <v>342</v>
      </c>
      <c r="F218" s="11">
        <v>200</v>
      </c>
      <c r="G218" s="11">
        <v>200</v>
      </c>
      <c r="H218" s="11">
        <v>0</v>
      </c>
      <c r="I218" s="2"/>
    </row>
    <row r="219" spans="1:9" ht="52.8" outlineLevel="6">
      <c r="A219" s="25" t="s">
        <v>11</v>
      </c>
      <c r="B219" s="26" t="s">
        <v>108</v>
      </c>
      <c r="C219" s="26" t="s">
        <v>118</v>
      </c>
      <c r="D219" s="25"/>
      <c r="E219" s="27" t="s">
        <v>745</v>
      </c>
      <c r="F219" s="11">
        <f>F220</f>
        <v>10</v>
      </c>
      <c r="G219" s="11">
        <f t="shared" ref="G219:H219" si="114">G220</f>
        <v>0</v>
      </c>
      <c r="H219" s="11">
        <f t="shared" si="114"/>
        <v>0</v>
      </c>
      <c r="I219" s="2"/>
    </row>
    <row r="220" spans="1:9" ht="26.4" outlineLevel="7">
      <c r="A220" s="25" t="s">
        <v>11</v>
      </c>
      <c r="B220" s="26" t="s">
        <v>108</v>
      </c>
      <c r="C220" s="26" t="s">
        <v>118</v>
      </c>
      <c r="D220" s="25" t="s">
        <v>117</v>
      </c>
      <c r="E220" s="27" t="s">
        <v>434</v>
      </c>
      <c r="F220" s="11">
        <v>10</v>
      </c>
      <c r="G220" s="11">
        <v>0</v>
      </c>
      <c r="H220" s="11">
        <v>0</v>
      </c>
      <c r="I220" s="2"/>
    </row>
    <row r="221" spans="1:9" outlineLevel="2">
      <c r="A221" s="25" t="s">
        <v>11</v>
      </c>
      <c r="B221" s="26" t="s">
        <v>119</v>
      </c>
      <c r="C221" s="26"/>
      <c r="D221" s="25"/>
      <c r="E221" s="27" t="s">
        <v>313</v>
      </c>
      <c r="F221" s="11">
        <f>F222</f>
        <v>11050</v>
      </c>
      <c r="G221" s="11">
        <f t="shared" ref="G221:H222" si="115">G222</f>
        <v>5800</v>
      </c>
      <c r="H221" s="11">
        <f t="shared" si="115"/>
        <v>5800</v>
      </c>
      <c r="I221" s="2"/>
    </row>
    <row r="222" spans="1:9" ht="52.8" outlineLevel="3">
      <c r="A222" s="25" t="s">
        <v>11</v>
      </c>
      <c r="B222" s="26" t="s">
        <v>119</v>
      </c>
      <c r="C222" s="26" t="s">
        <v>84</v>
      </c>
      <c r="D222" s="25"/>
      <c r="E222" s="27" t="s">
        <v>307</v>
      </c>
      <c r="F222" s="11">
        <f>F223</f>
        <v>11050</v>
      </c>
      <c r="G222" s="11">
        <f t="shared" si="115"/>
        <v>5800</v>
      </c>
      <c r="H222" s="11">
        <f t="shared" si="115"/>
        <v>5800</v>
      </c>
      <c r="I222" s="2"/>
    </row>
    <row r="223" spans="1:9" ht="26.4" outlineLevel="4">
      <c r="A223" s="25" t="s">
        <v>11</v>
      </c>
      <c r="B223" s="26" t="s">
        <v>119</v>
      </c>
      <c r="C223" s="26" t="s">
        <v>109</v>
      </c>
      <c r="D223" s="25"/>
      <c r="E223" s="27" t="s">
        <v>427</v>
      </c>
      <c r="F223" s="11">
        <f>F224+F229+F240</f>
        <v>11050</v>
      </c>
      <c r="G223" s="11">
        <f>G224+G229+G240</f>
        <v>5800</v>
      </c>
      <c r="H223" s="11">
        <f>H224+H229+H240</f>
        <v>5800</v>
      </c>
      <c r="I223" s="2"/>
    </row>
    <row r="224" spans="1:9" ht="26.4" outlineLevel="5">
      <c r="A224" s="25" t="s">
        <v>11</v>
      </c>
      <c r="B224" s="26" t="s">
        <v>119</v>
      </c>
      <c r="C224" s="26" t="s">
        <v>120</v>
      </c>
      <c r="D224" s="25"/>
      <c r="E224" s="27" t="s">
        <v>436</v>
      </c>
      <c r="F224" s="11">
        <f>F225+F227</f>
        <v>200</v>
      </c>
      <c r="G224" s="11">
        <f t="shared" ref="G224:H224" si="116">G225+G227</f>
        <v>300</v>
      </c>
      <c r="H224" s="11">
        <f t="shared" si="116"/>
        <v>300</v>
      </c>
      <c r="I224" s="2"/>
    </row>
    <row r="225" spans="1:9" ht="26.4" outlineLevel="6">
      <c r="A225" s="25" t="s">
        <v>11</v>
      </c>
      <c r="B225" s="26" t="s">
        <v>119</v>
      </c>
      <c r="C225" s="26" t="s">
        <v>121</v>
      </c>
      <c r="D225" s="25"/>
      <c r="E225" s="27" t="s">
        <v>437</v>
      </c>
      <c r="F225" s="11">
        <f>F226</f>
        <v>50</v>
      </c>
      <c r="G225" s="11">
        <f t="shared" ref="G225:H225" si="117">G226</f>
        <v>100</v>
      </c>
      <c r="H225" s="11">
        <f t="shared" si="117"/>
        <v>100</v>
      </c>
      <c r="I225" s="2"/>
    </row>
    <row r="226" spans="1:9" ht="26.4" outlineLevel="7">
      <c r="A226" s="25" t="s">
        <v>11</v>
      </c>
      <c r="B226" s="26" t="s">
        <v>119</v>
      </c>
      <c r="C226" s="26" t="s">
        <v>121</v>
      </c>
      <c r="D226" s="25" t="s">
        <v>7</v>
      </c>
      <c r="E226" s="27" t="s">
        <v>342</v>
      </c>
      <c r="F226" s="11">
        <f>100-50</f>
        <v>50</v>
      </c>
      <c r="G226" s="11">
        <v>100</v>
      </c>
      <c r="H226" s="11">
        <v>100</v>
      </c>
      <c r="I226" s="2"/>
    </row>
    <row r="227" spans="1:9" outlineLevel="6">
      <c r="A227" s="25" t="s">
        <v>11</v>
      </c>
      <c r="B227" s="26" t="s">
        <v>119</v>
      </c>
      <c r="C227" s="26" t="s">
        <v>122</v>
      </c>
      <c r="D227" s="25"/>
      <c r="E227" s="27" t="s">
        <v>438</v>
      </c>
      <c r="F227" s="11">
        <f>F228</f>
        <v>150</v>
      </c>
      <c r="G227" s="11">
        <f t="shared" ref="G227:H227" si="118">G228</f>
        <v>200</v>
      </c>
      <c r="H227" s="11">
        <f t="shared" si="118"/>
        <v>200</v>
      </c>
      <c r="I227" s="2"/>
    </row>
    <row r="228" spans="1:9" ht="26.4" outlineLevel="7">
      <c r="A228" s="25" t="s">
        <v>11</v>
      </c>
      <c r="B228" s="26" t="s">
        <v>119</v>
      </c>
      <c r="C228" s="26" t="s">
        <v>122</v>
      </c>
      <c r="D228" s="25" t="s">
        <v>7</v>
      </c>
      <c r="E228" s="27" t="s">
        <v>342</v>
      </c>
      <c r="F228" s="11">
        <f>400-300+50</f>
        <v>150</v>
      </c>
      <c r="G228" s="11">
        <v>200</v>
      </c>
      <c r="H228" s="11">
        <v>200</v>
      </c>
      <c r="I228" s="2"/>
    </row>
    <row r="229" spans="1:9" ht="26.4" outlineLevel="5">
      <c r="A229" s="25" t="s">
        <v>11</v>
      </c>
      <c r="B229" s="26" t="s">
        <v>119</v>
      </c>
      <c r="C229" s="26" t="s">
        <v>123</v>
      </c>
      <c r="D229" s="25"/>
      <c r="E229" s="27" t="s">
        <v>439</v>
      </c>
      <c r="F229" s="29">
        <f>F230+F232+F234+F236+F238</f>
        <v>9850</v>
      </c>
      <c r="G229" s="29">
        <f t="shared" ref="G229:H229" si="119">G230+G232+G234+G236+G238</f>
        <v>4500</v>
      </c>
      <c r="H229" s="29">
        <f t="shared" si="119"/>
        <v>4500</v>
      </c>
      <c r="I229" s="2"/>
    </row>
    <row r="230" spans="1:9" outlineLevel="6">
      <c r="A230" s="25" t="s">
        <v>11</v>
      </c>
      <c r="B230" s="26" t="s">
        <v>119</v>
      </c>
      <c r="C230" s="26" t="s">
        <v>124</v>
      </c>
      <c r="D230" s="25"/>
      <c r="E230" s="27" t="s">
        <v>440</v>
      </c>
      <c r="F230" s="11">
        <f>F231</f>
        <v>100</v>
      </c>
      <c r="G230" s="11">
        <f t="shared" ref="G230:H230" si="120">G231</f>
        <v>1800</v>
      </c>
      <c r="H230" s="11">
        <f t="shared" si="120"/>
        <v>1800</v>
      </c>
      <c r="I230" s="2"/>
    </row>
    <row r="231" spans="1:9" ht="26.4" outlineLevel="7">
      <c r="A231" s="25" t="s">
        <v>11</v>
      </c>
      <c r="B231" s="26" t="s">
        <v>119</v>
      </c>
      <c r="C231" s="26" t="s">
        <v>124</v>
      </c>
      <c r="D231" s="25" t="s">
        <v>7</v>
      </c>
      <c r="E231" s="27" t="s">
        <v>342</v>
      </c>
      <c r="F231" s="11">
        <f>1800-1700</f>
        <v>100</v>
      </c>
      <c r="G231" s="11">
        <v>1800</v>
      </c>
      <c r="H231" s="11">
        <v>1800</v>
      </c>
      <c r="I231" s="2"/>
    </row>
    <row r="232" spans="1:9" ht="26.4" outlineLevel="6">
      <c r="A232" s="25" t="s">
        <v>11</v>
      </c>
      <c r="B232" s="26" t="s">
        <v>119</v>
      </c>
      <c r="C232" s="26" t="s">
        <v>125</v>
      </c>
      <c r="D232" s="25"/>
      <c r="E232" s="27" t="s">
        <v>699</v>
      </c>
      <c r="F232" s="11">
        <f>F233</f>
        <v>1390</v>
      </c>
      <c r="G232" s="11">
        <f t="shared" ref="G232:H232" si="121">G233</f>
        <v>1500</v>
      </c>
      <c r="H232" s="11">
        <f t="shared" si="121"/>
        <v>1500</v>
      </c>
      <c r="I232" s="2"/>
    </row>
    <row r="233" spans="1:9" ht="26.4" outlineLevel="7">
      <c r="A233" s="25" t="s">
        <v>11</v>
      </c>
      <c r="B233" s="26" t="s">
        <v>119</v>
      </c>
      <c r="C233" s="26" t="s">
        <v>125</v>
      </c>
      <c r="D233" s="25" t="s">
        <v>7</v>
      </c>
      <c r="E233" s="27" t="s">
        <v>342</v>
      </c>
      <c r="F233" s="11">
        <f>1500-1450+1500-160</f>
        <v>1390</v>
      </c>
      <c r="G233" s="11">
        <v>1500</v>
      </c>
      <c r="H233" s="11">
        <v>1500</v>
      </c>
      <c r="I233" s="2"/>
    </row>
    <row r="234" spans="1:9" ht="39.6" outlineLevel="6">
      <c r="A234" s="25" t="s">
        <v>11</v>
      </c>
      <c r="B234" s="26" t="s">
        <v>119</v>
      </c>
      <c r="C234" s="26" t="s">
        <v>126</v>
      </c>
      <c r="D234" s="25"/>
      <c r="E234" s="27" t="s">
        <v>441</v>
      </c>
      <c r="F234" s="11">
        <f>F235</f>
        <v>200</v>
      </c>
      <c r="G234" s="11">
        <f t="shared" ref="G234:H234" si="122">G235</f>
        <v>200</v>
      </c>
      <c r="H234" s="11">
        <f t="shared" si="122"/>
        <v>200</v>
      </c>
      <c r="I234" s="2"/>
    </row>
    <row r="235" spans="1:9" ht="26.4" outlineLevel="7">
      <c r="A235" s="25" t="s">
        <v>11</v>
      </c>
      <c r="B235" s="26" t="s">
        <v>119</v>
      </c>
      <c r="C235" s="26" t="s">
        <v>126</v>
      </c>
      <c r="D235" s="25" t="s">
        <v>7</v>
      </c>
      <c r="E235" s="27" t="s">
        <v>342</v>
      </c>
      <c r="F235" s="11">
        <v>200</v>
      </c>
      <c r="G235" s="11">
        <v>200</v>
      </c>
      <c r="H235" s="11">
        <v>200</v>
      </c>
      <c r="I235" s="2"/>
    </row>
    <row r="236" spans="1:9" ht="52.8" outlineLevel="6">
      <c r="A236" s="25" t="s">
        <v>11</v>
      </c>
      <c r="B236" s="26" t="s">
        <v>119</v>
      </c>
      <c r="C236" s="26" t="s">
        <v>608</v>
      </c>
      <c r="D236" s="25"/>
      <c r="E236" s="27" t="s">
        <v>692</v>
      </c>
      <c r="F236" s="11">
        <f>F237</f>
        <v>8000</v>
      </c>
      <c r="G236" s="11">
        <f t="shared" ref="G236:H236" si="123">G237</f>
        <v>1000</v>
      </c>
      <c r="H236" s="11">
        <f t="shared" si="123"/>
        <v>1000</v>
      </c>
      <c r="I236" s="2"/>
    </row>
    <row r="237" spans="1:9" outlineLevel="7">
      <c r="A237" s="25" t="s">
        <v>11</v>
      </c>
      <c r="B237" s="26" t="s">
        <v>119</v>
      </c>
      <c r="C237" s="26" t="s">
        <v>608</v>
      </c>
      <c r="D237" s="25" t="s">
        <v>8</v>
      </c>
      <c r="E237" s="27" t="s">
        <v>343</v>
      </c>
      <c r="F237" s="11">
        <f>1000+3500+3500</f>
        <v>8000</v>
      </c>
      <c r="G237" s="11">
        <v>1000</v>
      </c>
      <c r="H237" s="11">
        <v>1000</v>
      </c>
      <c r="I237" s="2"/>
    </row>
    <row r="238" spans="1:9" ht="26.4" outlineLevel="7">
      <c r="A238" s="25" t="s">
        <v>11</v>
      </c>
      <c r="B238" s="26" t="s">
        <v>119</v>
      </c>
      <c r="C238" s="26" t="s">
        <v>710</v>
      </c>
      <c r="D238" s="25"/>
      <c r="E238" s="27" t="s">
        <v>711</v>
      </c>
      <c r="F238" s="11">
        <f>F239</f>
        <v>160</v>
      </c>
      <c r="G238" s="11">
        <f t="shared" ref="G238:H238" si="124">G239</f>
        <v>0</v>
      </c>
      <c r="H238" s="11">
        <f t="shared" si="124"/>
        <v>0</v>
      </c>
      <c r="I238" s="2"/>
    </row>
    <row r="239" spans="1:9" ht="26.4" outlineLevel="7">
      <c r="A239" s="25" t="s">
        <v>11</v>
      </c>
      <c r="B239" s="26" t="s">
        <v>119</v>
      </c>
      <c r="C239" s="26" t="s">
        <v>710</v>
      </c>
      <c r="D239" s="25">
        <v>200</v>
      </c>
      <c r="E239" s="27" t="s">
        <v>342</v>
      </c>
      <c r="F239" s="11">
        <v>160</v>
      </c>
      <c r="G239" s="11">
        <v>0</v>
      </c>
      <c r="H239" s="11">
        <v>0</v>
      </c>
      <c r="I239" s="2"/>
    </row>
    <row r="240" spans="1:9" ht="26.4" outlineLevel="5">
      <c r="A240" s="25" t="s">
        <v>11</v>
      </c>
      <c r="B240" s="26" t="s">
        <v>119</v>
      </c>
      <c r="C240" s="26" t="s">
        <v>127</v>
      </c>
      <c r="D240" s="25"/>
      <c r="E240" s="27" t="s">
        <v>442</v>
      </c>
      <c r="F240" s="29">
        <f>F241</f>
        <v>1000</v>
      </c>
      <c r="G240" s="29">
        <f t="shared" ref="G240:H240" si="125">G241</f>
        <v>1000</v>
      </c>
      <c r="H240" s="29">
        <f t="shared" si="125"/>
        <v>1000</v>
      </c>
      <c r="I240" s="2"/>
    </row>
    <row r="241" spans="1:9" ht="26.4" outlineLevel="6">
      <c r="A241" s="25" t="s">
        <v>11</v>
      </c>
      <c r="B241" s="26" t="s">
        <v>119</v>
      </c>
      <c r="C241" s="26" t="s">
        <v>681</v>
      </c>
      <c r="D241" s="25"/>
      <c r="E241" s="27" t="s">
        <v>443</v>
      </c>
      <c r="F241" s="11">
        <f>F242</f>
        <v>1000</v>
      </c>
      <c r="G241" s="11">
        <f t="shared" ref="G241:H241" si="126">G242</f>
        <v>1000</v>
      </c>
      <c r="H241" s="11">
        <f t="shared" si="126"/>
        <v>1000</v>
      </c>
      <c r="I241" s="2"/>
    </row>
    <row r="242" spans="1:9" ht="26.4" outlineLevel="7">
      <c r="A242" s="25" t="s">
        <v>11</v>
      </c>
      <c r="B242" s="26" t="s">
        <v>119</v>
      </c>
      <c r="C242" s="26" t="s">
        <v>681</v>
      </c>
      <c r="D242" s="25" t="s">
        <v>7</v>
      </c>
      <c r="E242" s="27" t="s">
        <v>342</v>
      </c>
      <c r="F242" s="11">
        <v>1000</v>
      </c>
      <c r="G242" s="11">
        <v>1000</v>
      </c>
      <c r="H242" s="11">
        <v>1000</v>
      </c>
      <c r="I242" s="2"/>
    </row>
    <row r="243" spans="1:9" outlineLevel="2">
      <c r="A243" s="25" t="s">
        <v>11</v>
      </c>
      <c r="B243" s="26" t="s">
        <v>128</v>
      </c>
      <c r="C243" s="26"/>
      <c r="D243" s="25"/>
      <c r="E243" s="27" t="s">
        <v>314</v>
      </c>
      <c r="F243" s="11">
        <f>F244+F275</f>
        <v>34330.300000000003</v>
      </c>
      <c r="G243" s="11">
        <f>G244+G275</f>
        <v>18640</v>
      </c>
      <c r="H243" s="11">
        <f>H244+H275</f>
        <v>18640</v>
      </c>
      <c r="I243" s="2"/>
    </row>
    <row r="244" spans="1:9" ht="52.8" outlineLevel="3">
      <c r="A244" s="25" t="s">
        <v>11</v>
      </c>
      <c r="B244" s="26" t="s">
        <v>128</v>
      </c>
      <c r="C244" s="26" t="s">
        <v>84</v>
      </c>
      <c r="D244" s="25"/>
      <c r="E244" s="27" t="s">
        <v>307</v>
      </c>
      <c r="F244" s="11">
        <f>F245</f>
        <v>19076.2</v>
      </c>
      <c r="G244" s="11">
        <f t="shared" ref="G244:H244" si="127">G245</f>
        <v>17750</v>
      </c>
      <c r="H244" s="11">
        <f t="shared" si="127"/>
        <v>17750</v>
      </c>
      <c r="I244" s="2"/>
    </row>
    <row r="245" spans="1:9" ht="26.4" outlineLevel="4">
      <c r="A245" s="25" t="s">
        <v>11</v>
      </c>
      <c r="B245" s="26" t="s">
        <v>128</v>
      </c>
      <c r="C245" s="26" t="s">
        <v>85</v>
      </c>
      <c r="D245" s="25"/>
      <c r="E245" s="27" t="s">
        <v>404</v>
      </c>
      <c r="F245" s="11">
        <f>F246+F253+F268</f>
        <v>19076.2</v>
      </c>
      <c r="G245" s="11">
        <f>G246+G253+G268</f>
        <v>17750</v>
      </c>
      <c r="H245" s="11">
        <f>H246+H253+H268</f>
        <v>17750</v>
      </c>
      <c r="I245" s="2"/>
    </row>
    <row r="246" spans="1:9" outlineLevel="5">
      <c r="A246" s="25" t="s">
        <v>11</v>
      </c>
      <c r="B246" s="26" t="s">
        <v>128</v>
      </c>
      <c r="C246" s="26" t="s">
        <v>129</v>
      </c>
      <c r="D246" s="25"/>
      <c r="E246" s="27" t="s">
        <v>444</v>
      </c>
      <c r="F246" s="11">
        <f>F247+F249+F251</f>
        <v>10700</v>
      </c>
      <c r="G246" s="11">
        <f t="shared" ref="G246:H246" si="128">G247+G249+G251</f>
        <v>10000</v>
      </c>
      <c r="H246" s="11">
        <f t="shared" si="128"/>
        <v>10000</v>
      </c>
      <c r="I246" s="2"/>
    </row>
    <row r="247" spans="1:9" ht="26.4" outlineLevel="6">
      <c r="A247" s="25" t="s">
        <v>11</v>
      </c>
      <c r="B247" s="26" t="s">
        <v>128</v>
      </c>
      <c r="C247" s="26" t="s">
        <v>130</v>
      </c>
      <c r="D247" s="25"/>
      <c r="E247" s="27" t="s">
        <v>445</v>
      </c>
      <c r="F247" s="11">
        <f>F248</f>
        <v>8400</v>
      </c>
      <c r="G247" s="11">
        <f t="shared" ref="G247:H247" si="129">G248</f>
        <v>8400</v>
      </c>
      <c r="H247" s="11">
        <f t="shared" si="129"/>
        <v>8400</v>
      </c>
      <c r="I247" s="2"/>
    </row>
    <row r="248" spans="1:9" ht="26.4" outlineLevel="7">
      <c r="A248" s="25" t="s">
        <v>11</v>
      </c>
      <c r="B248" s="26" t="s">
        <v>128</v>
      </c>
      <c r="C248" s="26" t="s">
        <v>130</v>
      </c>
      <c r="D248" s="25" t="s">
        <v>7</v>
      </c>
      <c r="E248" s="27" t="s">
        <v>342</v>
      </c>
      <c r="F248" s="11">
        <v>8400</v>
      </c>
      <c r="G248" s="11">
        <v>8400</v>
      </c>
      <c r="H248" s="11">
        <v>8400</v>
      </c>
      <c r="I248" s="2"/>
    </row>
    <row r="249" spans="1:9" ht="26.4" outlineLevel="6">
      <c r="A249" s="25" t="s">
        <v>11</v>
      </c>
      <c r="B249" s="26" t="s">
        <v>128</v>
      </c>
      <c r="C249" s="26" t="s">
        <v>131</v>
      </c>
      <c r="D249" s="25"/>
      <c r="E249" s="27" t="s">
        <v>446</v>
      </c>
      <c r="F249" s="11">
        <f>F250</f>
        <v>1100</v>
      </c>
      <c r="G249" s="11">
        <f t="shared" ref="G249:H249" si="130">G250</f>
        <v>1100</v>
      </c>
      <c r="H249" s="11">
        <f t="shared" si="130"/>
        <v>1100</v>
      </c>
      <c r="I249" s="2"/>
    </row>
    <row r="250" spans="1:9" ht="26.4" outlineLevel="7">
      <c r="A250" s="25" t="s">
        <v>11</v>
      </c>
      <c r="B250" s="26" t="s">
        <v>128</v>
      </c>
      <c r="C250" s="26" t="s">
        <v>131</v>
      </c>
      <c r="D250" s="25" t="s">
        <v>39</v>
      </c>
      <c r="E250" s="27" t="s">
        <v>368</v>
      </c>
      <c r="F250" s="11">
        <v>1100</v>
      </c>
      <c r="G250" s="11">
        <v>1100</v>
      </c>
      <c r="H250" s="11">
        <v>1100</v>
      </c>
      <c r="I250" s="2"/>
    </row>
    <row r="251" spans="1:9" ht="39.6" outlineLevel="6">
      <c r="A251" s="25" t="s">
        <v>11</v>
      </c>
      <c r="B251" s="26" t="s">
        <v>128</v>
      </c>
      <c r="C251" s="26" t="s">
        <v>132</v>
      </c>
      <c r="D251" s="25"/>
      <c r="E251" s="27" t="s">
        <v>447</v>
      </c>
      <c r="F251" s="11">
        <f>F252</f>
        <v>1200</v>
      </c>
      <c r="G251" s="11">
        <f t="shared" ref="G251:H251" si="131">G252</f>
        <v>500</v>
      </c>
      <c r="H251" s="11">
        <f t="shared" si="131"/>
        <v>500</v>
      </c>
      <c r="I251" s="2"/>
    </row>
    <row r="252" spans="1:9" ht="26.4" outlineLevel="7">
      <c r="A252" s="25" t="s">
        <v>11</v>
      </c>
      <c r="B252" s="26" t="s">
        <v>128</v>
      </c>
      <c r="C252" s="26" t="s">
        <v>132</v>
      </c>
      <c r="D252" s="25" t="s">
        <v>7</v>
      </c>
      <c r="E252" s="27" t="s">
        <v>342</v>
      </c>
      <c r="F252" s="11">
        <f>500+700</f>
        <v>1200</v>
      </c>
      <c r="G252" s="11">
        <v>500</v>
      </c>
      <c r="H252" s="11">
        <v>500</v>
      </c>
      <c r="I252" s="2"/>
    </row>
    <row r="253" spans="1:9" ht="26.4" outlineLevel="5">
      <c r="A253" s="25" t="s">
        <v>11</v>
      </c>
      <c r="B253" s="26" t="s">
        <v>128</v>
      </c>
      <c r="C253" s="26" t="s">
        <v>86</v>
      </c>
      <c r="D253" s="25"/>
      <c r="E253" s="27" t="s">
        <v>405</v>
      </c>
      <c r="F253" s="11">
        <f>F254+F256+F258+F260+F262+F264+F266</f>
        <v>7150</v>
      </c>
      <c r="G253" s="11">
        <f t="shared" ref="G253:H253" si="132">G254+G256+G258+G260+G262+G264+G266</f>
        <v>6550</v>
      </c>
      <c r="H253" s="11">
        <f t="shared" si="132"/>
        <v>6550</v>
      </c>
      <c r="I253" s="2"/>
    </row>
    <row r="254" spans="1:9" outlineLevel="6">
      <c r="A254" s="87" t="s">
        <v>11</v>
      </c>
      <c r="B254" s="86" t="s">
        <v>128</v>
      </c>
      <c r="C254" s="86" t="s">
        <v>133</v>
      </c>
      <c r="D254" s="87"/>
      <c r="E254" s="89" t="s">
        <v>449</v>
      </c>
      <c r="F254" s="29">
        <f>F255</f>
        <v>4900</v>
      </c>
      <c r="G254" s="11">
        <f t="shared" ref="G254:H254" si="133">G255</f>
        <v>4600</v>
      </c>
      <c r="H254" s="11">
        <f t="shared" si="133"/>
        <v>4600</v>
      </c>
      <c r="I254" s="2"/>
    </row>
    <row r="255" spans="1:9" ht="26.4" outlineLevel="7">
      <c r="A255" s="87" t="s">
        <v>11</v>
      </c>
      <c r="B255" s="86" t="s">
        <v>128</v>
      </c>
      <c r="C255" s="86" t="s">
        <v>133</v>
      </c>
      <c r="D255" s="87" t="s">
        <v>39</v>
      </c>
      <c r="E255" s="89" t="s">
        <v>368</v>
      </c>
      <c r="F255" s="29">
        <f>4600+300</f>
        <v>4900</v>
      </c>
      <c r="G255" s="11">
        <v>4600</v>
      </c>
      <c r="H255" s="11">
        <v>4600</v>
      </c>
      <c r="I255" s="2"/>
    </row>
    <row r="256" spans="1:9" ht="26.4" outlineLevel="6">
      <c r="A256" s="25" t="s">
        <v>11</v>
      </c>
      <c r="B256" s="26" t="s">
        <v>128</v>
      </c>
      <c r="C256" s="26" t="s">
        <v>134</v>
      </c>
      <c r="D256" s="25"/>
      <c r="E256" s="27" t="s">
        <v>450</v>
      </c>
      <c r="F256" s="11">
        <f>F257</f>
        <v>300</v>
      </c>
      <c r="G256" s="11">
        <f t="shared" ref="G256:H256" si="134">G257</f>
        <v>300</v>
      </c>
      <c r="H256" s="11">
        <f t="shared" si="134"/>
        <v>300</v>
      </c>
      <c r="I256" s="2"/>
    </row>
    <row r="257" spans="1:9" ht="26.4" outlineLevel="7">
      <c r="A257" s="25" t="s">
        <v>11</v>
      </c>
      <c r="B257" s="26" t="s">
        <v>128</v>
      </c>
      <c r="C257" s="26" t="s">
        <v>134</v>
      </c>
      <c r="D257" s="25" t="s">
        <v>7</v>
      </c>
      <c r="E257" s="27" t="s">
        <v>342</v>
      </c>
      <c r="F257" s="11">
        <v>300</v>
      </c>
      <c r="G257" s="11">
        <v>300</v>
      </c>
      <c r="H257" s="11">
        <v>300</v>
      </c>
      <c r="I257" s="2"/>
    </row>
    <row r="258" spans="1:9" ht="52.8" outlineLevel="6">
      <c r="A258" s="25" t="s">
        <v>11</v>
      </c>
      <c r="B258" s="26" t="s">
        <v>128</v>
      </c>
      <c r="C258" s="26" t="s">
        <v>135</v>
      </c>
      <c r="D258" s="25"/>
      <c r="E258" s="27" t="s">
        <v>451</v>
      </c>
      <c r="F258" s="11">
        <f>F259</f>
        <v>250</v>
      </c>
      <c r="G258" s="11">
        <f t="shared" ref="G258:H258" si="135">G259</f>
        <v>250</v>
      </c>
      <c r="H258" s="11">
        <f t="shared" si="135"/>
        <v>250</v>
      </c>
      <c r="I258" s="2"/>
    </row>
    <row r="259" spans="1:9" outlineLevel="7">
      <c r="A259" s="25" t="s">
        <v>11</v>
      </c>
      <c r="B259" s="26" t="s">
        <v>128</v>
      </c>
      <c r="C259" s="26" t="s">
        <v>135</v>
      </c>
      <c r="D259" s="25" t="s">
        <v>8</v>
      </c>
      <c r="E259" s="27" t="s">
        <v>343</v>
      </c>
      <c r="F259" s="11">
        <v>250</v>
      </c>
      <c r="G259" s="11">
        <v>250</v>
      </c>
      <c r="H259" s="11">
        <v>250</v>
      </c>
      <c r="I259" s="2"/>
    </row>
    <row r="260" spans="1:9" outlineLevel="6">
      <c r="A260" s="25" t="s">
        <v>11</v>
      </c>
      <c r="B260" s="26" t="s">
        <v>128</v>
      </c>
      <c r="C260" s="26" t="s">
        <v>136</v>
      </c>
      <c r="D260" s="25"/>
      <c r="E260" s="27" t="s">
        <v>452</v>
      </c>
      <c r="F260" s="11">
        <f>F261</f>
        <v>200</v>
      </c>
      <c r="G260" s="11">
        <f t="shared" ref="G260:H260" si="136">G261</f>
        <v>200</v>
      </c>
      <c r="H260" s="11">
        <f t="shared" si="136"/>
        <v>200</v>
      </c>
      <c r="I260" s="2"/>
    </row>
    <row r="261" spans="1:9" ht="26.4" outlineLevel="7">
      <c r="A261" s="25" t="s">
        <v>11</v>
      </c>
      <c r="B261" s="26" t="s">
        <v>128</v>
      </c>
      <c r="C261" s="26" t="s">
        <v>136</v>
      </c>
      <c r="D261" s="25" t="s">
        <v>7</v>
      </c>
      <c r="E261" s="27" t="s">
        <v>342</v>
      </c>
      <c r="F261" s="11">
        <v>200</v>
      </c>
      <c r="G261" s="11">
        <v>200</v>
      </c>
      <c r="H261" s="11">
        <v>200</v>
      </c>
      <c r="I261" s="2"/>
    </row>
    <row r="262" spans="1:9" ht="39.6" outlineLevel="6">
      <c r="A262" s="25" t="s">
        <v>11</v>
      </c>
      <c r="B262" s="26" t="s">
        <v>128</v>
      </c>
      <c r="C262" s="26" t="s">
        <v>137</v>
      </c>
      <c r="D262" s="25"/>
      <c r="E262" s="27" t="s">
        <v>453</v>
      </c>
      <c r="F262" s="11">
        <f>F263</f>
        <v>1000</v>
      </c>
      <c r="G262" s="11">
        <f t="shared" ref="G262:H262" si="137">G263</f>
        <v>1000</v>
      </c>
      <c r="H262" s="11">
        <f t="shared" si="137"/>
        <v>1000</v>
      </c>
      <c r="I262" s="2"/>
    </row>
    <row r="263" spans="1:9" ht="26.4" outlineLevel="7">
      <c r="A263" s="25" t="s">
        <v>11</v>
      </c>
      <c r="B263" s="26" t="s">
        <v>128</v>
      </c>
      <c r="C263" s="26" t="s">
        <v>137</v>
      </c>
      <c r="D263" s="25" t="s">
        <v>7</v>
      </c>
      <c r="E263" s="27" t="s">
        <v>342</v>
      </c>
      <c r="F263" s="11">
        <v>1000</v>
      </c>
      <c r="G263" s="11">
        <v>1000</v>
      </c>
      <c r="H263" s="11">
        <v>1000</v>
      </c>
      <c r="I263" s="2"/>
    </row>
    <row r="264" spans="1:9" outlineLevel="6">
      <c r="A264" s="25" t="s">
        <v>11</v>
      </c>
      <c r="B264" s="26" t="s">
        <v>128</v>
      </c>
      <c r="C264" s="26" t="s">
        <v>138</v>
      </c>
      <c r="D264" s="25"/>
      <c r="E264" s="27" t="s">
        <v>454</v>
      </c>
      <c r="F264" s="11">
        <f>F265</f>
        <v>200</v>
      </c>
      <c r="G264" s="11">
        <f t="shared" ref="G264:H264" si="138">G265</f>
        <v>200</v>
      </c>
      <c r="H264" s="11">
        <f t="shared" si="138"/>
        <v>200</v>
      </c>
      <c r="I264" s="2"/>
    </row>
    <row r="265" spans="1:9" ht="26.4" outlineLevel="7">
      <c r="A265" s="25" t="s">
        <v>11</v>
      </c>
      <c r="B265" s="26" t="s">
        <v>128</v>
      </c>
      <c r="C265" s="26" t="s">
        <v>138</v>
      </c>
      <c r="D265" s="25" t="s">
        <v>7</v>
      </c>
      <c r="E265" s="27" t="s">
        <v>342</v>
      </c>
      <c r="F265" s="11">
        <f>200-160-26.2+160+26.2</f>
        <v>200</v>
      </c>
      <c r="G265" s="11">
        <v>200</v>
      </c>
      <c r="H265" s="11">
        <v>200</v>
      </c>
      <c r="I265" s="2"/>
    </row>
    <row r="266" spans="1:9" ht="26.4" outlineLevel="7">
      <c r="A266" s="25" t="s">
        <v>11</v>
      </c>
      <c r="B266" s="26" t="s">
        <v>128</v>
      </c>
      <c r="C266" s="26" t="s">
        <v>609</v>
      </c>
      <c r="D266" s="25"/>
      <c r="E266" s="27" t="s">
        <v>610</v>
      </c>
      <c r="F266" s="11">
        <f>F267</f>
        <v>300</v>
      </c>
      <c r="G266" s="11">
        <f t="shared" ref="G266:H266" si="139">G267</f>
        <v>0</v>
      </c>
      <c r="H266" s="11">
        <f t="shared" si="139"/>
        <v>0</v>
      </c>
      <c r="I266" s="2"/>
    </row>
    <row r="267" spans="1:9" ht="26.4" outlineLevel="7">
      <c r="A267" s="25" t="s">
        <v>11</v>
      </c>
      <c r="B267" s="26" t="s">
        <v>128</v>
      </c>
      <c r="C267" s="26" t="s">
        <v>609</v>
      </c>
      <c r="D267" s="25" t="s">
        <v>7</v>
      </c>
      <c r="E267" s="27" t="s">
        <v>342</v>
      </c>
      <c r="F267" s="11">
        <f>50+250</f>
        <v>300</v>
      </c>
      <c r="G267" s="11">
        <v>0</v>
      </c>
      <c r="H267" s="11">
        <v>0</v>
      </c>
      <c r="I267" s="2"/>
    </row>
    <row r="268" spans="1:9" ht="26.4" outlineLevel="5">
      <c r="A268" s="25" t="s">
        <v>11</v>
      </c>
      <c r="B268" s="26" t="s">
        <v>128</v>
      </c>
      <c r="C268" s="26" t="s">
        <v>104</v>
      </c>
      <c r="D268" s="25"/>
      <c r="E268" s="27" t="s">
        <v>423</v>
      </c>
      <c r="F268" s="11">
        <f>F269+F271+F273</f>
        <v>1226.1999999999998</v>
      </c>
      <c r="G268" s="11">
        <f t="shared" ref="G268:H268" si="140">G269+G271+G273</f>
        <v>1200</v>
      </c>
      <c r="H268" s="11">
        <f t="shared" si="140"/>
        <v>1200</v>
      </c>
      <c r="I268" s="2"/>
    </row>
    <row r="269" spans="1:9" ht="26.4" outlineLevel="6">
      <c r="A269" s="25" t="s">
        <v>11</v>
      </c>
      <c r="B269" s="26" t="s">
        <v>128</v>
      </c>
      <c r="C269" s="26" t="s">
        <v>611</v>
      </c>
      <c r="D269" s="25"/>
      <c r="E269" s="27" t="s">
        <v>604</v>
      </c>
      <c r="F269" s="11">
        <f>F270</f>
        <v>150.19999999999999</v>
      </c>
      <c r="G269" s="11">
        <f t="shared" ref="G269:H269" si="141">G270</f>
        <v>1200</v>
      </c>
      <c r="H269" s="11">
        <f t="shared" si="141"/>
        <v>1200</v>
      </c>
      <c r="I269" s="2"/>
    </row>
    <row r="270" spans="1:9" ht="26.4" outlineLevel="7">
      <c r="A270" s="25" t="s">
        <v>11</v>
      </c>
      <c r="B270" s="26" t="s">
        <v>128</v>
      </c>
      <c r="C270" s="26" t="s">
        <v>611</v>
      </c>
      <c r="D270" s="25" t="s">
        <v>7</v>
      </c>
      <c r="E270" s="27" t="s">
        <v>342</v>
      </c>
      <c r="F270" s="11">
        <f>1200-654.1-421.9+26.2</f>
        <v>150.19999999999999</v>
      </c>
      <c r="G270" s="11">
        <v>1200</v>
      </c>
      <c r="H270" s="11">
        <v>1200</v>
      </c>
      <c r="I270" s="2"/>
    </row>
    <row r="271" spans="1:9" ht="66" outlineLevel="7">
      <c r="A271" s="25" t="s">
        <v>11</v>
      </c>
      <c r="B271" s="26" t="s">
        <v>128</v>
      </c>
      <c r="C271" s="26" t="s">
        <v>706</v>
      </c>
      <c r="D271" s="25"/>
      <c r="E271" s="27" t="s">
        <v>707</v>
      </c>
      <c r="F271" s="11">
        <f>F272</f>
        <v>654.1</v>
      </c>
      <c r="G271" s="11">
        <f t="shared" ref="G271:H271" si="142">G272</f>
        <v>0</v>
      </c>
      <c r="H271" s="11">
        <f t="shared" si="142"/>
        <v>0</v>
      </c>
      <c r="I271" s="2"/>
    </row>
    <row r="272" spans="1:9" ht="26.4" outlineLevel="7">
      <c r="A272" s="25" t="s">
        <v>11</v>
      </c>
      <c r="B272" s="26" t="s">
        <v>128</v>
      </c>
      <c r="C272" s="26" t="s">
        <v>706</v>
      </c>
      <c r="D272" s="25" t="s">
        <v>7</v>
      </c>
      <c r="E272" s="27" t="s">
        <v>342</v>
      </c>
      <c r="F272" s="11">
        <v>654.1</v>
      </c>
      <c r="G272" s="11">
        <v>0</v>
      </c>
      <c r="H272" s="11">
        <v>0</v>
      </c>
      <c r="I272" s="2"/>
    </row>
    <row r="273" spans="1:9" ht="52.8" outlineLevel="7">
      <c r="A273" s="25" t="s">
        <v>11</v>
      </c>
      <c r="B273" s="26" t="s">
        <v>128</v>
      </c>
      <c r="C273" s="26" t="s">
        <v>708</v>
      </c>
      <c r="D273" s="25"/>
      <c r="E273" s="27" t="s">
        <v>709</v>
      </c>
      <c r="F273" s="11">
        <f>F274</f>
        <v>421.9</v>
      </c>
      <c r="G273" s="11">
        <f t="shared" ref="G273:H273" si="143">G274</f>
        <v>0</v>
      </c>
      <c r="H273" s="11">
        <f t="shared" si="143"/>
        <v>0</v>
      </c>
      <c r="I273" s="2"/>
    </row>
    <row r="274" spans="1:9" ht="26.4" outlineLevel="7">
      <c r="A274" s="25" t="s">
        <v>11</v>
      </c>
      <c r="B274" s="26" t="s">
        <v>128</v>
      </c>
      <c r="C274" s="26" t="s">
        <v>708</v>
      </c>
      <c r="D274" s="25" t="s">
        <v>7</v>
      </c>
      <c r="E274" s="27" t="s">
        <v>342</v>
      </c>
      <c r="F274" s="11">
        <v>421.9</v>
      </c>
      <c r="G274" s="11">
        <v>0</v>
      </c>
      <c r="H274" s="11">
        <v>0</v>
      </c>
      <c r="I274" s="2"/>
    </row>
    <row r="275" spans="1:9" ht="39.6" outlineLevel="3">
      <c r="A275" s="25" t="s">
        <v>11</v>
      </c>
      <c r="B275" s="26" t="s">
        <v>128</v>
      </c>
      <c r="C275" s="26" t="s">
        <v>139</v>
      </c>
      <c r="D275" s="25"/>
      <c r="E275" s="27" t="s">
        <v>315</v>
      </c>
      <c r="F275" s="11">
        <f>F276</f>
        <v>15254.1</v>
      </c>
      <c r="G275" s="11">
        <f t="shared" ref="G275:H275" si="144">G276</f>
        <v>890</v>
      </c>
      <c r="H275" s="11">
        <f t="shared" si="144"/>
        <v>890</v>
      </c>
      <c r="I275" s="2"/>
    </row>
    <row r="276" spans="1:9" ht="39.6" outlineLevel="4">
      <c r="A276" s="25" t="s">
        <v>11</v>
      </c>
      <c r="B276" s="26" t="s">
        <v>128</v>
      </c>
      <c r="C276" s="26" t="s">
        <v>140</v>
      </c>
      <c r="D276" s="25"/>
      <c r="E276" s="27" t="s">
        <v>457</v>
      </c>
      <c r="F276" s="11">
        <f>F277+F282</f>
        <v>15254.1</v>
      </c>
      <c r="G276" s="11">
        <f t="shared" ref="G276:H276" si="145">G277+G282</f>
        <v>890</v>
      </c>
      <c r="H276" s="11">
        <f t="shared" si="145"/>
        <v>890</v>
      </c>
      <c r="I276" s="2"/>
    </row>
    <row r="277" spans="1:9" ht="26.4" outlineLevel="5">
      <c r="A277" s="25" t="s">
        <v>11</v>
      </c>
      <c r="B277" s="26" t="s">
        <v>128</v>
      </c>
      <c r="C277" s="26" t="s">
        <v>141</v>
      </c>
      <c r="D277" s="25"/>
      <c r="E277" s="27" t="s">
        <v>566</v>
      </c>
      <c r="F277" s="11">
        <f>F278+F280</f>
        <v>1755</v>
      </c>
      <c r="G277" s="11">
        <f t="shared" ref="G277:H277" si="146">G278+G280</f>
        <v>790</v>
      </c>
      <c r="H277" s="11">
        <f t="shared" si="146"/>
        <v>790</v>
      </c>
      <c r="I277" s="2"/>
    </row>
    <row r="278" spans="1:9" ht="52.8" outlineLevel="6">
      <c r="A278" s="25" t="s">
        <v>11</v>
      </c>
      <c r="B278" s="26" t="s">
        <v>128</v>
      </c>
      <c r="C278" s="26" t="s">
        <v>142</v>
      </c>
      <c r="D278" s="25"/>
      <c r="E278" s="27" t="s">
        <v>458</v>
      </c>
      <c r="F278" s="11">
        <f>F279</f>
        <v>755</v>
      </c>
      <c r="G278" s="11">
        <f t="shared" ref="G278:H278" si="147">G279</f>
        <v>790</v>
      </c>
      <c r="H278" s="11">
        <f t="shared" si="147"/>
        <v>790</v>
      </c>
      <c r="I278" s="2"/>
    </row>
    <row r="279" spans="1:9" ht="26.4" outlineLevel="7">
      <c r="A279" s="25" t="s">
        <v>11</v>
      </c>
      <c r="B279" s="26" t="s">
        <v>128</v>
      </c>
      <c r="C279" s="26" t="s">
        <v>142</v>
      </c>
      <c r="D279" s="25" t="s">
        <v>7</v>
      </c>
      <c r="E279" s="27" t="s">
        <v>342</v>
      </c>
      <c r="F279" s="11">
        <f>790-33.6-1.4</f>
        <v>755</v>
      </c>
      <c r="G279" s="11">
        <v>790</v>
      </c>
      <c r="H279" s="11">
        <v>790</v>
      </c>
      <c r="I279" s="2"/>
    </row>
    <row r="280" spans="1:9" ht="26.4" outlineLevel="7">
      <c r="A280" s="25" t="s">
        <v>11</v>
      </c>
      <c r="B280" s="26" t="s">
        <v>128</v>
      </c>
      <c r="C280" s="26" t="s">
        <v>665</v>
      </c>
      <c r="D280" s="25"/>
      <c r="E280" s="27" t="s">
        <v>664</v>
      </c>
      <c r="F280" s="11">
        <f>F281</f>
        <v>1000</v>
      </c>
      <c r="G280" s="11">
        <f t="shared" ref="G280:H280" si="148">G281</f>
        <v>0</v>
      </c>
      <c r="H280" s="11">
        <f t="shared" si="148"/>
        <v>0</v>
      </c>
      <c r="I280" s="2"/>
    </row>
    <row r="281" spans="1:9" ht="26.4" outlineLevel="7">
      <c r="A281" s="25" t="s">
        <v>11</v>
      </c>
      <c r="B281" s="26" t="s">
        <v>128</v>
      </c>
      <c r="C281" s="26" t="s">
        <v>665</v>
      </c>
      <c r="D281" s="25">
        <v>200</v>
      </c>
      <c r="E281" s="27" t="s">
        <v>342</v>
      </c>
      <c r="F281" s="11">
        <v>1000</v>
      </c>
      <c r="G281" s="11">
        <v>0</v>
      </c>
      <c r="H281" s="11">
        <v>0</v>
      </c>
      <c r="I281" s="2"/>
    </row>
    <row r="282" spans="1:9" ht="39.6" outlineLevel="5">
      <c r="A282" s="25" t="s">
        <v>11</v>
      </c>
      <c r="B282" s="26" t="s">
        <v>128</v>
      </c>
      <c r="C282" s="26" t="s">
        <v>143</v>
      </c>
      <c r="D282" s="25"/>
      <c r="E282" s="27" t="s">
        <v>459</v>
      </c>
      <c r="F282" s="11">
        <f>F283</f>
        <v>13499.1</v>
      </c>
      <c r="G282" s="11">
        <f t="shared" ref="G282:H283" si="149">G283</f>
        <v>100</v>
      </c>
      <c r="H282" s="11">
        <f t="shared" si="149"/>
        <v>100</v>
      </c>
      <c r="I282" s="2"/>
    </row>
    <row r="283" spans="1:9" ht="39.6" outlineLevel="6">
      <c r="A283" s="25" t="s">
        <v>11</v>
      </c>
      <c r="B283" s="26" t="s">
        <v>128</v>
      </c>
      <c r="C283" s="26" t="s">
        <v>144</v>
      </c>
      <c r="D283" s="25"/>
      <c r="E283" s="27" t="s">
        <v>460</v>
      </c>
      <c r="F283" s="11">
        <f>F284</f>
        <v>13499.1</v>
      </c>
      <c r="G283" s="11">
        <f t="shared" si="149"/>
        <v>100</v>
      </c>
      <c r="H283" s="11">
        <f t="shared" si="149"/>
        <v>100</v>
      </c>
      <c r="I283" s="2"/>
    </row>
    <row r="284" spans="1:9" ht="26.4" outlineLevel="7">
      <c r="A284" s="25" t="s">
        <v>11</v>
      </c>
      <c r="B284" s="26" t="s">
        <v>128</v>
      </c>
      <c r="C284" s="26" t="s">
        <v>144</v>
      </c>
      <c r="D284" s="25" t="s">
        <v>7</v>
      </c>
      <c r="E284" s="27" t="s">
        <v>342</v>
      </c>
      <c r="F284" s="11">
        <f>100+33.6+13364.1+1.4</f>
        <v>13499.1</v>
      </c>
      <c r="G284" s="11">
        <v>100</v>
      </c>
      <c r="H284" s="11">
        <v>100</v>
      </c>
      <c r="I284" s="2"/>
    </row>
    <row r="285" spans="1:9" ht="26.4" outlineLevel="2">
      <c r="A285" s="25" t="s">
        <v>11</v>
      </c>
      <c r="B285" s="26" t="s">
        <v>145</v>
      </c>
      <c r="C285" s="26"/>
      <c r="D285" s="25"/>
      <c r="E285" s="27" t="s">
        <v>316</v>
      </c>
      <c r="F285" s="11">
        <f>F286</f>
        <v>16599.599999999999</v>
      </c>
      <c r="G285" s="11">
        <f t="shared" ref="G285:H289" si="150">G286</f>
        <v>14732.9</v>
      </c>
      <c r="H285" s="11">
        <f t="shared" si="150"/>
        <v>14732.9</v>
      </c>
      <c r="I285" s="2"/>
    </row>
    <row r="286" spans="1:9" ht="52.8" outlineLevel="3">
      <c r="A286" s="25" t="s">
        <v>11</v>
      </c>
      <c r="B286" s="26" t="s">
        <v>145</v>
      </c>
      <c r="C286" s="26" t="s">
        <v>84</v>
      </c>
      <c r="D286" s="25"/>
      <c r="E286" s="27" t="s">
        <v>307</v>
      </c>
      <c r="F286" s="11">
        <f>F287</f>
        <v>16599.599999999999</v>
      </c>
      <c r="G286" s="11">
        <f t="shared" si="150"/>
        <v>14732.9</v>
      </c>
      <c r="H286" s="11">
        <f t="shared" si="150"/>
        <v>14732.9</v>
      </c>
      <c r="I286" s="2"/>
    </row>
    <row r="287" spans="1:9" ht="26.4" outlineLevel="4">
      <c r="A287" s="25" t="s">
        <v>11</v>
      </c>
      <c r="B287" s="26" t="s">
        <v>145</v>
      </c>
      <c r="C287" s="26" t="s">
        <v>109</v>
      </c>
      <c r="D287" s="25"/>
      <c r="E287" s="27" t="s">
        <v>427</v>
      </c>
      <c r="F287" s="11">
        <f>F288</f>
        <v>16599.599999999999</v>
      </c>
      <c r="G287" s="11">
        <f t="shared" si="150"/>
        <v>14732.9</v>
      </c>
      <c r="H287" s="11">
        <f t="shared" si="150"/>
        <v>14732.9</v>
      </c>
      <c r="I287" s="2"/>
    </row>
    <row r="288" spans="1:9" ht="26.4" outlineLevel="5">
      <c r="A288" s="25" t="s">
        <v>11</v>
      </c>
      <c r="B288" s="26" t="s">
        <v>145</v>
      </c>
      <c r="C288" s="26" t="s">
        <v>123</v>
      </c>
      <c r="D288" s="25"/>
      <c r="E288" s="27" t="s">
        <v>439</v>
      </c>
      <c r="F288" s="11">
        <f>F289</f>
        <v>16599.599999999999</v>
      </c>
      <c r="G288" s="11">
        <f t="shared" si="150"/>
        <v>14732.9</v>
      </c>
      <c r="H288" s="11">
        <f t="shared" si="150"/>
        <v>14732.9</v>
      </c>
      <c r="I288" s="2"/>
    </row>
    <row r="289" spans="1:9" ht="26.4" outlineLevel="6">
      <c r="A289" s="25" t="s">
        <v>11</v>
      </c>
      <c r="B289" s="26" t="s">
        <v>145</v>
      </c>
      <c r="C289" s="26" t="s">
        <v>146</v>
      </c>
      <c r="D289" s="25"/>
      <c r="E289" s="27" t="s">
        <v>461</v>
      </c>
      <c r="F289" s="11">
        <f>F290</f>
        <v>16599.599999999999</v>
      </c>
      <c r="G289" s="11">
        <f t="shared" si="150"/>
        <v>14732.9</v>
      </c>
      <c r="H289" s="11">
        <f t="shared" si="150"/>
        <v>14732.9</v>
      </c>
      <c r="I289" s="2"/>
    </row>
    <row r="290" spans="1:9" ht="26.4" outlineLevel="7">
      <c r="A290" s="25" t="s">
        <v>11</v>
      </c>
      <c r="B290" s="26" t="s">
        <v>145</v>
      </c>
      <c r="C290" s="26" t="s">
        <v>146</v>
      </c>
      <c r="D290" s="25" t="s">
        <v>39</v>
      </c>
      <c r="E290" s="27" t="s">
        <v>368</v>
      </c>
      <c r="F290" s="11">
        <v>16599.599999999999</v>
      </c>
      <c r="G290" s="11">
        <v>14732.9</v>
      </c>
      <c r="H290" s="11">
        <v>14732.9</v>
      </c>
      <c r="I290" s="2"/>
    </row>
    <row r="291" spans="1:9" outlineLevel="1">
      <c r="A291" s="25" t="s">
        <v>11</v>
      </c>
      <c r="B291" s="26" t="s">
        <v>149</v>
      </c>
      <c r="C291" s="26"/>
      <c r="D291" s="25"/>
      <c r="E291" s="27" t="s">
        <v>289</v>
      </c>
      <c r="F291" s="11">
        <f>F292+F298+F316</f>
        <v>10087.299999999999</v>
      </c>
      <c r="G291" s="11">
        <f>G292+G298+G316</f>
        <v>7755.9</v>
      </c>
      <c r="H291" s="11">
        <f>H292+H298+H316</f>
        <v>7854.3</v>
      </c>
      <c r="I291" s="23"/>
    </row>
    <row r="292" spans="1:9" outlineLevel="2">
      <c r="A292" s="25" t="s">
        <v>11</v>
      </c>
      <c r="B292" s="26" t="s">
        <v>150</v>
      </c>
      <c r="C292" s="26"/>
      <c r="D292" s="25"/>
      <c r="E292" s="27" t="s">
        <v>318</v>
      </c>
      <c r="F292" s="11">
        <f>F293</f>
        <v>1700</v>
      </c>
      <c r="G292" s="11">
        <f t="shared" ref="G292:H293" si="151">G293</f>
        <v>1700</v>
      </c>
      <c r="H292" s="11">
        <f t="shared" si="151"/>
        <v>1700</v>
      </c>
      <c r="I292" s="2"/>
    </row>
    <row r="293" spans="1:9" ht="52.8" outlineLevel="3">
      <c r="A293" s="25" t="s">
        <v>11</v>
      </c>
      <c r="B293" s="26" t="s">
        <v>150</v>
      </c>
      <c r="C293" s="26" t="s">
        <v>13</v>
      </c>
      <c r="D293" s="25"/>
      <c r="E293" s="27" t="s">
        <v>296</v>
      </c>
      <c r="F293" s="11">
        <f>F294</f>
        <v>1700</v>
      </c>
      <c r="G293" s="11">
        <f t="shared" si="151"/>
        <v>1700</v>
      </c>
      <c r="H293" s="11">
        <f t="shared" si="151"/>
        <v>1700</v>
      </c>
      <c r="I293" s="2"/>
    </row>
    <row r="294" spans="1:9" ht="39.6" outlineLevel="4">
      <c r="A294" s="25" t="s">
        <v>11</v>
      </c>
      <c r="B294" s="26" t="s">
        <v>150</v>
      </c>
      <c r="C294" s="26" t="s">
        <v>41</v>
      </c>
      <c r="D294" s="25"/>
      <c r="E294" s="27" t="s">
        <v>370</v>
      </c>
      <c r="F294" s="11">
        <f>F295</f>
        <v>1700</v>
      </c>
      <c r="G294" s="11">
        <f t="shared" ref="G294:H296" si="152">G295</f>
        <v>1700</v>
      </c>
      <c r="H294" s="11">
        <f t="shared" si="152"/>
        <v>1700</v>
      </c>
      <c r="I294" s="2"/>
    </row>
    <row r="295" spans="1:9" ht="52.8" outlineLevel="5">
      <c r="A295" s="25" t="s">
        <v>11</v>
      </c>
      <c r="B295" s="26" t="s">
        <v>150</v>
      </c>
      <c r="C295" s="26" t="s">
        <v>151</v>
      </c>
      <c r="D295" s="25"/>
      <c r="E295" s="27" t="s">
        <v>462</v>
      </c>
      <c r="F295" s="11">
        <f>F296</f>
        <v>1700</v>
      </c>
      <c r="G295" s="11">
        <f t="shared" si="152"/>
        <v>1700</v>
      </c>
      <c r="H295" s="11">
        <f t="shared" si="152"/>
        <v>1700</v>
      </c>
      <c r="I295" s="2"/>
    </row>
    <row r="296" spans="1:9" ht="26.4" outlineLevel="6">
      <c r="A296" s="25" t="s">
        <v>11</v>
      </c>
      <c r="B296" s="26" t="s">
        <v>150</v>
      </c>
      <c r="C296" s="26" t="s">
        <v>152</v>
      </c>
      <c r="D296" s="25"/>
      <c r="E296" s="27" t="s">
        <v>463</v>
      </c>
      <c r="F296" s="11">
        <f>F297</f>
        <v>1700</v>
      </c>
      <c r="G296" s="11">
        <f t="shared" si="152"/>
        <v>1700</v>
      </c>
      <c r="H296" s="11">
        <f t="shared" si="152"/>
        <v>1700</v>
      </c>
      <c r="I296" s="2"/>
    </row>
    <row r="297" spans="1:9" outlineLevel="7">
      <c r="A297" s="25" t="s">
        <v>11</v>
      </c>
      <c r="B297" s="26" t="s">
        <v>150</v>
      </c>
      <c r="C297" s="26" t="s">
        <v>152</v>
      </c>
      <c r="D297" s="25" t="s">
        <v>21</v>
      </c>
      <c r="E297" s="27" t="s">
        <v>353</v>
      </c>
      <c r="F297" s="11">
        <v>1700</v>
      </c>
      <c r="G297" s="11">
        <v>1700</v>
      </c>
      <c r="H297" s="11">
        <v>1700</v>
      </c>
      <c r="I297" s="2"/>
    </row>
    <row r="298" spans="1:9" outlineLevel="2">
      <c r="A298" s="25" t="s">
        <v>11</v>
      </c>
      <c r="B298" s="26" t="s">
        <v>153</v>
      </c>
      <c r="C298" s="26"/>
      <c r="D298" s="25"/>
      <c r="E298" s="27" t="s">
        <v>319</v>
      </c>
      <c r="F298" s="11">
        <f>F299+F304+F311</f>
        <v>737</v>
      </c>
      <c r="G298" s="11">
        <f t="shared" ref="G298:H298" si="153">G299+G304+G311</f>
        <v>637</v>
      </c>
      <c r="H298" s="11">
        <f t="shared" si="153"/>
        <v>637</v>
      </c>
      <c r="I298" s="2"/>
    </row>
    <row r="299" spans="1:9" ht="39.6" outlineLevel="3">
      <c r="A299" s="25" t="s">
        <v>11</v>
      </c>
      <c r="B299" s="26" t="s">
        <v>153</v>
      </c>
      <c r="C299" s="26" t="s">
        <v>154</v>
      </c>
      <c r="D299" s="25"/>
      <c r="E299" s="27" t="s">
        <v>320</v>
      </c>
      <c r="F299" s="11">
        <f>F300</f>
        <v>100</v>
      </c>
      <c r="G299" s="11">
        <f t="shared" ref="G299:H302" si="154">G300</f>
        <v>0</v>
      </c>
      <c r="H299" s="11">
        <f t="shared" si="154"/>
        <v>0</v>
      </c>
      <c r="I299" s="2"/>
    </row>
    <row r="300" spans="1:9" ht="26.4" outlineLevel="4">
      <c r="A300" s="25" t="s">
        <v>11</v>
      </c>
      <c r="B300" s="26" t="s">
        <v>153</v>
      </c>
      <c r="C300" s="26" t="s">
        <v>155</v>
      </c>
      <c r="D300" s="25"/>
      <c r="E300" s="27" t="s">
        <v>464</v>
      </c>
      <c r="F300" s="11">
        <f>F301</f>
        <v>100</v>
      </c>
      <c r="G300" s="11">
        <f t="shared" si="154"/>
        <v>0</v>
      </c>
      <c r="H300" s="11">
        <f t="shared" si="154"/>
        <v>0</v>
      </c>
      <c r="I300" s="2"/>
    </row>
    <row r="301" spans="1:9" ht="26.4" outlineLevel="5">
      <c r="A301" s="25" t="s">
        <v>11</v>
      </c>
      <c r="B301" s="26" t="s">
        <v>153</v>
      </c>
      <c r="C301" s="26" t="s">
        <v>156</v>
      </c>
      <c r="D301" s="25"/>
      <c r="E301" s="27" t="s">
        <v>465</v>
      </c>
      <c r="F301" s="11">
        <f>F302</f>
        <v>100</v>
      </c>
      <c r="G301" s="11">
        <f t="shared" si="154"/>
        <v>0</v>
      </c>
      <c r="H301" s="11">
        <f t="shared" si="154"/>
        <v>0</v>
      </c>
      <c r="I301" s="2"/>
    </row>
    <row r="302" spans="1:9" ht="39.6" outlineLevel="6">
      <c r="A302" s="25" t="s">
        <v>11</v>
      </c>
      <c r="B302" s="26" t="s">
        <v>153</v>
      </c>
      <c r="C302" s="26" t="s">
        <v>157</v>
      </c>
      <c r="D302" s="25"/>
      <c r="E302" s="27" t="s">
        <v>466</v>
      </c>
      <c r="F302" s="11">
        <f>F303</f>
        <v>100</v>
      </c>
      <c r="G302" s="11">
        <f t="shared" si="154"/>
        <v>0</v>
      </c>
      <c r="H302" s="11">
        <f t="shared" si="154"/>
        <v>0</v>
      </c>
      <c r="I302" s="2"/>
    </row>
    <row r="303" spans="1:9" outlineLevel="7">
      <c r="A303" s="25" t="s">
        <v>11</v>
      </c>
      <c r="B303" s="26" t="s">
        <v>153</v>
      </c>
      <c r="C303" s="26" t="s">
        <v>157</v>
      </c>
      <c r="D303" s="25" t="s">
        <v>21</v>
      </c>
      <c r="E303" s="27" t="s">
        <v>353</v>
      </c>
      <c r="F303" s="11">
        <v>100</v>
      </c>
      <c r="G303" s="11">
        <v>0</v>
      </c>
      <c r="H303" s="11">
        <v>0</v>
      </c>
      <c r="I303" s="2"/>
    </row>
    <row r="304" spans="1:9" ht="52.8" outlineLevel="3">
      <c r="A304" s="25" t="s">
        <v>11</v>
      </c>
      <c r="B304" s="26" t="s">
        <v>153</v>
      </c>
      <c r="C304" s="26" t="s">
        <v>13</v>
      </c>
      <c r="D304" s="25"/>
      <c r="E304" s="27" t="s">
        <v>296</v>
      </c>
      <c r="F304" s="11">
        <f>F305</f>
        <v>457</v>
      </c>
      <c r="G304" s="11">
        <f t="shared" ref="G304:H305" si="155">G305</f>
        <v>457</v>
      </c>
      <c r="H304" s="11">
        <f t="shared" si="155"/>
        <v>457</v>
      </c>
      <c r="I304" s="2"/>
    </row>
    <row r="305" spans="1:9" ht="39.6" outlineLevel="4">
      <c r="A305" s="25" t="s">
        <v>11</v>
      </c>
      <c r="B305" s="26" t="s">
        <v>153</v>
      </c>
      <c r="C305" s="26" t="s">
        <v>41</v>
      </c>
      <c r="D305" s="25"/>
      <c r="E305" s="27" t="s">
        <v>370</v>
      </c>
      <c r="F305" s="11">
        <f>F306</f>
        <v>457</v>
      </c>
      <c r="G305" s="11">
        <f t="shared" si="155"/>
        <v>457</v>
      </c>
      <c r="H305" s="11">
        <f t="shared" si="155"/>
        <v>457</v>
      </c>
      <c r="I305" s="2"/>
    </row>
    <row r="306" spans="1:9" ht="52.8" outlineLevel="5">
      <c r="A306" s="25" t="s">
        <v>11</v>
      </c>
      <c r="B306" s="26" t="s">
        <v>153</v>
      </c>
      <c r="C306" s="26" t="s">
        <v>151</v>
      </c>
      <c r="D306" s="25"/>
      <c r="E306" s="27" t="s">
        <v>462</v>
      </c>
      <c r="F306" s="11">
        <f>F307+F309</f>
        <v>457</v>
      </c>
      <c r="G306" s="11">
        <f t="shared" ref="G306:H306" si="156">G307+G309</f>
        <v>457</v>
      </c>
      <c r="H306" s="11">
        <f t="shared" si="156"/>
        <v>457</v>
      </c>
      <c r="I306" s="2"/>
    </row>
    <row r="307" spans="1:9" ht="26.4" outlineLevel="6">
      <c r="A307" s="25" t="s">
        <v>11</v>
      </c>
      <c r="B307" s="26" t="s">
        <v>153</v>
      </c>
      <c r="C307" s="26" t="s">
        <v>158</v>
      </c>
      <c r="D307" s="25"/>
      <c r="E307" s="27" t="s">
        <v>467</v>
      </c>
      <c r="F307" s="11">
        <f>F308</f>
        <v>87</v>
      </c>
      <c r="G307" s="11">
        <f t="shared" ref="G307:H307" si="157">G308</f>
        <v>87</v>
      </c>
      <c r="H307" s="11">
        <f t="shared" si="157"/>
        <v>87</v>
      </c>
      <c r="I307" s="2"/>
    </row>
    <row r="308" spans="1:9" outlineLevel="7">
      <c r="A308" s="25" t="s">
        <v>11</v>
      </c>
      <c r="B308" s="26" t="s">
        <v>153</v>
      </c>
      <c r="C308" s="26" t="s">
        <v>158</v>
      </c>
      <c r="D308" s="25" t="s">
        <v>21</v>
      </c>
      <c r="E308" s="27" t="s">
        <v>353</v>
      </c>
      <c r="F308" s="11">
        <v>87</v>
      </c>
      <c r="G308" s="11">
        <v>87</v>
      </c>
      <c r="H308" s="11">
        <v>87</v>
      </c>
      <c r="I308" s="2"/>
    </row>
    <row r="309" spans="1:9" ht="39.6" outlineLevel="6">
      <c r="A309" s="25" t="s">
        <v>11</v>
      </c>
      <c r="B309" s="26" t="s">
        <v>153</v>
      </c>
      <c r="C309" s="26" t="s">
        <v>159</v>
      </c>
      <c r="D309" s="25"/>
      <c r="E309" s="27" t="s">
        <v>574</v>
      </c>
      <c r="F309" s="11">
        <f>F310</f>
        <v>370</v>
      </c>
      <c r="G309" s="11">
        <f t="shared" ref="G309:H309" si="158">G310</f>
        <v>370</v>
      </c>
      <c r="H309" s="11">
        <f t="shared" si="158"/>
        <v>370</v>
      </c>
      <c r="I309" s="2"/>
    </row>
    <row r="310" spans="1:9" outlineLevel="7">
      <c r="A310" s="25" t="s">
        <v>11</v>
      </c>
      <c r="B310" s="26" t="s">
        <v>153</v>
      </c>
      <c r="C310" s="26" t="s">
        <v>159</v>
      </c>
      <c r="D310" s="25" t="s">
        <v>21</v>
      </c>
      <c r="E310" s="27" t="s">
        <v>353</v>
      </c>
      <c r="F310" s="11">
        <v>370</v>
      </c>
      <c r="G310" s="11">
        <v>370</v>
      </c>
      <c r="H310" s="11">
        <v>370</v>
      </c>
      <c r="I310" s="2"/>
    </row>
    <row r="311" spans="1:9" ht="39.6" outlineLevel="3">
      <c r="A311" s="25" t="s">
        <v>11</v>
      </c>
      <c r="B311" s="26" t="s">
        <v>153</v>
      </c>
      <c r="C311" s="26" t="s">
        <v>160</v>
      </c>
      <c r="D311" s="25"/>
      <c r="E311" s="27" t="s">
        <v>321</v>
      </c>
      <c r="F311" s="11">
        <f>F312</f>
        <v>180</v>
      </c>
      <c r="G311" s="11">
        <f t="shared" ref="G311:H311" si="159">G312</f>
        <v>180</v>
      </c>
      <c r="H311" s="11">
        <f t="shared" si="159"/>
        <v>180</v>
      </c>
      <c r="I311" s="2"/>
    </row>
    <row r="312" spans="1:9" ht="39.6" outlineLevel="4">
      <c r="A312" s="25" t="s">
        <v>11</v>
      </c>
      <c r="B312" s="26" t="s">
        <v>153</v>
      </c>
      <c r="C312" s="26" t="s">
        <v>161</v>
      </c>
      <c r="D312" s="25"/>
      <c r="E312" s="27" t="s">
        <v>468</v>
      </c>
      <c r="F312" s="11">
        <f>F313</f>
        <v>180</v>
      </c>
      <c r="G312" s="11">
        <f t="shared" ref="G312:H314" si="160">G313</f>
        <v>180</v>
      </c>
      <c r="H312" s="11">
        <f t="shared" si="160"/>
        <v>180</v>
      </c>
      <c r="I312" s="2"/>
    </row>
    <row r="313" spans="1:9" ht="39.6" outlineLevel="5">
      <c r="A313" s="25" t="s">
        <v>11</v>
      </c>
      <c r="B313" s="26" t="s">
        <v>153</v>
      </c>
      <c r="C313" s="26" t="s">
        <v>162</v>
      </c>
      <c r="D313" s="25"/>
      <c r="E313" s="27" t="s">
        <v>469</v>
      </c>
      <c r="F313" s="11">
        <f>F314</f>
        <v>180</v>
      </c>
      <c r="G313" s="11">
        <f t="shared" si="160"/>
        <v>180</v>
      </c>
      <c r="H313" s="11">
        <f t="shared" si="160"/>
        <v>180</v>
      </c>
      <c r="I313" s="2"/>
    </row>
    <row r="314" spans="1:9" ht="39.6" outlineLevel="6">
      <c r="A314" s="25" t="s">
        <v>11</v>
      </c>
      <c r="B314" s="26" t="s">
        <v>153</v>
      </c>
      <c r="C314" s="26" t="s">
        <v>163</v>
      </c>
      <c r="D314" s="25"/>
      <c r="E314" s="27" t="s">
        <v>470</v>
      </c>
      <c r="F314" s="11">
        <f>F315</f>
        <v>180</v>
      </c>
      <c r="G314" s="11">
        <f t="shared" si="160"/>
        <v>180</v>
      </c>
      <c r="H314" s="11">
        <f t="shared" si="160"/>
        <v>180</v>
      </c>
      <c r="I314" s="2"/>
    </row>
    <row r="315" spans="1:9" outlineLevel="7">
      <c r="A315" s="25" t="s">
        <v>11</v>
      </c>
      <c r="B315" s="26" t="s">
        <v>153</v>
      </c>
      <c r="C315" s="26" t="s">
        <v>163</v>
      </c>
      <c r="D315" s="25" t="s">
        <v>21</v>
      </c>
      <c r="E315" s="27" t="s">
        <v>353</v>
      </c>
      <c r="F315" s="11">
        <v>180</v>
      </c>
      <c r="G315" s="11">
        <v>180</v>
      </c>
      <c r="H315" s="11">
        <v>180</v>
      </c>
      <c r="I315" s="2"/>
    </row>
    <row r="316" spans="1:9" outlineLevel="2">
      <c r="A316" s="25" t="s">
        <v>11</v>
      </c>
      <c r="B316" s="26" t="s">
        <v>167</v>
      </c>
      <c r="C316" s="26"/>
      <c r="D316" s="25"/>
      <c r="E316" s="27" t="s">
        <v>322</v>
      </c>
      <c r="F316" s="11">
        <f>F317+F327</f>
        <v>7650.2999999999993</v>
      </c>
      <c r="G316" s="11">
        <f>G317+G327</f>
        <v>5418.9</v>
      </c>
      <c r="H316" s="11">
        <f>H317+H327</f>
        <v>5517.3</v>
      </c>
      <c r="I316" s="2"/>
    </row>
    <row r="317" spans="1:9" ht="52.8" outlineLevel="3">
      <c r="A317" s="25" t="s">
        <v>11</v>
      </c>
      <c r="B317" s="26" t="s">
        <v>167</v>
      </c>
      <c r="C317" s="26" t="s">
        <v>168</v>
      </c>
      <c r="D317" s="25"/>
      <c r="E317" s="27" t="s">
        <v>323</v>
      </c>
      <c r="F317" s="11">
        <f>F318</f>
        <v>4626.2999999999993</v>
      </c>
      <c r="G317" s="11">
        <f t="shared" ref="G317:H320" si="161">G318</f>
        <v>3355.8</v>
      </c>
      <c r="H317" s="11">
        <f t="shared" si="161"/>
        <v>3355.8</v>
      </c>
      <c r="I317" s="2"/>
    </row>
    <row r="318" spans="1:9" ht="26.4" outlineLevel="4">
      <c r="A318" s="25" t="s">
        <v>11</v>
      </c>
      <c r="B318" s="26" t="s">
        <v>167</v>
      </c>
      <c r="C318" s="26" t="s">
        <v>169</v>
      </c>
      <c r="D318" s="25"/>
      <c r="E318" s="27" t="s">
        <v>666</v>
      </c>
      <c r="F318" s="11">
        <f>F319+F324</f>
        <v>4626.2999999999993</v>
      </c>
      <c r="G318" s="11">
        <f t="shared" ref="G318:H318" si="162">G319+G324</f>
        <v>3355.8</v>
      </c>
      <c r="H318" s="11">
        <f t="shared" si="162"/>
        <v>3355.8</v>
      </c>
      <c r="I318" s="2"/>
    </row>
    <row r="319" spans="1:9" ht="79.2" outlineLevel="5">
      <c r="A319" s="25" t="s">
        <v>11</v>
      </c>
      <c r="B319" s="26" t="s">
        <v>167</v>
      </c>
      <c r="C319" s="26" t="s">
        <v>170</v>
      </c>
      <c r="D319" s="25"/>
      <c r="E319" s="27" t="s">
        <v>475</v>
      </c>
      <c r="F319" s="11">
        <f>F320+F322</f>
        <v>4194.7999999999993</v>
      </c>
      <c r="G319" s="11">
        <f t="shared" ref="G319:H319" si="163">G320+G322</f>
        <v>3355.8</v>
      </c>
      <c r="H319" s="11">
        <f t="shared" si="163"/>
        <v>3355.8</v>
      </c>
      <c r="I319" s="2"/>
    </row>
    <row r="320" spans="1:9" ht="52.8" outlineLevel="6">
      <c r="A320" s="25" t="s">
        <v>11</v>
      </c>
      <c r="B320" s="26" t="s">
        <v>167</v>
      </c>
      <c r="C320" s="26" t="s">
        <v>171</v>
      </c>
      <c r="D320" s="25"/>
      <c r="E320" s="27" t="s">
        <v>476</v>
      </c>
      <c r="F320" s="11">
        <f>F321</f>
        <v>2516.8999999999996</v>
      </c>
      <c r="G320" s="11">
        <f t="shared" si="161"/>
        <v>3355.8</v>
      </c>
      <c r="H320" s="11">
        <f t="shared" si="161"/>
        <v>1677.9</v>
      </c>
      <c r="I320" s="2"/>
    </row>
    <row r="321" spans="1:9" ht="26.4" outlineLevel="7">
      <c r="A321" s="25" t="s">
        <v>11</v>
      </c>
      <c r="B321" s="26" t="s">
        <v>167</v>
      </c>
      <c r="C321" s="26" t="s">
        <v>171</v>
      </c>
      <c r="D321" s="25" t="s">
        <v>117</v>
      </c>
      <c r="E321" s="27" t="s">
        <v>434</v>
      </c>
      <c r="F321" s="11">
        <f>5033.7-2516.8</f>
        <v>2516.8999999999996</v>
      </c>
      <c r="G321" s="11">
        <f>1677.9+1677.9</f>
        <v>3355.8</v>
      </c>
      <c r="H321" s="11">
        <v>1677.9</v>
      </c>
      <c r="I321" s="2"/>
    </row>
    <row r="322" spans="1:9" ht="52.8" outlineLevel="7">
      <c r="A322" s="25" t="s">
        <v>11</v>
      </c>
      <c r="B322" s="26" t="s">
        <v>167</v>
      </c>
      <c r="C322" s="26" t="s">
        <v>682</v>
      </c>
      <c r="D322" s="25"/>
      <c r="E322" s="27" t="s">
        <v>476</v>
      </c>
      <c r="F322" s="11">
        <f>F323</f>
        <v>1677.9</v>
      </c>
      <c r="G322" s="11">
        <f t="shared" ref="G322:H322" si="164">G323</f>
        <v>0</v>
      </c>
      <c r="H322" s="11">
        <f t="shared" si="164"/>
        <v>1677.9</v>
      </c>
      <c r="I322" s="2"/>
    </row>
    <row r="323" spans="1:9" ht="26.4" outlineLevel="7">
      <c r="A323" s="25" t="s">
        <v>11</v>
      </c>
      <c r="B323" s="26" t="s">
        <v>167</v>
      </c>
      <c r="C323" s="26" t="s">
        <v>682</v>
      </c>
      <c r="D323" s="25" t="s">
        <v>117</v>
      </c>
      <c r="E323" s="27" t="s">
        <v>434</v>
      </c>
      <c r="F323" s="11">
        <v>1677.9</v>
      </c>
      <c r="G323" s="11">
        <v>0</v>
      </c>
      <c r="H323" s="11">
        <v>1677.9</v>
      </c>
      <c r="I323" s="2"/>
    </row>
    <row r="324" spans="1:9" ht="26.4" outlineLevel="7">
      <c r="A324" s="25" t="s">
        <v>11</v>
      </c>
      <c r="B324" s="26" t="s">
        <v>167</v>
      </c>
      <c r="C324" s="26" t="s">
        <v>612</v>
      </c>
      <c r="D324" s="25"/>
      <c r="E324" s="27" t="s">
        <v>613</v>
      </c>
      <c r="F324" s="11">
        <f>F325</f>
        <v>431.5</v>
      </c>
      <c r="G324" s="11">
        <f t="shared" ref="G324:H324" si="165">G325</f>
        <v>0</v>
      </c>
      <c r="H324" s="11">
        <f t="shared" si="165"/>
        <v>0</v>
      </c>
      <c r="I324" s="2"/>
    </row>
    <row r="325" spans="1:9" ht="39.6" outlineLevel="7">
      <c r="A325" s="25" t="s">
        <v>11</v>
      </c>
      <c r="B325" s="26" t="s">
        <v>167</v>
      </c>
      <c r="C325" s="26" t="s">
        <v>614</v>
      </c>
      <c r="D325" s="25"/>
      <c r="E325" s="27" t="s">
        <v>741</v>
      </c>
      <c r="F325" s="11">
        <f>F326</f>
        <v>431.5</v>
      </c>
      <c r="G325" s="11">
        <f t="shared" ref="G325:H325" si="166">G326</f>
        <v>0</v>
      </c>
      <c r="H325" s="11">
        <f t="shared" si="166"/>
        <v>0</v>
      </c>
      <c r="I325" s="2"/>
    </row>
    <row r="326" spans="1:9" outlineLevel="7">
      <c r="A326" s="25" t="s">
        <v>11</v>
      </c>
      <c r="B326" s="26" t="s">
        <v>167</v>
      </c>
      <c r="C326" s="26" t="s">
        <v>614</v>
      </c>
      <c r="D326" s="25">
        <v>300</v>
      </c>
      <c r="E326" s="27" t="s">
        <v>353</v>
      </c>
      <c r="F326" s="11">
        <v>431.5</v>
      </c>
      <c r="G326" s="11">
        <v>0</v>
      </c>
      <c r="H326" s="11">
        <v>0</v>
      </c>
      <c r="I326" s="2"/>
    </row>
    <row r="327" spans="1:9" ht="39.6" outlineLevel="7">
      <c r="A327" s="25" t="s">
        <v>11</v>
      </c>
      <c r="B327" s="26" t="s">
        <v>167</v>
      </c>
      <c r="C327" s="26" t="s">
        <v>160</v>
      </c>
      <c r="D327" s="25"/>
      <c r="E327" s="27" t="s">
        <v>321</v>
      </c>
      <c r="F327" s="11">
        <f>F328</f>
        <v>3024</v>
      </c>
      <c r="G327" s="11">
        <f t="shared" ref="G327:H327" si="167">G328</f>
        <v>2063.1</v>
      </c>
      <c r="H327" s="11">
        <f t="shared" si="167"/>
        <v>2161.5</v>
      </c>
      <c r="I327" s="2"/>
    </row>
    <row r="328" spans="1:9" ht="26.4" outlineLevel="7">
      <c r="A328" s="25" t="s">
        <v>11</v>
      </c>
      <c r="B328" s="26" t="s">
        <v>167</v>
      </c>
      <c r="C328" s="26" t="s">
        <v>164</v>
      </c>
      <c r="D328" s="25"/>
      <c r="E328" s="27" t="s">
        <v>471</v>
      </c>
      <c r="F328" s="11">
        <f>F329</f>
        <v>3024</v>
      </c>
      <c r="G328" s="11">
        <f t="shared" ref="G328:H328" si="168">G329</f>
        <v>2063.1</v>
      </c>
      <c r="H328" s="11">
        <f t="shared" si="168"/>
        <v>2161.5</v>
      </c>
      <c r="I328" s="2"/>
    </row>
    <row r="329" spans="1:9" ht="26.4" outlineLevel="7">
      <c r="A329" s="25" t="s">
        <v>11</v>
      </c>
      <c r="B329" s="26" t="s">
        <v>167</v>
      </c>
      <c r="C329" s="26" t="s">
        <v>165</v>
      </c>
      <c r="D329" s="25"/>
      <c r="E329" s="27" t="s">
        <v>472</v>
      </c>
      <c r="F329" s="11">
        <f>F330</f>
        <v>3024</v>
      </c>
      <c r="G329" s="11">
        <f t="shared" ref="G329:H329" si="169">G330</f>
        <v>2063.1</v>
      </c>
      <c r="H329" s="11">
        <f t="shared" si="169"/>
        <v>2161.5</v>
      </c>
      <c r="I329" s="2"/>
    </row>
    <row r="330" spans="1:9" ht="39.6" outlineLevel="7">
      <c r="A330" s="25" t="s">
        <v>11</v>
      </c>
      <c r="B330" s="26" t="s">
        <v>167</v>
      </c>
      <c r="C330" s="26" t="s">
        <v>166</v>
      </c>
      <c r="D330" s="25"/>
      <c r="E330" s="27" t="s">
        <v>473</v>
      </c>
      <c r="F330" s="11">
        <f>F331</f>
        <v>3024</v>
      </c>
      <c r="G330" s="11">
        <f>G331</f>
        <v>2063.1</v>
      </c>
      <c r="H330" s="11">
        <f>H331</f>
        <v>2161.5</v>
      </c>
      <c r="I330" s="2"/>
    </row>
    <row r="331" spans="1:9" outlineLevel="7">
      <c r="A331" s="25" t="s">
        <v>11</v>
      </c>
      <c r="B331" s="26" t="s">
        <v>167</v>
      </c>
      <c r="C331" s="26" t="s">
        <v>166</v>
      </c>
      <c r="D331" s="25" t="s">
        <v>21</v>
      </c>
      <c r="E331" s="27" t="s">
        <v>353</v>
      </c>
      <c r="F331" s="11">
        <f>604.8+1980.4+438.8</f>
        <v>3024</v>
      </c>
      <c r="G331" s="11">
        <v>2063.1</v>
      </c>
      <c r="H331" s="11">
        <v>2161.5</v>
      </c>
      <c r="I331" s="2"/>
    </row>
    <row r="332" spans="1:9" outlineLevel="1">
      <c r="A332" s="25" t="s">
        <v>11</v>
      </c>
      <c r="B332" s="26" t="s">
        <v>172</v>
      </c>
      <c r="C332" s="26"/>
      <c r="D332" s="25"/>
      <c r="E332" s="27" t="s">
        <v>290</v>
      </c>
      <c r="F332" s="11">
        <f t="shared" ref="F332:F339" si="170">F333</f>
        <v>2183.5</v>
      </c>
      <c r="G332" s="11">
        <f t="shared" ref="G332:H335" si="171">G333</f>
        <v>2183.5</v>
      </c>
      <c r="H332" s="11">
        <f t="shared" si="171"/>
        <v>2183.5</v>
      </c>
      <c r="I332" s="2"/>
    </row>
    <row r="333" spans="1:9" outlineLevel="2">
      <c r="A333" s="25" t="s">
        <v>11</v>
      </c>
      <c r="B333" s="26" t="s">
        <v>173</v>
      </c>
      <c r="C333" s="26"/>
      <c r="D333" s="25"/>
      <c r="E333" s="27" t="s">
        <v>324</v>
      </c>
      <c r="F333" s="11">
        <f t="shared" si="170"/>
        <v>2183.5</v>
      </c>
      <c r="G333" s="11">
        <f t="shared" si="171"/>
        <v>2183.5</v>
      </c>
      <c r="H333" s="11">
        <f t="shared" si="171"/>
        <v>2183.5</v>
      </c>
      <c r="I333" s="2"/>
    </row>
    <row r="334" spans="1:9" ht="52.8" outlineLevel="3">
      <c r="A334" s="25" t="s">
        <v>11</v>
      </c>
      <c r="B334" s="26" t="s">
        <v>173</v>
      </c>
      <c r="C334" s="26" t="s">
        <v>13</v>
      </c>
      <c r="D334" s="25"/>
      <c r="E334" s="27" t="s">
        <v>296</v>
      </c>
      <c r="F334" s="11">
        <f t="shared" si="170"/>
        <v>2183.5</v>
      </c>
      <c r="G334" s="11">
        <f t="shared" si="171"/>
        <v>2183.5</v>
      </c>
      <c r="H334" s="11">
        <f t="shared" si="171"/>
        <v>2183.5</v>
      </c>
      <c r="I334" s="2"/>
    </row>
    <row r="335" spans="1:9" ht="26.4" outlineLevel="4">
      <c r="A335" s="25" t="s">
        <v>11</v>
      </c>
      <c r="B335" s="26" t="s">
        <v>173</v>
      </c>
      <c r="C335" s="26" t="s">
        <v>174</v>
      </c>
      <c r="D335" s="25"/>
      <c r="E335" s="27" t="s">
        <v>477</v>
      </c>
      <c r="F335" s="11">
        <f t="shared" si="170"/>
        <v>2183.5</v>
      </c>
      <c r="G335" s="11">
        <f t="shared" si="171"/>
        <v>2183.5</v>
      </c>
      <c r="H335" s="11">
        <f t="shared" si="171"/>
        <v>2183.5</v>
      </c>
      <c r="I335" s="2"/>
    </row>
    <row r="336" spans="1:9" outlineLevel="5">
      <c r="A336" s="25" t="s">
        <v>11</v>
      </c>
      <c r="B336" s="26" t="s">
        <v>173</v>
      </c>
      <c r="C336" s="26" t="s">
        <v>175</v>
      </c>
      <c r="D336" s="25"/>
      <c r="E336" s="27" t="s">
        <v>575</v>
      </c>
      <c r="F336" s="11">
        <f>F339+F337</f>
        <v>2183.5</v>
      </c>
      <c r="G336" s="11">
        <f t="shared" ref="G336:H336" si="172">G339+G337</f>
        <v>2183.5</v>
      </c>
      <c r="H336" s="11">
        <f t="shared" si="172"/>
        <v>2183.5</v>
      </c>
      <c r="I336" s="2"/>
    </row>
    <row r="337" spans="1:9" ht="26.4" outlineLevel="5">
      <c r="A337" s="25" t="s">
        <v>11</v>
      </c>
      <c r="B337" s="26" t="s">
        <v>173</v>
      </c>
      <c r="C337" s="26" t="s">
        <v>647</v>
      </c>
      <c r="D337" s="25"/>
      <c r="E337" s="27" t="s">
        <v>648</v>
      </c>
      <c r="F337" s="11">
        <f>F338</f>
        <v>947.9</v>
      </c>
      <c r="G337" s="11">
        <f t="shared" ref="G337:H337" si="173">G338</f>
        <v>947.9</v>
      </c>
      <c r="H337" s="11">
        <f t="shared" si="173"/>
        <v>947.9</v>
      </c>
      <c r="I337" s="2"/>
    </row>
    <row r="338" spans="1:9" ht="26.4" outlineLevel="5">
      <c r="A338" s="25" t="s">
        <v>11</v>
      </c>
      <c r="B338" s="26" t="s">
        <v>173</v>
      </c>
      <c r="C338" s="26" t="s">
        <v>647</v>
      </c>
      <c r="D338" s="25" t="s">
        <v>39</v>
      </c>
      <c r="E338" s="27" t="s">
        <v>368</v>
      </c>
      <c r="F338" s="11">
        <f>936.9+11</f>
        <v>947.9</v>
      </c>
      <c r="G338" s="11">
        <f t="shared" ref="G338:H338" si="174">936.9+11</f>
        <v>947.9</v>
      </c>
      <c r="H338" s="11">
        <f t="shared" si="174"/>
        <v>947.9</v>
      </c>
      <c r="I338" s="2"/>
    </row>
    <row r="339" spans="1:9" outlineLevel="6">
      <c r="A339" s="25" t="s">
        <v>11</v>
      </c>
      <c r="B339" s="26" t="s">
        <v>173</v>
      </c>
      <c r="C339" s="26" t="s">
        <v>176</v>
      </c>
      <c r="D339" s="25"/>
      <c r="E339" s="27" t="s">
        <v>478</v>
      </c>
      <c r="F339" s="11">
        <f t="shared" si="170"/>
        <v>1235.5999999999999</v>
      </c>
      <c r="G339" s="11">
        <f t="shared" ref="G339:H339" si="175">G340</f>
        <v>1235.5999999999999</v>
      </c>
      <c r="H339" s="11">
        <f t="shared" si="175"/>
        <v>1235.5999999999999</v>
      </c>
      <c r="I339" s="2"/>
    </row>
    <row r="340" spans="1:9" ht="26.4" outlineLevel="7">
      <c r="A340" s="25" t="s">
        <v>11</v>
      </c>
      <c r="B340" s="26" t="s">
        <v>173</v>
      </c>
      <c r="C340" s="26" t="s">
        <v>176</v>
      </c>
      <c r="D340" s="25" t="s">
        <v>39</v>
      </c>
      <c r="E340" s="27" t="s">
        <v>368</v>
      </c>
      <c r="F340" s="11">
        <v>1235.5999999999999</v>
      </c>
      <c r="G340" s="11">
        <v>1235.5999999999999</v>
      </c>
      <c r="H340" s="11">
        <v>1235.5999999999999</v>
      </c>
      <c r="I340" s="2"/>
    </row>
    <row r="341" spans="1:9" s="3" customFormat="1" ht="26.4">
      <c r="A341" s="30" t="s">
        <v>177</v>
      </c>
      <c r="B341" s="77"/>
      <c r="C341" s="77"/>
      <c r="D341" s="30"/>
      <c r="E341" s="31" t="s">
        <v>281</v>
      </c>
      <c r="F341" s="10">
        <f>F342+F349+F452+F470</f>
        <v>312478.59999999998</v>
      </c>
      <c r="G341" s="10">
        <f>G342+G349+G452+G470</f>
        <v>292176.60000000003</v>
      </c>
      <c r="H341" s="10">
        <f>H342+H349+H452+H470</f>
        <v>284111.8</v>
      </c>
      <c r="I341" s="4"/>
    </row>
    <row r="342" spans="1:9" outlineLevel="1">
      <c r="A342" s="25" t="s">
        <v>177</v>
      </c>
      <c r="B342" s="26" t="s">
        <v>82</v>
      </c>
      <c r="C342" s="26"/>
      <c r="D342" s="25"/>
      <c r="E342" s="27" t="s">
        <v>286</v>
      </c>
      <c r="F342" s="11">
        <f t="shared" ref="F342:F347" si="176">F343</f>
        <v>40</v>
      </c>
      <c r="G342" s="11">
        <f t="shared" ref="G342:H347" si="177">G343</f>
        <v>40</v>
      </c>
      <c r="H342" s="11">
        <f t="shared" si="177"/>
        <v>40</v>
      </c>
      <c r="I342" s="2"/>
    </row>
    <row r="343" spans="1:9" outlineLevel="2">
      <c r="A343" s="25" t="s">
        <v>177</v>
      </c>
      <c r="B343" s="26" t="s">
        <v>178</v>
      </c>
      <c r="C343" s="26"/>
      <c r="D343" s="25"/>
      <c r="E343" s="27" t="s">
        <v>325</v>
      </c>
      <c r="F343" s="11">
        <f t="shared" si="176"/>
        <v>40</v>
      </c>
      <c r="G343" s="11">
        <f t="shared" si="177"/>
        <v>40</v>
      </c>
      <c r="H343" s="11">
        <f t="shared" si="177"/>
        <v>40</v>
      </c>
      <c r="I343" s="2"/>
    </row>
    <row r="344" spans="1:9" ht="52.8" outlineLevel="3">
      <c r="A344" s="25" t="s">
        <v>177</v>
      </c>
      <c r="B344" s="26" t="s">
        <v>178</v>
      </c>
      <c r="C344" s="26" t="s">
        <v>168</v>
      </c>
      <c r="D344" s="25"/>
      <c r="E344" s="27" t="s">
        <v>323</v>
      </c>
      <c r="F344" s="11">
        <f t="shared" si="176"/>
        <v>40</v>
      </c>
      <c r="G344" s="11">
        <f t="shared" si="177"/>
        <v>40</v>
      </c>
      <c r="H344" s="11">
        <f t="shared" si="177"/>
        <v>40</v>
      </c>
      <c r="I344" s="2"/>
    </row>
    <row r="345" spans="1:9" ht="26.4" outlineLevel="4">
      <c r="A345" s="25" t="s">
        <v>177</v>
      </c>
      <c r="B345" s="26" t="s">
        <v>178</v>
      </c>
      <c r="C345" s="26" t="s">
        <v>179</v>
      </c>
      <c r="D345" s="25"/>
      <c r="E345" s="27" t="s">
        <v>479</v>
      </c>
      <c r="F345" s="11">
        <f t="shared" si="176"/>
        <v>40</v>
      </c>
      <c r="G345" s="11">
        <f t="shared" si="177"/>
        <v>40</v>
      </c>
      <c r="H345" s="11">
        <f t="shared" si="177"/>
        <v>40</v>
      </c>
      <c r="I345" s="2"/>
    </row>
    <row r="346" spans="1:9" ht="39.6" outlineLevel="5">
      <c r="A346" s="25" t="s">
        <v>177</v>
      </c>
      <c r="B346" s="26" t="s">
        <v>178</v>
      </c>
      <c r="C346" s="26" t="s">
        <v>180</v>
      </c>
      <c r="D346" s="25"/>
      <c r="E346" s="27" t="s">
        <v>480</v>
      </c>
      <c r="F346" s="11">
        <f t="shared" si="176"/>
        <v>40</v>
      </c>
      <c r="G346" s="11">
        <f t="shared" si="177"/>
        <v>40</v>
      </c>
      <c r="H346" s="11">
        <f t="shared" si="177"/>
        <v>40</v>
      </c>
      <c r="I346" s="2"/>
    </row>
    <row r="347" spans="1:9" ht="26.4" outlineLevel="6">
      <c r="A347" s="25" t="s">
        <v>177</v>
      </c>
      <c r="B347" s="26" t="s">
        <v>178</v>
      </c>
      <c r="C347" s="26" t="s">
        <v>181</v>
      </c>
      <c r="D347" s="25"/>
      <c r="E347" s="27" t="s">
        <v>481</v>
      </c>
      <c r="F347" s="11">
        <f t="shared" si="176"/>
        <v>40</v>
      </c>
      <c r="G347" s="11">
        <f t="shared" si="177"/>
        <v>40</v>
      </c>
      <c r="H347" s="11">
        <f t="shared" si="177"/>
        <v>40</v>
      </c>
      <c r="I347" s="2"/>
    </row>
    <row r="348" spans="1:9" ht="26.4" outlineLevel="7">
      <c r="A348" s="25" t="s">
        <v>177</v>
      </c>
      <c r="B348" s="26" t="s">
        <v>178</v>
      </c>
      <c r="C348" s="26" t="s">
        <v>181</v>
      </c>
      <c r="D348" s="25" t="s">
        <v>39</v>
      </c>
      <c r="E348" s="27" t="s">
        <v>368</v>
      </c>
      <c r="F348" s="11">
        <v>40</v>
      </c>
      <c r="G348" s="11">
        <v>40</v>
      </c>
      <c r="H348" s="11">
        <v>40</v>
      </c>
      <c r="I348" s="2"/>
    </row>
    <row r="349" spans="1:9" outlineLevel="1">
      <c r="A349" s="25" t="s">
        <v>177</v>
      </c>
      <c r="B349" s="26" t="s">
        <v>182</v>
      </c>
      <c r="C349" s="26"/>
      <c r="D349" s="25"/>
      <c r="E349" s="27" t="s">
        <v>291</v>
      </c>
      <c r="F349" s="11">
        <f>F350+F364+F408+F418+F428+F441</f>
        <v>303401.99999999994</v>
      </c>
      <c r="G349" s="11">
        <f>G350+G364+G408+G418+G428+G441</f>
        <v>283100</v>
      </c>
      <c r="H349" s="11">
        <f>H350+H364+H408+H418+H428+H441</f>
        <v>275035.19999999995</v>
      </c>
      <c r="I349" s="2"/>
    </row>
    <row r="350" spans="1:9" outlineLevel="2">
      <c r="A350" s="25" t="s">
        <v>177</v>
      </c>
      <c r="B350" s="26" t="s">
        <v>183</v>
      </c>
      <c r="C350" s="26"/>
      <c r="D350" s="25"/>
      <c r="E350" s="27" t="s">
        <v>326</v>
      </c>
      <c r="F350" s="11">
        <f>F351</f>
        <v>102010.20000000001</v>
      </c>
      <c r="G350" s="11">
        <f t="shared" ref="G350:H352" si="178">G351</f>
        <v>87752.7</v>
      </c>
      <c r="H350" s="11">
        <f t="shared" si="178"/>
        <v>85492.4</v>
      </c>
      <c r="I350" s="2"/>
    </row>
    <row r="351" spans="1:9" ht="39.6" outlineLevel="3">
      <c r="A351" s="25" t="s">
        <v>177</v>
      </c>
      <c r="B351" s="26" t="s">
        <v>183</v>
      </c>
      <c r="C351" s="26" t="s">
        <v>184</v>
      </c>
      <c r="D351" s="25"/>
      <c r="E351" s="27" t="s">
        <v>327</v>
      </c>
      <c r="F351" s="11">
        <f>F352</f>
        <v>102010.20000000001</v>
      </c>
      <c r="G351" s="11">
        <f t="shared" si="178"/>
        <v>87752.7</v>
      </c>
      <c r="H351" s="11">
        <f t="shared" si="178"/>
        <v>85492.4</v>
      </c>
      <c r="I351" s="2"/>
    </row>
    <row r="352" spans="1:9" ht="26.4" outlineLevel="4">
      <c r="A352" s="25" t="s">
        <v>177</v>
      </c>
      <c r="B352" s="26" t="s">
        <v>183</v>
      </c>
      <c r="C352" s="26" t="s">
        <v>185</v>
      </c>
      <c r="D352" s="25"/>
      <c r="E352" s="27" t="s">
        <v>482</v>
      </c>
      <c r="F352" s="11">
        <f>F353</f>
        <v>102010.20000000001</v>
      </c>
      <c r="G352" s="11">
        <f t="shared" si="178"/>
        <v>87752.7</v>
      </c>
      <c r="H352" s="11">
        <f t="shared" si="178"/>
        <v>85492.4</v>
      </c>
      <c r="I352" s="2"/>
    </row>
    <row r="353" spans="1:9" ht="26.4" outlineLevel="5">
      <c r="A353" s="25" t="s">
        <v>177</v>
      </c>
      <c r="B353" s="26" t="s">
        <v>183</v>
      </c>
      <c r="C353" s="26" t="s">
        <v>186</v>
      </c>
      <c r="D353" s="25"/>
      <c r="E353" s="27" t="s">
        <v>483</v>
      </c>
      <c r="F353" s="11">
        <f>F354+F356+F358+F362+F360</f>
        <v>102010.20000000001</v>
      </c>
      <c r="G353" s="11">
        <f t="shared" ref="G353:H353" si="179">G354+G356+G358+G362+G360</f>
        <v>87752.7</v>
      </c>
      <c r="H353" s="11">
        <f t="shared" si="179"/>
        <v>85492.4</v>
      </c>
      <c r="I353" s="2"/>
    </row>
    <row r="354" spans="1:9" ht="52.8" outlineLevel="6">
      <c r="A354" s="25" t="s">
        <v>177</v>
      </c>
      <c r="B354" s="26" t="s">
        <v>183</v>
      </c>
      <c r="C354" s="26" t="s">
        <v>187</v>
      </c>
      <c r="D354" s="25"/>
      <c r="E354" s="27" t="s">
        <v>484</v>
      </c>
      <c r="F354" s="11">
        <f>F355</f>
        <v>49049</v>
      </c>
      <c r="G354" s="11">
        <f t="shared" ref="G354:H354" si="180">G355</f>
        <v>49038.400000000001</v>
      </c>
      <c r="H354" s="11">
        <f t="shared" si="180"/>
        <v>49038.400000000001</v>
      </c>
      <c r="I354" s="2"/>
    </row>
    <row r="355" spans="1:9" ht="26.4" outlineLevel="7">
      <c r="A355" s="25" t="s">
        <v>177</v>
      </c>
      <c r="B355" s="26" t="s">
        <v>183</v>
      </c>
      <c r="C355" s="26" t="s">
        <v>187</v>
      </c>
      <c r="D355" s="25" t="s">
        <v>39</v>
      </c>
      <c r="E355" s="27" t="s">
        <v>368</v>
      </c>
      <c r="F355" s="11">
        <v>49049</v>
      </c>
      <c r="G355" s="11">
        <v>49038.400000000001</v>
      </c>
      <c r="H355" s="11">
        <v>49038.400000000001</v>
      </c>
      <c r="I355" s="2"/>
    </row>
    <row r="356" spans="1:9" ht="52.8" outlineLevel="6">
      <c r="A356" s="25" t="s">
        <v>177</v>
      </c>
      <c r="B356" s="26" t="s">
        <v>183</v>
      </c>
      <c r="C356" s="26" t="s">
        <v>188</v>
      </c>
      <c r="D356" s="25"/>
      <c r="E356" s="27" t="s">
        <v>485</v>
      </c>
      <c r="F356" s="11">
        <f>F357</f>
        <v>50241.1</v>
      </c>
      <c r="G356" s="11">
        <f t="shared" ref="G356:H356" si="181">G357</f>
        <v>36926.6</v>
      </c>
      <c r="H356" s="11">
        <f t="shared" si="181"/>
        <v>34476.6</v>
      </c>
      <c r="I356" s="2"/>
    </row>
    <row r="357" spans="1:9" ht="26.4" outlineLevel="7">
      <c r="A357" s="25" t="s">
        <v>177</v>
      </c>
      <c r="B357" s="26" t="s">
        <v>183</v>
      </c>
      <c r="C357" s="26" t="s">
        <v>188</v>
      </c>
      <c r="D357" s="25" t="s">
        <v>39</v>
      </c>
      <c r="E357" s="27" t="s">
        <v>368</v>
      </c>
      <c r="F357" s="11">
        <f>48026.6+493.2+344.4+1391-14.1</f>
        <v>50241.1</v>
      </c>
      <c r="G357" s="11">
        <f>36426.6+500</f>
        <v>36926.6</v>
      </c>
      <c r="H357" s="11">
        <f>34526.6-50</f>
        <v>34476.6</v>
      </c>
      <c r="I357" s="2"/>
    </row>
    <row r="358" spans="1:9" ht="26.4" outlineLevel="6">
      <c r="A358" s="25" t="s">
        <v>177</v>
      </c>
      <c r="B358" s="26" t="s">
        <v>183</v>
      </c>
      <c r="C358" s="26" t="s">
        <v>189</v>
      </c>
      <c r="D358" s="25"/>
      <c r="E358" s="27" t="s">
        <v>486</v>
      </c>
      <c r="F358" s="11">
        <f>F359</f>
        <v>2000</v>
      </c>
      <c r="G358" s="11">
        <f t="shared" ref="G358:H358" si="182">G359</f>
        <v>1000</v>
      </c>
      <c r="H358" s="11">
        <f t="shared" si="182"/>
        <v>1000</v>
      </c>
      <c r="I358" s="2"/>
    </row>
    <row r="359" spans="1:9" ht="26.4" outlineLevel="7">
      <c r="A359" s="25" t="s">
        <v>177</v>
      </c>
      <c r="B359" s="26" t="s">
        <v>183</v>
      </c>
      <c r="C359" s="26" t="s">
        <v>189</v>
      </c>
      <c r="D359" s="25" t="s">
        <v>39</v>
      </c>
      <c r="E359" s="27" t="s">
        <v>368</v>
      </c>
      <c r="F359" s="11">
        <f>1000+1000</f>
        <v>2000</v>
      </c>
      <c r="G359" s="11">
        <v>1000</v>
      </c>
      <c r="H359" s="11">
        <v>1000</v>
      </c>
      <c r="I359" s="2"/>
    </row>
    <row r="360" spans="1:9" ht="39.6" outlineLevel="7">
      <c r="A360" s="25" t="s">
        <v>177</v>
      </c>
      <c r="B360" s="26" t="s">
        <v>183</v>
      </c>
      <c r="C360" s="26" t="s">
        <v>752</v>
      </c>
      <c r="D360" s="25"/>
      <c r="E360" s="27" t="s">
        <v>753</v>
      </c>
      <c r="F360" s="11">
        <f>F361</f>
        <v>14.1</v>
      </c>
      <c r="G360" s="11">
        <f t="shared" ref="G360:H360" si="183">G361</f>
        <v>0</v>
      </c>
      <c r="H360" s="11">
        <f t="shared" si="183"/>
        <v>0</v>
      </c>
      <c r="I360" s="2"/>
    </row>
    <row r="361" spans="1:9" ht="26.4" outlineLevel="7">
      <c r="A361" s="25" t="s">
        <v>177</v>
      </c>
      <c r="B361" s="26" t="s">
        <v>183</v>
      </c>
      <c r="C361" s="26" t="s">
        <v>752</v>
      </c>
      <c r="D361" s="25">
        <v>600</v>
      </c>
      <c r="E361" s="27" t="s">
        <v>368</v>
      </c>
      <c r="F361" s="11">
        <v>14.1</v>
      </c>
      <c r="G361" s="11">
        <v>0</v>
      </c>
      <c r="H361" s="11">
        <v>0</v>
      </c>
      <c r="I361" s="2"/>
    </row>
    <row r="362" spans="1:9" ht="26.4" outlineLevel="6">
      <c r="A362" s="25" t="s">
        <v>177</v>
      </c>
      <c r="B362" s="26" t="s">
        <v>183</v>
      </c>
      <c r="C362" s="26" t="s">
        <v>190</v>
      </c>
      <c r="D362" s="25"/>
      <c r="E362" s="27" t="s">
        <v>487</v>
      </c>
      <c r="F362" s="11">
        <f>F363</f>
        <v>706</v>
      </c>
      <c r="G362" s="11">
        <f t="shared" ref="G362:H362" si="184">G363</f>
        <v>787.7</v>
      </c>
      <c r="H362" s="11">
        <f t="shared" si="184"/>
        <v>977.4</v>
      </c>
      <c r="I362" s="2"/>
    </row>
    <row r="363" spans="1:9" ht="26.4" outlineLevel="7">
      <c r="A363" s="25" t="s">
        <v>177</v>
      </c>
      <c r="B363" s="26" t="s">
        <v>183</v>
      </c>
      <c r="C363" s="26" t="s">
        <v>190</v>
      </c>
      <c r="D363" s="25" t="s">
        <v>39</v>
      </c>
      <c r="E363" s="27" t="s">
        <v>368</v>
      </c>
      <c r="F363" s="11">
        <v>706</v>
      </c>
      <c r="G363" s="11">
        <v>787.7</v>
      </c>
      <c r="H363" s="11">
        <v>977.4</v>
      </c>
      <c r="I363" s="2"/>
    </row>
    <row r="364" spans="1:9" outlineLevel="2">
      <c r="A364" s="25" t="s">
        <v>177</v>
      </c>
      <c r="B364" s="26" t="s">
        <v>191</v>
      </c>
      <c r="C364" s="26"/>
      <c r="D364" s="25"/>
      <c r="E364" s="27" t="s">
        <v>328</v>
      </c>
      <c r="F364" s="11">
        <f>F365+F399</f>
        <v>164099.59999999998</v>
      </c>
      <c r="G364" s="11">
        <f t="shared" ref="G364:H364" si="185">G365+G399</f>
        <v>162021.20000000001</v>
      </c>
      <c r="H364" s="11">
        <f t="shared" si="185"/>
        <v>155516.69999999998</v>
      </c>
      <c r="I364" s="2"/>
    </row>
    <row r="365" spans="1:9" ht="39.6" outlineLevel="3">
      <c r="A365" s="25" t="s">
        <v>177</v>
      </c>
      <c r="B365" s="26" t="s">
        <v>191</v>
      </c>
      <c r="C365" s="26" t="s">
        <v>184</v>
      </c>
      <c r="D365" s="25"/>
      <c r="E365" s="27" t="s">
        <v>327</v>
      </c>
      <c r="F365" s="11">
        <f>F366</f>
        <v>163899.59999999998</v>
      </c>
      <c r="G365" s="11">
        <f t="shared" ref="G365:H365" si="186">G366</f>
        <v>161821.20000000001</v>
      </c>
      <c r="H365" s="11">
        <f t="shared" si="186"/>
        <v>155316.69999999998</v>
      </c>
      <c r="I365" s="2"/>
    </row>
    <row r="366" spans="1:9" ht="26.4" outlineLevel="4">
      <c r="A366" s="25" t="s">
        <v>177</v>
      </c>
      <c r="B366" s="26" t="s">
        <v>191</v>
      </c>
      <c r="C366" s="26" t="s">
        <v>192</v>
      </c>
      <c r="D366" s="25"/>
      <c r="E366" s="27" t="s">
        <v>488</v>
      </c>
      <c r="F366" s="11">
        <f>F367+F386+F393+F396</f>
        <v>163899.59999999998</v>
      </c>
      <c r="G366" s="11">
        <f t="shared" ref="G366:H366" si="187">G367+G386+G393</f>
        <v>161821.20000000001</v>
      </c>
      <c r="H366" s="11">
        <f t="shared" si="187"/>
        <v>155316.69999999998</v>
      </c>
      <c r="I366" s="2"/>
    </row>
    <row r="367" spans="1:9" ht="39.6" outlineLevel="5">
      <c r="A367" s="25" t="s">
        <v>177</v>
      </c>
      <c r="B367" s="26" t="s">
        <v>191</v>
      </c>
      <c r="C367" s="26" t="s">
        <v>193</v>
      </c>
      <c r="D367" s="25"/>
      <c r="E367" s="27" t="s">
        <v>489</v>
      </c>
      <c r="F367" s="11">
        <f>F370+F374+F380+F382+F372+F368+F384+F378+F376</f>
        <v>153866.69999999998</v>
      </c>
      <c r="G367" s="11">
        <f t="shared" ref="G367:H367" si="188">G370+G374+G380+G382+G372+G368+G384+G378+G376</f>
        <v>153282.90000000002</v>
      </c>
      <c r="H367" s="11">
        <f t="shared" si="188"/>
        <v>146778.4</v>
      </c>
      <c r="I367" s="2"/>
    </row>
    <row r="368" spans="1:9" ht="39.6" outlineLevel="5">
      <c r="A368" s="25" t="s">
        <v>177</v>
      </c>
      <c r="B368" s="26" t="s">
        <v>191</v>
      </c>
      <c r="C368" s="26" t="s">
        <v>662</v>
      </c>
      <c r="D368" s="25"/>
      <c r="E368" s="27" t="s">
        <v>663</v>
      </c>
      <c r="F368" s="11">
        <f>F369</f>
        <v>1812.9</v>
      </c>
      <c r="G368" s="11">
        <f t="shared" ref="G368:H368" si="189">G369</f>
        <v>1812.9</v>
      </c>
      <c r="H368" s="11">
        <f t="shared" si="189"/>
        <v>1812.9</v>
      </c>
      <c r="I368" s="2"/>
    </row>
    <row r="369" spans="1:9" ht="26.4" outlineLevel="5">
      <c r="A369" s="25" t="s">
        <v>177</v>
      </c>
      <c r="B369" s="26" t="s">
        <v>191</v>
      </c>
      <c r="C369" s="26" t="s">
        <v>662</v>
      </c>
      <c r="D369" s="25">
        <v>600</v>
      </c>
      <c r="E369" s="27" t="s">
        <v>368</v>
      </c>
      <c r="F369" s="11">
        <v>1812.9</v>
      </c>
      <c r="G369" s="11">
        <v>1812.9</v>
      </c>
      <c r="H369" s="11">
        <v>1812.9</v>
      </c>
      <c r="I369" s="2"/>
    </row>
    <row r="370" spans="1:9" ht="52.8" outlineLevel="6">
      <c r="A370" s="25" t="s">
        <v>177</v>
      </c>
      <c r="B370" s="26" t="s">
        <v>191</v>
      </c>
      <c r="C370" s="26" t="s">
        <v>194</v>
      </c>
      <c r="D370" s="25"/>
      <c r="E370" s="27" t="s">
        <v>490</v>
      </c>
      <c r="F370" s="11">
        <f>F371</f>
        <v>105686.6</v>
      </c>
      <c r="G370" s="11">
        <f t="shared" ref="G370:H370" si="190">G371</f>
        <v>106174.5</v>
      </c>
      <c r="H370" s="11">
        <f t="shared" si="190"/>
        <v>106174.5</v>
      </c>
      <c r="I370" s="2"/>
    </row>
    <row r="371" spans="1:9" ht="26.4" outlineLevel="7">
      <c r="A371" s="25" t="s">
        <v>177</v>
      </c>
      <c r="B371" s="26" t="s">
        <v>191</v>
      </c>
      <c r="C371" s="26" t="s">
        <v>194</v>
      </c>
      <c r="D371" s="25" t="s">
        <v>39</v>
      </c>
      <c r="E371" s="27" t="s">
        <v>368</v>
      </c>
      <c r="F371" s="11">
        <v>105686.6</v>
      </c>
      <c r="G371" s="11">
        <v>106174.5</v>
      </c>
      <c r="H371" s="11">
        <v>106174.5</v>
      </c>
      <c r="I371" s="2"/>
    </row>
    <row r="372" spans="1:9" ht="39.6" outlineLevel="7">
      <c r="A372" s="25" t="s">
        <v>177</v>
      </c>
      <c r="B372" s="26" t="s">
        <v>191</v>
      </c>
      <c r="C372" s="26" t="s">
        <v>649</v>
      </c>
      <c r="D372" s="25"/>
      <c r="E372" s="27" t="s">
        <v>650</v>
      </c>
      <c r="F372" s="11">
        <f>F373</f>
        <v>86.7</v>
      </c>
      <c r="G372" s="11">
        <f t="shared" ref="G372:H372" si="191">G373</f>
        <v>86.7</v>
      </c>
      <c r="H372" s="11">
        <f t="shared" si="191"/>
        <v>86.7</v>
      </c>
      <c r="I372" s="2"/>
    </row>
    <row r="373" spans="1:9" ht="26.4" outlineLevel="7">
      <c r="A373" s="25" t="s">
        <v>177</v>
      </c>
      <c r="B373" s="26" t="s">
        <v>191</v>
      </c>
      <c r="C373" s="26" t="s">
        <v>649</v>
      </c>
      <c r="D373" s="25">
        <v>600</v>
      </c>
      <c r="E373" s="27" t="s">
        <v>368</v>
      </c>
      <c r="F373" s="11">
        <v>86.7</v>
      </c>
      <c r="G373" s="11">
        <v>86.7</v>
      </c>
      <c r="H373" s="11">
        <v>86.7</v>
      </c>
      <c r="I373" s="2"/>
    </row>
    <row r="374" spans="1:9" ht="52.8" outlineLevel="6">
      <c r="A374" s="25" t="s">
        <v>177</v>
      </c>
      <c r="B374" s="26" t="s">
        <v>191</v>
      </c>
      <c r="C374" s="26" t="s">
        <v>195</v>
      </c>
      <c r="D374" s="25"/>
      <c r="E374" s="27" t="s">
        <v>491</v>
      </c>
      <c r="F374" s="11">
        <f>F375</f>
        <v>39528.799999999996</v>
      </c>
      <c r="G374" s="11">
        <f t="shared" ref="G374:H374" si="192">G375</f>
        <v>36067.199999999997</v>
      </c>
      <c r="H374" s="11">
        <f t="shared" si="192"/>
        <v>32631.1</v>
      </c>
      <c r="I374" s="2"/>
    </row>
    <row r="375" spans="1:9" ht="26.4" outlineLevel="7">
      <c r="A375" s="25" t="s">
        <v>177</v>
      </c>
      <c r="B375" s="26" t="s">
        <v>191</v>
      </c>
      <c r="C375" s="26" t="s">
        <v>195</v>
      </c>
      <c r="D375" s="25" t="s">
        <v>39</v>
      </c>
      <c r="E375" s="27" t="s">
        <v>368</v>
      </c>
      <c r="F375" s="11">
        <f>38781.1+97.1+820-40-129.4</f>
        <v>39528.799999999996</v>
      </c>
      <c r="G375" s="11">
        <f>35350.6+716.6</f>
        <v>36067.199999999997</v>
      </c>
      <c r="H375" s="11">
        <v>32631.1</v>
      </c>
      <c r="I375" s="2"/>
    </row>
    <row r="376" spans="1:9" ht="39.6" outlineLevel="7">
      <c r="A376" s="25" t="s">
        <v>177</v>
      </c>
      <c r="B376" s="26" t="s">
        <v>191</v>
      </c>
      <c r="C376" s="26" t="s">
        <v>754</v>
      </c>
      <c r="D376" s="25"/>
      <c r="E376" s="27" t="s">
        <v>755</v>
      </c>
      <c r="F376" s="11">
        <f>F377</f>
        <v>129.4</v>
      </c>
      <c r="G376" s="11">
        <f t="shared" ref="G376:H376" si="193">G377</f>
        <v>0</v>
      </c>
      <c r="H376" s="11">
        <f t="shared" si="193"/>
        <v>0</v>
      </c>
      <c r="I376" s="2"/>
    </row>
    <row r="377" spans="1:9" ht="26.4" outlineLevel="7">
      <c r="A377" s="25" t="s">
        <v>177</v>
      </c>
      <c r="B377" s="26" t="s">
        <v>191</v>
      </c>
      <c r="C377" s="26" t="s">
        <v>754</v>
      </c>
      <c r="D377" s="25" t="s">
        <v>39</v>
      </c>
      <c r="E377" s="27" t="s">
        <v>368</v>
      </c>
      <c r="F377" s="11">
        <v>129.4</v>
      </c>
      <c r="G377" s="11">
        <v>0</v>
      </c>
      <c r="H377" s="11">
        <v>0</v>
      </c>
      <c r="I377" s="2"/>
    </row>
    <row r="378" spans="1:9" ht="52.8" outlineLevel="7">
      <c r="A378" s="25" t="s">
        <v>177</v>
      </c>
      <c r="B378" s="26" t="s">
        <v>191</v>
      </c>
      <c r="C378" s="26" t="s">
        <v>690</v>
      </c>
      <c r="D378" s="25"/>
      <c r="E378" s="27" t="s">
        <v>691</v>
      </c>
      <c r="F378" s="11">
        <f>F379</f>
        <v>142.30000000000001</v>
      </c>
      <c r="G378" s="11">
        <f t="shared" ref="G378:H378" si="194">G379</f>
        <v>0</v>
      </c>
      <c r="H378" s="11">
        <f t="shared" si="194"/>
        <v>0</v>
      </c>
      <c r="I378" s="2"/>
    </row>
    <row r="379" spans="1:9" ht="26.4" outlineLevel="7">
      <c r="A379" s="25" t="s">
        <v>177</v>
      </c>
      <c r="B379" s="26" t="s">
        <v>191</v>
      </c>
      <c r="C379" s="26" t="s">
        <v>690</v>
      </c>
      <c r="D379" s="25">
        <v>600</v>
      </c>
      <c r="E379" s="27" t="s">
        <v>368</v>
      </c>
      <c r="F379" s="11">
        <v>142.30000000000001</v>
      </c>
      <c r="G379" s="11">
        <v>0</v>
      </c>
      <c r="H379" s="11">
        <v>0</v>
      </c>
      <c r="I379" s="2"/>
    </row>
    <row r="380" spans="1:9" ht="26.4" outlineLevel="6">
      <c r="A380" s="25" t="s">
        <v>177</v>
      </c>
      <c r="B380" s="26" t="s">
        <v>191</v>
      </c>
      <c r="C380" s="26" t="s">
        <v>196</v>
      </c>
      <c r="D380" s="25"/>
      <c r="E380" s="27" t="s">
        <v>492</v>
      </c>
      <c r="F380" s="11">
        <f>F381</f>
        <v>2800</v>
      </c>
      <c r="G380" s="11">
        <f t="shared" ref="G380:H380" si="195">G381</f>
        <v>2800</v>
      </c>
      <c r="H380" s="11">
        <f t="shared" si="195"/>
        <v>2800</v>
      </c>
      <c r="I380" s="2"/>
    </row>
    <row r="381" spans="1:9" ht="26.4" outlineLevel="7">
      <c r="A381" s="25" t="s">
        <v>177</v>
      </c>
      <c r="B381" s="26" t="s">
        <v>191</v>
      </c>
      <c r="C381" s="26" t="s">
        <v>196</v>
      </c>
      <c r="D381" s="25" t="s">
        <v>39</v>
      </c>
      <c r="E381" s="27" t="s">
        <v>368</v>
      </c>
      <c r="F381" s="11">
        <v>2800</v>
      </c>
      <c r="G381" s="11">
        <v>2800</v>
      </c>
      <c r="H381" s="11">
        <v>2800</v>
      </c>
      <c r="I381" s="2"/>
    </row>
    <row r="382" spans="1:9" ht="26.4" outlineLevel="6">
      <c r="A382" s="25" t="s">
        <v>177</v>
      </c>
      <c r="B382" s="26" t="s">
        <v>191</v>
      </c>
      <c r="C382" s="26" t="s">
        <v>197</v>
      </c>
      <c r="D382" s="25"/>
      <c r="E382" s="27" t="s">
        <v>493</v>
      </c>
      <c r="F382" s="11">
        <f>F383</f>
        <v>3670.1</v>
      </c>
      <c r="G382" s="11">
        <f t="shared" ref="G382:H382" si="196">G383</f>
        <v>6331.7</v>
      </c>
      <c r="H382" s="11">
        <f t="shared" si="196"/>
        <v>3263.3</v>
      </c>
      <c r="I382" s="2"/>
    </row>
    <row r="383" spans="1:9" ht="26.4" outlineLevel="7">
      <c r="A383" s="25" t="s">
        <v>177</v>
      </c>
      <c r="B383" s="26" t="s">
        <v>191</v>
      </c>
      <c r="C383" s="26" t="s">
        <v>197</v>
      </c>
      <c r="D383" s="25" t="s">
        <v>39</v>
      </c>
      <c r="E383" s="27" t="s">
        <v>368</v>
      </c>
      <c r="F383" s="11">
        <f>4003-142.3-190.6</f>
        <v>3670.1</v>
      </c>
      <c r="G383" s="11">
        <v>6331.7</v>
      </c>
      <c r="H383" s="11">
        <v>3263.3</v>
      </c>
      <c r="I383" s="2"/>
    </row>
    <row r="384" spans="1:9" ht="39.6" outlineLevel="7">
      <c r="A384" s="25" t="s">
        <v>177</v>
      </c>
      <c r="B384" s="26" t="s">
        <v>191</v>
      </c>
      <c r="C384" s="26" t="s">
        <v>673</v>
      </c>
      <c r="D384" s="25"/>
      <c r="E384" s="27" t="s">
        <v>674</v>
      </c>
      <c r="F384" s="11">
        <f>F385</f>
        <v>9.9</v>
      </c>
      <c r="G384" s="11">
        <f t="shared" ref="G384:H384" si="197">G385</f>
        <v>9.9</v>
      </c>
      <c r="H384" s="11">
        <f t="shared" si="197"/>
        <v>9.9</v>
      </c>
      <c r="I384" s="2"/>
    </row>
    <row r="385" spans="1:9" ht="26.4" outlineLevel="7">
      <c r="A385" s="25" t="s">
        <v>177</v>
      </c>
      <c r="B385" s="26" t="s">
        <v>191</v>
      </c>
      <c r="C385" s="26" t="s">
        <v>673</v>
      </c>
      <c r="D385" s="25" t="s">
        <v>39</v>
      </c>
      <c r="E385" s="27" t="s">
        <v>368</v>
      </c>
      <c r="F385" s="11">
        <v>9.9</v>
      </c>
      <c r="G385" s="11">
        <v>9.9</v>
      </c>
      <c r="H385" s="11">
        <v>9.9</v>
      </c>
      <c r="I385" s="2"/>
    </row>
    <row r="386" spans="1:9" outlineLevel="5">
      <c r="A386" s="25" t="s">
        <v>177</v>
      </c>
      <c r="B386" s="26" t="s">
        <v>191</v>
      </c>
      <c r="C386" s="26" t="s">
        <v>198</v>
      </c>
      <c r="D386" s="25"/>
      <c r="E386" s="27" t="s">
        <v>494</v>
      </c>
      <c r="F386" s="11">
        <f>F389+F391+F387</f>
        <v>9802.2999999999993</v>
      </c>
      <c r="G386" s="11">
        <f t="shared" ref="G386:H386" si="198">G389+G391+G387</f>
        <v>8538.2999999999993</v>
      </c>
      <c r="H386" s="11">
        <f t="shared" si="198"/>
        <v>8538.2999999999993</v>
      </c>
      <c r="I386" s="2"/>
    </row>
    <row r="387" spans="1:9" ht="105.6" outlineLevel="5">
      <c r="A387" s="25" t="s">
        <v>177</v>
      </c>
      <c r="B387" s="26" t="s">
        <v>191</v>
      </c>
      <c r="C387" s="26" t="s">
        <v>651</v>
      </c>
      <c r="D387" s="25"/>
      <c r="E387" s="27" t="s">
        <v>716</v>
      </c>
      <c r="F387" s="11">
        <f>F388</f>
        <v>1830.8</v>
      </c>
      <c r="G387" s="11">
        <f t="shared" ref="G387:H387" si="199">G388</f>
        <v>1830.8</v>
      </c>
      <c r="H387" s="11">
        <f t="shared" si="199"/>
        <v>1830.8</v>
      </c>
      <c r="I387" s="2"/>
    </row>
    <row r="388" spans="1:9" ht="26.4" outlineLevel="5">
      <c r="A388" s="25" t="s">
        <v>177</v>
      </c>
      <c r="B388" s="26" t="s">
        <v>191</v>
      </c>
      <c r="C388" s="26" t="s">
        <v>651</v>
      </c>
      <c r="D388" s="25">
        <v>600</v>
      </c>
      <c r="E388" s="27" t="s">
        <v>368</v>
      </c>
      <c r="F388" s="11">
        <v>1830.8</v>
      </c>
      <c r="G388" s="11">
        <v>1830.8</v>
      </c>
      <c r="H388" s="11">
        <v>1830.8</v>
      </c>
      <c r="I388" s="2"/>
    </row>
    <row r="389" spans="1:9" ht="26.4" outlineLevel="6">
      <c r="A389" s="25" t="s">
        <v>177</v>
      </c>
      <c r="B389" s="26" t="s">
        <v>191</v>
      </c>
      <c r="C389" s="26" t="s">
        <v>199</v>
      </c>
      <c r="D389" s="25"/>
      <c r="E389" s="27" t="s">
        <v>495</v>
      </c>
      <c r="F389" s="11">
        <f>F390</f>
        <v>3719.5</v>
      </c>
      <c r="G389" s="11">
        <f t="shared" ref="G389:H389" si="200">G390</f>
        <v>2455.5</v>
      </c>
      <c r="H389" s="11">
        <f t="shared" si="200"/>
        <v>2455.5</v>
      </c>
      <c r="I389" s="2"/>
    </row>
    <row r="390" spans="1:9" ht="26.4" outlineLevel="7">
      <c r="A390" s="25" t="s">
        <v>177</v>
      </c>
      <c r="B390" s="26" t="s">
        <v>191</v>
      </c>
      <c r="C390" s="26" t="s">
        <v>199</v>
      </c>
      <c r="D390" s="25" t="s">
        <v>39</v>
      </c>
      <c r="E390" s="27" t="s">
        <v>368</v>
      </c>
      <c r="F390" s="11">
        <f>3505.5+154.4+59.6</f>
        <v>3719.5</v>
      </c>
      <c r="G390" s="11">
        <v>2455.5</v>
      </c>
      <c r="H390" s="11">
        <v>2455.5</v>
      </c>
      <c r="I390" s="2"/>
    </row>
    <row r="391" spans="1:9" ht="26.4" outlineLevel="6">
      <c r="A391" s="25" t="s">
        <v>177</v>
      </c>
      <c r="B391" s="26" t="s">
        <v>191</v>
      </c>
      <c r="C391" s="26" t="s">
        <v>200</v>
      </c>
      <c r="D391" s="25"/>
      <c r="E391" s="27" t="s">
        <v>496</v>
      </c>
      <c r="F391" s="11">
        <f>F392</f>
        <v>4252</v>
      </c>
      <c r="G391" s="11">
        <f t="shared" ref="G391:H391" si="201">G392</f>
        <v>4252</v>
      </c>
      <c r="H391" s="11">
        <f t="shared" si="201"/>
        <v>4252</v>
      </c>
      <c r="I391" s="2"/>
    </row>
    <row r="392" spans="1:9" ht="26.4" outlineLevel="7">
      <c r="A392" s="25" t="s">
        <v>177</v>
      </c>
      <c r="B392" s="26" t="s">
        <v>191</v>
      </c>
      <c r="C392" s="26" t="s">
        <v>200</v>
      </c>
      <c r="D392" s="25" t="s">
        <v>39</v>
      </c>
      <c r="E392" s="27" t="s">
        <v>368</v>
      </c>
      <c r="F392" s="11">
        <v>4252</v>
      </c>
      <c r="G392" s="11">
        <v>4252</v>
      </c>
      <c r="H392" s="11">
        <v>4252</v>
      </c>
      <c r="I392" s="2"/>
    </row>
    <row r="393" spans="1:9" ht="79.2" outlineLevel="7">
      <c r="A393" s="87" t="s">
        <v>177</v>
      </c>
      <c r="B393" s="86" t="s">
        <v>191</v>
      </c>
      <c r="C393" s="86" t="s">
        <v>693</v>
      </c>
      <c r="D393" s="87"/>
      <c r="E393" s="89" t="s">
        <v>696</v>
      </c>
      <c r="F393" s="11">
        <f>F394</f>
        <v>190.6</v>
      </c>
      <c r="G393" s="11">
        <f t="shared" ref="G393:H393" si="202">G394</f>
        <v>0</v>
      </c>
      <c r="H393" s="11">
        <f t="shared" si="202"/>
        <v>0</v>
      </c>
      <c r="I393" s="2"/>
    </row>
    <row r="394" spans="1:9" ht="52.8" outlineLevel="7">
      <c r="A394" s="25" t="s">
        <v>177</v>
      </c>
      <c r="B394" s="26" t="s">
        <v>191</v>
      </c>
      <c r="C394" s="26" t="s">
        <v>694</v>
      </c>
      <c r="D394" s="25"/>
      <c r="E394" s="27" t="s">
        <v>712</v>
      </c>
      <c r="F394" s="11">
        <f>F395</f>
        <v>190.6</v>
      </c>
      <c r="G394" s="11">
        <v>0</v>
      </c>
      <c r="H394" s="11">
        <v>0</v>
      </c>
      <c r="I394" s="2"/>
    </row>
    <row r="395" spans="1:9" ht="26.4" outlineLevel="7">
      <c r="A395" s="25" t="s">
        <v>177</v>
      </c>
      <c r="B395" s="26" t="s">
        <v>191</v>
      </c>
      <c r="C395" s="26" t="s">
        <v>694</v>
      </c>
      <c r="D395" s="25" t="s">
        <v>39</v>
      </c>
      <c r="E395" s="27" t="s">
        <v>368</v>
      </c>
      <c r="F395" s="11">
        <v>190.6</v>
      </c>
      <c r="G395" s="11">
        <v>0</v>
      </c>
      <c r="H395" s="11">
        <v>0</v>
      </c>
      <c r="I395" s="2"/>
    </row>
    <row r="396" spans="1:9" ht="26.4" outlineLevel="7">
      <c r="A396" s="25" t="s">
        <v>177</v>
      </c>
      <c r="B396" s="26" t="s">
        <v>191</v>
      </c>
      <c r="C396" s="26" t="s">
        <v>702</v>
      </c>
      <c r="D396" s="25"/>
      <c r="E396" s="27" t="s">
        <v>705</v>
      </c>
      <c r="F396" s="11">
        <f>F397</f>
        <v>40</v>
      </c>
      <c r="G396" s="11">
        <f t="shared" ref="G396:H396" si="203">G397</f>
        <v>0</v>
      </c>
      <c r="H396" s="11">
        <f t="shared" si="203"/>
        <v>0</v>
      </c>
      <c r="I396" s="2"/>
    </row>
    <row r="397" spans="1:9" ht="52.8" outlineLevel="7">
      <c r="A397" s="25" t="s">
        <v>177</v>
      </c>
      <c r="B397" s="26" t="s">
        <v>191</v>
      </c>
      <c r="C397" s="26" t="s">
        <v>704</v>
      </c>
      <c r="D397" s="25"/>
      <c r="E397" s="27" t="s">
        <v>703</v>
      </c>
      <c r="F397" s="11">
        <f>F398</f>
        <v>40</v>
      </c>
      <c r="G397" s="11">
        <f t="shared" ref="G397:H397" si="204">G398</f>
        <v>0</v>
      </c>
      <c r="H397" s="11">
        <f t="shared" si="204"/>
        <v>0</v>
      </c>
      <c r="I397" s="2"/>
    </row>
    <row r="398" spans="1:9" ht="26.4" outlineLevel="7">
      <c r="A398" s="25" t="s">
        <v>177</v>
      </c>
      <c r="B398" s="26" t="s">
        <v>191</v>
      </c>
      <c r="C398" s="26" t="s">
        <v>704</v>
      </c>
      <c r="D398" s="25" t="s">
        <v>39</v>
      </c>
      <c r="E398" s="27" t="s">
        <v>368</v>
      </c>
      <c r="F398" s="11">
        <v>40</v>
      </c>
      <c r="G398" s="11">
        <v>0</v>
      </c>
      <c r="H398" s="11">
        <v>0</v>
      </c>
      <c r="I398" s="2"/>
    </row>
    <row r="399" spans="1:9" ht="39.6" outlineLevel="3">
      <c r="A399" s="25" t="s">
        <v>177</v>
      </c>
      <c r="B399" s="26" t="s">
        <v>191</v>
      </c>
      <c r="C399" s="26" t="s">
        <v>45</v>
      </c>
      <c r="D399" s="25"/>
      <c r="E399" s="27" t="s">
        <v>302</v>
      </c>
      <c r="F399" s="11">
        <f>F400+F404</f>
        <v>200</v>
      </c>
      <c r="G399" s="11">
        <f t="shared" ref="G399:H399" si="205">G400+G404</f>
        <v>200</v>
      </c>
      <c r="H399" s="11">
        <f t="shared" si="205"/>
        <v>200</v>
      </c>
      <c r="I399" s="2"/>
    </row>
    <row r="400" spans="1:9" ht="26.4" outlineLevel="4">
      <c r="A400" s="25" t="s">
        <v>177</v>
      </c>
      <c r="B400" s="26" t="s">
        <v>191</v>
      </c>
      <c r="C400" s="26" t="s">
        <v>201</v>
      </c>
      <c r="D400" s="25"/>
      <c r="E400" s="27" t="s">
        <v>497</v>
      </c>
      <c r="F400" s="11">
        <f>F401</f>
        <v>150</v>
      </c>
      <c r="G400" s="11">
        <f t="shared" ref="G400:H402" si="206">G401</f>
        <v>150</v>
      </c>
      <c r="H400" s="11">
        <f t="shared" si="206"/>
        <v>150</v>
      </c>
      <c r="I400" s="2"/>
    </row>
    <row r="401" spans="1:9" ht="52.8" outlineLevel="5">
      <c r="A401" s="25" t="s">
        <v>177</v>
      </c>
      <c r="B401" s="26" t="s">
        <v>191</v>
      </c>
      <c r="C401" s="26" t="s">
        <v>202</v>
      </c>
      <c r="D401" s="25"/>
      <c r="E401" s="27" t="s">
        <v>498</v>
      </c>
      <c r="F401" s="11">
        <f>F402</f>
        <v>150</v>
      </c>
      <c r="G401" s="11">
        <f t="shared" si="206"/>
        <v>150</v>
      </c>
      <c r="H401" s="11">
        <f t="shared" si="206"/>
        <v>150</v>
      </c>
      <c r="I401" s="2"/>
    </row>
    <row r="402" spans="1:9" outlineLevel="6">
      <c r="A402" s="25" t="s">
        <v>177</v>
      </c>
      <c r="B402" s="26" t="s">
        <v>191</v>
      </c>
      <c r="C402" s="26" t="s">
        <v>203</v>
      </c>
      <c r="D402" s="25"/>
      <c r="E402" s="27" t="s">
        <v>499</v>
      </c>
      <c r="F402" s="11">
        <f>F403</f>
        <v>150</v>
      </c>
      <c r="G402" s="11">
        <f t="shared" si="206"/>
        <v>150</v>
      </c>
      <c r="H402" s="11">
        <f t="shared" si="206"/>
        <v>150</v>
      </c>
      <c r="I402" s="2"/>
    </row>
    <row r="403" spans="1:9" ht="26.4" outlineLevel="7">
      <c r="A403" s="25" t="s">
        <v>177</v>
      </c>
      <c r="B403" s="26" t="s">
        <v>191</v>
      </c>
      <c r="C403" s="26" t="s">
        <v>203</v>
      </c>
      <c r="D403" s="25" t="s">
        <v>39</v>
      </c>
      <c r="E403" s="27" t="s">
        <v>368</v>
      </c>
      <c r="F403" s="11">
        <v>150</v>
      </c>
      <c r="G403" s="11">
        <v>150</v>
      </c>
      <c r="H403" s="11">
        <v>150</v>
      </c>
      <c r="I403" s="2"/>
    </row>
    <row r="404" spans="1:9" ht="52.8" outlineLevel="4">
      <c r="A404" s="25" t="s">
        <v>177</v>
      </c>
      <c r="B404" s="26" t="s">
        <v>191</v>
      </c>
      <c r="C404" s="26" t="s">
        <v>204</v>
      </c>
      <c r="D404" s="25"/>
      <c r="E404" s="27" t="s">
        <v>500</v>
      </c>
      <c r="F404" s="11">
        <f>F405</f>
        <v>50</v>
      </c>
      <c r="G404" s="11">
        <f t="shared" ref="G404:H406" si="207">G405</f>
        <v>50</v>
      </c>
      <c r="H404" s="11">
        <f t="shared" si="207"/>
        <v>50</v>
      </c>
      <c r="I404" s="2"/>
    </row>
    <row r="405" spans="1:9" ht="26.4" outlineLevel="5">
      <c r="A405" s="25" t="s">
        <v>177</v>
      </c>
      <c r="B405" s="26" t="s">
        <v>191</v>
      </c>
      <c r="C405" s="26" t="s">
        <v>205</v>
      </c>
      <c r="D405" s="25"/>
      <c r="E405" s="27" t="s">
        <v>501</v>
      </c>
      <c r="F405" s="11">
        <f>F406</f>
        <v>50</v>
      </c>
      <c r="G405" s="11">
        <f>G406</f>
        <v>50</v>
      </c>
      <c r="H405" s="11">
        <f>H406</f>
        <v>50</v>
      </c>
      <c r="I405" s="2"/>
    </row>
    <row r="406" spans="1:9" ht="26.4" outlineLevel="6">
      <c r="A406" s="25" t="s">
        <v>177</v>
      </c>
      <c r="B406" s="26" t="s">
        <v>191</v>
      </c>
      <c r="C406" s="26" t="s">
        <v>206</v>
      </c>
      <c r="D406" s="25"/>
      <c r="E406" s="27" t="s">
        <v>502</v>
      </c>
      <c r="F406" s="11">
        <f>F407</f>
        <v>50</v>
      </c>
      <c r="G406" s="11">
        <f t="shared" si="207"/>
        <v>50</v>
      </c>
      <c r="H406" s="11">
        <f t="shared" si="207"/>
        <v>50</v>
      </c>
      <c r="I406" s="2"/>
    </row>
    <row r="407" spans="1:9" ht="26.4" outlineLevel="7">
      <c r="A407" s="25" t="s">
        <v>177</v>
      </c>
      <c r="B407" s="26" t="s">
        <v>191</v>
      </c>
      <c r="C407" s="26" t="s">
        <v>206</v>
      </c>
      <c r="D407" s="25" t="s">
        <v>39</v>
      </c>
      <c r="E407" s="27" t="s">
        <v>368</v>
      </c>
      <c r="F407" s="11">
        <v>50</v>
      </c>
      <c r="G407" s="11">
        <v>50</v>
      </c>
      <c r="H407" s="11">
        <v>50</v>
      </c>
      <c r="I407" s="2"/>
    </row>
    <row r="408" spans="1:9" outlineLevel="2">
      <c r="A408" s="25" t="s">
        <v>177</v>
      </c>
      <c r="B408" s="26" t="s">
        <v>207</v>
      </c>
      <c r="C408" s="26"/>
      <c r="D408" s="25"/>
      <c r="E408" s="27" t="s">
        <v>329</v>
      </c>
      <c r="F408" s="11">
        <f>F409</f>
        <v>15769.6</v>
      </c>
      <c r="G408" s="11">
        <f t="shared" ref="G408:H410" si="208">G409</f>
        <v>13951.1</v>
      </c>
      <c r="H408" s="11">
        <f t="shared" si="208"/>
        <v>13951.1</v>
      </c>
      <c r="I408" s="2"/>
    </row>
    <row r="409" spans="1:9" ht="39.6" outlineLevel="3">
      <c r="A409" s="25" t="s">
        <v>177</v>
      </c>
      <c r="B409" s="26" t="s">
        <v>207</v>
      </c>
      <c r="C409" s="26" t="s">
        <v>184</v>
      </c>
      <c r="D409" s="25"/>
      <c r="E409" s="27" t="s">
        <v>327</v>
      </c>
      <c r="F409" s="11">
        <f>F410</f>
        <v>15769.6</v>
      </c>
      <c r="G409" s="11">
        <f t="shared" si="208"/>
        <v>13951.1</v>
      </c>
      <c r="H409" s="11">
        <f t="shared" si="208"/>
        <v>13951.1</v>
      </c>
      <c r="I409" s="2"/>
    </row>
    <row r="410" spans="1:9" ht="26.4" outlineLevel="4">
      <c r="A410" s="25" t="s">
        <v>177</v>
      </c>
      <c r="B410" s="26" t="s">
        <v>207</v>
      </c>
      <c r="C410" s="26" t="s">
        <v>208</v>
      </c>
      <c r="D410" s="25"/>
      <c r="E410" s="27" t="s">
        <v>503</v>
      </c>
      <c r="F410" s="11">
        <f>F411</f>
        <v>15769.6</v>
      </c>
      <c r="G410" s="11">
        <f t="shared" si="208"/>
        <v>13951.1</v>
      </c>
      <c r="H410" s="11">
        <f t="shared" si="208"/>
        <v>13951.1</v>
      </c>
      <c r="I410" s="2"/>
    </row>
    <row r="411" spans="1:9" ht="26.4" outlineLevel="5">
      <c r="A411" s="25" t="s">
        <v>177</v>
      </c>
      <c r="B411" s="26" t="s">
        <v>207</v>
      </c>
      <c r="C411" s="26" t="s">
        <v>209</v>
      </c>
      <c r="D411" s="25"/>
      <c r="E411" s="27" t="s">
        <v>504</v>
      </c>
      <c r="F411" s="11">
        <f>F414+F412+F416</f>
        <v>15769.6</v>
      </c>
      <c r="G411" s="11">
        <f t="shared" ref="G411:H411" si="209">G414+G412+G416</f>
        <v>13951.1</v>
      </c>
      <c r="H411" s="11">
        <f t="shared" si="209"/>
        <v>13951.1</v>
      </c>
      <c r="I411" s="2"/>
    </row>
    <row r="412" spans="1:9" ht="52.8" outlineLevel="5">
      <c r="A412" s="25" t="s">
        <v>177</v>
      </c>
      <c r="B412" s="25" t="s">
        <v>207</v>
      </c>
      <c r="C412" s="26" t="s">
        <v>656</v>
      </c>
      <c r="D412" s="26"/>
      <c r="E412" s="27" t="s">
        <v>657</v>
      </c>
      <c r="F412" s="11">
        <f>F413</f>
        <v>2097.9</v>
      </c>
      <c r="G412" s="11">
        <f t="shared" ref="G412:H412" si="210">G413</f>
        <v>2097.9</v>
      </c>
      <c r="H412" s="11">
        <f t="shared" si="210"/>
        <v>2097.9</v>
      </c>
      <c r="I412" s="2"/>
    </row>
    <row r="413" spans="1:9" ht="26.4" outlineLevel="5">
      <c r="A413" s="25" t="s">
        <v>177</v>
      </c>
      <c r="B413" s="25" t="s">
        <v>207</v>
      </c>
      <c r="C413" s="26" t="s">
        <v>656</v>
      </c>
      <c r="D413" s="26" t="s">
        <v>39</v>
      </c>
      <c r="E413" s="27" t="s">
        <v>368</v>
      </c>
      <c r="F413" s="11">
        <v>2097.9</v>
      </c>
      <c r="G413" s="11">
        <v>2097.9</v>
      </c>
      <c r="H413" s="11">
        <v>2097.9</v>
      </c>
      <c r="I413" s="2"/>
    </row>
    <row r="414" spans="1:9" ht="39.6" outlineLevel="6">
      <c r="A414" s="25" t="s">
        <v>177</v>
      </c>
      <c r="B414" s="26" t="s">
        <v>207</v>
      </c>
      <c r="C414" s="26" t="s">
        <v>210</v>
      </c>
      <c r="D414" s="25"/>
      <c r="E414" s="27" t="s">
        <v>717</v>
      </c>
      <c r="F414" s="11">
        <f>F415</f>
        <v>13650.7</v>
      </c>
      <c r="G414" s="11">
        <f t="shared" ref="G414:H414" si="211">G415</f>
        <v>11832.2</v>
      </c>
      <c r="H414" s="11">
        <f t="shared" si="211"/>
        <v>11832.2</v>
      </c>
      <c r="I414" s="2"/>
    </row>
    <row r="415" spans="1:9" ht="26.4" outlineLevel="7">
      <c r="A415" s="25" t="s">
        <v>177</v>
      </c>
      <c r="B415" s="26" t="s">
        <v>207</v>
      </c>
      <c r="C415" s="26" t="s">
        <v>210</v>
      </c>
      <c r="D415" s="25" t="s">
        <v>39</v>
      </c>
      <c r="E415" s="27" t="s">
        <v>368</v>
      </c>
      <c r="F415" s="11">
        <f>13132.2+58.5+60+400</f>
        <v>13650.7</v>
      </c>
      <c r="G415" s="11">
        <v>11832.2</v>
      </c>
      <c r="H415" s="11">
        <v>11832.2</v>
      </c>
      <c r="I415" s="2"/>
    </row>
    <row r="416" spans="1:9" ht="39.6" outlineLevel="7">
      <c r="A416" s="25" t="s">
        <v>177</v>
      </c>
      <c r="B416" s="26" t="s">
        <v>207</v>
      </c>
      <c r="C416" s="26" t="s">
        <v>671</v>
      </c>
      <c r="D416" s="25"/>
      <c r="E416" s="27" t="s">
        <v>670</v>
      </c>
      <c r="F416" s="11">
        <f>F417</f>
        <v>21</v>
      </c>
      <c r="G416" s="11">
        <f t="shared" ref="G416:H416" si="212">G417</f>
        <v>21</v>
      </c>
      <c r="H416" s="11">
        <f t="shared" si="212"/>
        <v>21</v>
      </c>
      <c r="I416" s="2"/>
    </row>
    <row r="417" spans="1:9" ht="26.4" outlineLevel="7">
      <c r="A417" s="25" t="s">
        <v>177</v>
      </c>
      <c r="B417" s="26" t="s">
        <v>207</v>
      </c>
      <c r="C417" s="26" t="s">
        <v>671</v>
      </c>
      <c r="D417" s="25" t="s">
        <v>39</v>
      </c>
      <c r="E417" s="27" t="s">
        <v>368</v>
      </c>
      <c r="F417" s="11">
        <v>21</v>
      </c>
      <c r="G417" s="11">
        <v>21</v>
      </c>
      <c r="H417" s="11">
        <v>21</v>
      </c>
      <c r="I417" s="2"/>
    </row>
    <row r="418" spans="1:9" ht="26.4" outlineLevel="2">
      <c r="A418" s="25" t="s">
        <v>177</v>
      </c>
      <c r="B418" s="26" t="s">
        <v>211</v>
      </c>
      <c r="C418" s="26"/>
      <c r="D418" s="25"/>
      <c r="E418" s="27" t="s">
        <v>330</v>
      </c>
      <c r="F418" s="11">
        <f>F419</f>
        <v>100</v>
      </c>
      <c r="G418" s="11">
        <f t="shared" ref="G418:H422" si="213">G419</f>
        <v>100</v>
      </c>
      <c r="H418" s="11">
        <f t="shared" si="213"/>
        <v>100</v>
      </c>
      <c r="I418" s="2"/>
    </row>
    <row r="419" spans="1:9" ht="39.6" outlineLevel="3">
      <c r="A419" s="25" t="s">
        <v>177</v>
      </c>
      <c r="B419" s="26" t="s">
        <v>211</v>
      </c>
      <c r="C419" s="26" t="s">
        <v>184</v>
      </c>
      <c r="D419" s="25"/>
      <c r="E419" s="27" t="s">
        <v>327</v>
      </c>
      <c r="F419" s="11">
        <f>F420+F424</f>
        <v>100</v>
      </c>
      <c r="G419" s="11">
        <f t="shared" ref="G419:H419" si="214">G420+G424</f>
        <v>100</v>
      </c>
      <c r="H419" s="11">
        <f t="shared" si="214"/>
        <v>100</v>
      </c>
      <c r="I419" s="2"/>
    </row>
    <row r="420" spans="1:9" ht="26.4" outlineLevel="4">
      <c r="A420" s="25" t="s">
        <v>177</v>
      </c>
      <c r="B420" s="26" t="s">
        <v>211</v>
      </c>
      <c r="C420" s="26" t="s">
        <v>185</v>
      </c>
      <c r="D420" s="25"/>
      <c r="E420" s="27" t="s">
        <v>482</v>
      </c>
      <c r="F420" s="11">
        <f>F421</f>
        <v>50</v>
      </c>
      <c r="G420" s="11">
        <f t="shared" si="213"/>
        <v>50</v>
      </c>
      <c r="H420" s="11">
        <f t="shared" si="213"/>
        <v>50</v>
      </c>
      <c r="I420" s="2"/>
    </row>
    <row r="421" spans="1:9" ht="26.4" outlineLevel="5">
      <c r="A421" s="25" t="s">
        <v>177</v>
      </c>
      <c r="B421" s="26" t="s">
        <v>211</v>
      </c>
      <c r="C421" s="26" t="s">
        <v>212</v>
      </c>
      <c r="D421" s="25"/>
      <c r="E421" s="27" t="s">
        <v>506</v>
      </c>
      <c r="F421" s="11">
        <f>F422</f>
        <v>50</v>
      </c>
      <c r="G421" s="11">
        <f t="shared" si="213"/>
        <v>50</v>
      </c>
      <c r="H421" s="11">
        <f t="shared" si="213"/>
        <v>50</v>
      </c>
      <c r="I421" s="2"/>
    </row>
    <row r="422" spans="1:9" ht="26.4" outlineLevel="6">
      <c r="A422" s="25" t="s">
        <v>177</v>
      </c>
      <c r="B422" s="26" t="s">
        <v>211</v>
      </c>
      <c r="C422" s="26" t="s">
        <v>213</v>
      </c>
      <c r="D422" s="25"/>
      <c r="E422" s="27" t="s">
        <v>507</v>
      </c>
      <c r="F422" s="11">
        <f>F423</f>
        <v>50</v>
      </c>
      <c r="G422" s="11">
        <f t="shared" si="213"/>
        <v>50</v>
      </c>
      <c r="H422" s="11">
        <f t="shared" si="213"/>
        <v>50</v>
      </c>
      <c r="I422" s="2"/>
    </row>
    <row r="423" spans="1:9" ht="26.4" outlineLevel="7">
      <c r="A423" s="25" t="s">
        <v>177</v>
      </c>
      <c r="B423" s="26" t="s">
        <v>211</v>
      </c>
      <c r="C423" s="26" t="s">
        <v>213</v>
      </c>
      <c r="D423" s="25" t="s">
        <v>39</v>
      </c>
      <c r="E423" s="27" t="s">
        <v>368</v>
      </c>
      <c r="F423" s="11">
        <v>50</v>
      </c>
      <c r="G423" s="11">
        <v>50</v>
      </c>
      <c r="H423" s="11">
        <v>50</v>
      </c>
      <c r="I423" s="2"/>
    </row>
    <row r="424" spans="1:9" ht="26.4" outlineLevel="4">
      <c r="A424" s="25" t="s">
        <v>177</v>
      </c>
      <c r="B424" s="26" t="s">
        <v>211</v>
      </c>
      <c r="C424" s="26" t="s">
        <v>192</v>
      </c>
      <c r="D424" s="25"/>
      <c r="E424" s="27" t="s">
        <v>488</v>
      </c>
      <c r="F424" s="11">
        <f>F425</f>
        <v>50</v>
      </c>
      <c r="G424" s="11">
        <f t="shared" ref="G424:H426" si="215">G425</f>
        <v>50</v>
      </c>
      <c r="H424" s="11">
        <f t="shared" si="215"/>
        <v>50</v>
      </c>
      <c r="I424" s="2"/>
    </row>
    <row r="425" spans="1:9" ht="39.6" outlineLevel="5">
      <c r="A425" s="25" t="s">
        <v>177</v>
      </c>
      <c r="B425" s="26" t="s">
        <v>211</v>
      </c>
      <c r="C425" s="26" t="s">
        <v>193</v>
      </c>
      <c r="D425" s="25"/>
      <c r="E425" s="27" t="s">
        <v>489</v>
      </c>
      <c r="F425" s="11">
        <f>F426</f>
        <v>50</v>
      </c>
      <c r="G425" s="11">
        <f t="shared" si="215"/>
        <v>50</v>
      </c>
      <c r="H425" s="11">
        <f t="shared" si="215"/>
        <v>50</v>
      </c>
      <c r="I425" s="2"/>
    </row>
    <row r="426" spans="1:9" outlineLevel="6">
      <c r="A426" s="25" t="s">
        <v>177</v>
      </c>
      <c r="B426" s="26" t="s">
        <v>211</v>
      </c>
      <c r="C426" s="26" t="s">
        <v>214</v>
      </c>
      <c r="D426" s="25"/>
      <c r="E426" s="27" t="s">
        <v>508</v>
      </c>
      <c r="F426" s="11">
        <f>F427</f>
        <v>50</v>
      </c>
      <c r="G426" s="11">
        <f t="shared" si="215"/>
        <v>50</v>
      </c>
      <c r="H426" s="11">
        <f t="shared" si="215"/>
        <v>50</v>
      </c>
      <c r="I426" s="2"/>
    </row>
    <row r="427" spans="1:9" ht="26.4" outlineLevel="7">
      <c r="A427" s="25" t="s">
        <v>177</v>
      </c>
      <c r="B427" s="26" t="s">
        <v>211</v>
      </c>
      <c r="C427" s="26" t="s">
        <v>214</v>
      </c>
      <c r="D427" s="25" t="s">
        <v>39</v>
      </c>
      <c r="E427" s="27" t="s">
        <v>368</v>
      </c>
      <c r="F427" s="11">
        <v>50</v>
      </c>
      <c r="G427" s="11">
        <v>50</v>
      </c>
      <c r="H427" s="11">
        <v>50</v>
      </c>
      <c r="I427" s="2"/>
    </row>
    <row r="428" spans="1:9" outlineLevel="2">
      <c r="A428" s="25" t="s">
        <v>177</v>
      </c>
      <c r="B428" s="26" t="s">
        <v>215</v>
      </c>
      <c r="C428" s="26"/>
      <c r="D428" s="25"/>
      <c r="E428" s="27" t="s">
        <v>331</v>
      </c>
      <c r="F428" s="11">
        <f>F429</f>
        <v>6131.6</v>
      </c>
      <c r="G428" s="11">
        <f t="shared" ref="G428:H429" si="216">G429</f>
        <v>3984</v>
      </c>
      <c r="H428" s="11">
        <f t="shared" si="216"/>
        <v>4684</v>
      </c>
      <c r="I428" s="2"/>
    </row>
    <row r="429" spans="1:9" ht="39.6" outlineLevel="3">
      <c r="A429" s="25" t="s">
        <v>177</v>
      </c>
      <c r="B429" s="26" t="s">
        <v>215</v>
      </c>
      <c r="C429" s="26" t="s">
        <v>184</v>
      </c>
      <c r="D429" s="25"/>
      <c r="E429" s="27" t="s">
        <v>327</v>
      </c>
      <c r="F429" s="11">
        <f>F430</f>
        <v>6131.6</v>
      </c>
      <c r="G429" s="11">
        <f t="shared" si="216"/>
        <v>3984</v>
      </c>
      <c r="H429" s="11">
        <f t="shared" si="216"/>
        <v>4684</v>
      </c>
      <c r="I429" s="2"/>
    </row>
    <row r="430" spans="1:9" ht="26.4" outlineLevel="4">
      <c r="A430" s="25" t="s">
        <v>177</v>
      </c>
      <c r="B430" s="26" t="s">
        <v>215</v>
      </c>
      <c r="C430" s="26" t="s">
        <v>216</v>
      </c>
      <c r="D430" s="25"/>
      <c r="E430" s="27" t="s">
        <v>509</v>
      </c>
      <c r="F430" s="11">
        <f>F431+F436</f>
        <v>6131.6</v>
      </c>
      <c r="G430" s="11">
        <f t="shared" ref="G430:H430" si="217">G431+G436</f>
        <v>3984</v>
      </c>
      <c r="H430" s="11">
        <f t="shared" si="217"/>
        <v>4684</v>
      </c>
      <c r="I430" s="2"/>
    </row>
    <row r="431" spans="1:9" ht="26.4" outlineLevel="5">
      <c r="A431" s="25" t="s">
        <v>177</v>
      </c>
      <c r="B431" s="26" t="s">
        <v>215</v>
      </c>
      <c r="C431" s="26" t="s">
        <v>217</v>
      </c>
      <c r="D431" s="25"/>
      <c r="E431" s="27" t="s">
        <v>510</v>
      </c>
      <c r="F431" s="11">
        <f>F432+F434</f>
        <v>4369.6000000000004</v>
      </c>
      <c r="G431" s="11">
        <f t="shared" ref="G431:H431" si="218">G432+G434</f>
        <v>2222</v>
      </c>
      <c r="H431" s="11">
        <f t="shared" si="218"/>
        <v>2922</v>
      </c>
      <c r="I431" s="2"/>
    </row>
    <row r="432" spans="1:9" ht="39.6" outlineLevel="6">
      <c r="A432" s="25" t="s">
        <v>177</v>
      </c>
      <c r="B432" s="26" t="s">
        <v>215</v>
      </c>
      <c r="C432" s="26" t="s">
        <v>218</v>
      </c>
      <c r="D432" s="25"/>
      <c r="E432" s="27" t="s">
        <v>511</v>
      </c>
      <c r="F432" s="11">
        <f>F433</f>
        <v>2988.7</v>
      </c>
      <c r="G432" s="11">
        <f t="shared" ref="G432:H432" si="219">G433</f>
        <v>1522</v>
      </c>
      <c r="H432" s="11">
        <f t="shared" si="219"/>
        <v>1522</v>
      </c>
      <c r="I432" s="2"/>
    </row>
    <row r="433" spans="1:9" ht="26.4" outlineLevel="7">
      <c r="A433" s="25" t="s">
        <v>177</v>
      </c>
      <c r="B433" s="26" t="s">
        <v>215</v>
      </c>
      <c r="C433" s="26" t="s">
        <v>218</v>
      </c>
      <c r="D433" s="25" t="s">
        <v>39</v>
      </c>
      <c r="E433" s="27" t="s">
        <v>368</v>
      </c>
      <c r="F433" s="11">
        <f>2114.9-92.9+966.7</f>
        <v>2988.7</v>
      </c>
      <c r="G433" s="11">
        <f>1614.9-92.9</f>
        <v>1522</v>
      </c>
      <c r="H433" s="11">
        <f>1614.9-92.9</f>
        <v>1522</v>
      </c>
      <c r="I433" s="2"/>
    </row>
    <row r="434" spans="1:9" ht="26.4" outlineLevel="7">
      <c r="A434" s="25" t="s">
        <v>177</v>
      </c>
      <c r="B434" s="26" t="s">
        <v>215</v>
      </c>
      <c r="C434" s="26" t="s">
        <v>588</v>
      </c>
      <c r="D434" s="26"/>
      <c r="E434" s="27" t="s">
        <v>589</v>
      </c>
      <c r="F434" s="11">
        <f>F435</f>
        <v>1380.9</v>
      </c>
      <c r="G434" s="11">
        <f t="shared" ref="G434:H434" si="220">G435</f>
        <v>700</v>
      </c>
      <c r="H434" s="11">
        <f t="shared" si="220"/>
        <v>1400</v>
      </c>
      <c r="I434" s="2"/>
    </row>
    <row r="435" spans="1:9" ht="26.4" outlineLevel="7">
      <c r="A435" s="25" t="s">
        <v>177</v>
      </c>
      <c r="B435" s="26" t="s">
        <v>215</v>
      </c>
      <c r="C435" s="26" t="s">
        <v>588</v>
      </c>
      <c r="D435" s="26" t="s">
        <v>39</v>
      </c>
      <c r="E435" s="27" t="s">
        <v>368</v>
      </c>
      <c r="F435" s="11">
        <f>1380.9</f>
        <v>1380.9</v>
      </c>
      <c r="G435" s="11">
        <v>700</v>
      </c>
      <c r="H435" s="11">
        <v>1400</v>
      </c>
      <c r="I435" s="2"/>
    </row>
    <row r="436" spans="1:9" outlineLevel="7">
      <c r="A436" s="25" t="s">
        <v>177</v>
      </c>
      <c r="B436" s="26" t="s">
        <v>215</v>
      </c>
      <c r="C436" s="26" t="s">
        <v>653</v>
      </c>
      <c r="D436" s="26"/>
      <c r="E436" s="27" t="s">
        <v>654</v>
      </c>
      <c r="F436" s="11">
        <f>F439+F437</f>
        <v>1762</v>
      </c>
      <c r="G436" s="11">
        <f t="shared" ref="G436:H436" si="221">G439+G437</f>
        <v>1762</v>
      </c>
      <c r="H436" s="11">
        <f t="shared" si="221"/>
        <v>1762</v>
      </c>
      <c r="I436" s="2"/>
    </row>
    <row r="437" spans="1:9" ht="26.4" outlineLevel="7">
      <c r="A437" s="25" t="s">
        <v>177</v>
      </c>
      <c r="B437" s="26" t="s">
        <v>215</v>
      </c>
      <c r="C437" s="26" t="s">
        <v>675</v>
      </c>
      <c r="D437" s="26"/>
      <c r="E437" s="27" t="s">
        <v>676</v>
      </c>
      <c r="F437" s="11">
        <f>F438</f>
        <v>178</v>
      </c>
      <c r="G437" s="11">
        <f t="shared" ref="G437:H437" si="222">G438</f>
        <v>178</v>
      </c>
      <c r="H437" s="11">
        <f t="shared" si="222"/>
        <v>178</v>
      </c>
      <c r="I437" s="2"/>
    </row>
    <row r="438" spans="1:9" ht="26.4" outlineLevel="7">
      <c r="A438" s="25" t="s">
        <v>177</v>
      </c>
      <c r="B438" s="26" t="s">
        <v>215</v>
      </c>
      <c r="C438" s="26" t="s">
        <v>675</v>
      </c>
      <c r="D438" s="26" t="s">
        <v>39</v>
      </c>
      <c r="E438" s="27" t="s">
        <v>368</v>
      </c>
      <c r="F438" s="11">
        <f>85.1+92.9</f>
        <v>178</v>
      </c>
      <c r="G438" s="11">
        <f>85.1+92.9</f>
        <v>178</v>
      </c>
      <c r="H438" s="11">
        <f>85.1+92.9</f>
        <v>178</v>
      </c>
      <c r="I438" s="2"/>
    </row>
    <row r="439" spans="1:9" ht="39.6" outlineLevel="7">
      <c r="A439" s="25" t="s">
        <v>177</v>
      </c>
      <c r="B439" s="26" t="s">
        <v>215</v>
      </c>
      <c r="C439" s="26" t="s">
        <v>652</v>
      </c>
      <c r="D439" s="26"/>
      <c r="E439" s="27" t="s">
        <v>655</v>
      </c>
      <c r="F439" s="11">
        <f>F440</f>
        <v>1584</v>
      </c>
      <c r="G439" s="11">
        <f t="shared" ref="G439:H439" si="223">G440</f>
        <v>1584</v>
      </c>
      <c r="H439" s="11">
        <f t="shared" si="223"/>
        <v>1584</v>
      </c>
      <c r="I439" s="2"/>
    </row>
    <row r="440" spans="1:9" ht="26.4" outlineLevel="7">
      <c r="A440" s="25" t="s">
        <v>177</v>
      </c>
      <c r="B440" s="26" t="s">
        <v>215</v>
      </c>
      <c r="C440" s="26" t="s">
        <v>652</v>
      </c>
      <c r="D440" s="26" t="s">
        <v>39</v>
      </c>
      <c r="E440" s="27" t="s">
        <v>368</v>
      </c>
      <c r="F440" s="11">
        <v>1584</v>
      </c>
      <c r="G440" s="11">
        <v>1584</v>
      </c>
      <c r="H440" s="11">
        <v>1584</v>
      </c>
      <c r="I440" s="2"/>
    </row>
    <row r="441" spans="1:9" outlineLevel="2">
      <c r="A441" s="25" t="s">
        <v>177</v>
      </c>
      <c r="B441" s="26" t="s">
        <v>219</v>
      </c>
      <c r="C441" s="26"/>
      <c r="D441" s="25"/>
      <c r="E441" s="27" t="s">
        <v>332</v>
      </c>
      <c r="F441" s="11">
        <f>F442</f>
        <v>15291</v>
      </c>
      <c r="G441" s="11">
        <f t="shared" ref="G441:H443" si="224">G442</f>
        <v>15291</v>
      </c>
      <c r="H441" s="11">
        <f t="shared" si="224"/>
        <v>15291</v>
      </c>
      <c r="I441" s="2"/>
    </row>
    <row r="442" spans="1:9" ht="39.6" outlineLevel="3">
      <c r="A442" s="25" t="s">
        <v>177</v>
      </c>
      <c r="B442" s="26" t="s">
        <v>219</v>
      </c>
      <c r="C442" s="26" t="s">
        <v>184</v>
      </c>
      <c r="D442" s="25"/>
      <c r="E442" s="27" t="s">
        <v>327</v>
      </c>
      <c r="F442" s="11">
        <f>F443</f>
        <v>15291</v>
      </c>
      <c r="G442" s="11">
        <f t="shared" si="224"/>
        <v>15291</v>
      </c>
      <c r="H442" s="11">
        <f t="shared" si="224"/>
        <v>15291</v>
      </c>
      <c r="I442" s="2"/>
    </row>
    <row r="443" spans="1:9" ht="39.6" outlineLevel="4">
      <c r="A443" s="25" t="s">
        <v>177</v>
      </c>
      <c r="B443" s="26" t="s">
        <v>219</v>
      </c>
      <c r="C443" s="26" t="s">
        <v>220</v>
      </c>
      <c r="D443" s="25"/>
      <c r="E443" s="27" t="s">
        <v>512</v>
      </c>
      <c r="F443" s="11">
        <f>F444</f>
        <v>15291</v>
      </c>
      <c r="G443" s="11">
        <f t="shared" si="224"/>
        <v>15291</v>
      </c>
      <c r="H443" s="11">
        <f t="shared" si="224"/>
        <v>15291</v>
      </c>
      <c r="I443" s="2"/>
    </row>
    <row r="444" spans="1:9" ht="26.4" outlineLevel="5">
      <c r="A444" s="25" t="s">
        <v>177</v>
      </c>
      <c r="B444" s="26" t="s">
        <v>219</v>
      </c>
      <c r="C444" s="26" t="s">
        <v>221</v>
      </c>
      <c r="D444" s="25"/>
      <c r="E444" s="27" t="s">
        <v>513</v>
      </c>
      <c r="F444" s="11">
        <f>F445+F449</f>
        <v>15291</v>
      </c>
      <c r="G444" s="11">
        <f t="shared" ref="G444:H444" si="225">G445+G449</f>
        <v>15291</v>
      </c>
      <c r="H444" s="11">
        <f t="shared" si="225"/>
        <v>15291</v>
      </c>
      <c r="I444" s="2"/>
    </row>
    <row r="445" spans="1:9" ht="26.4" outlineLevel="6">
      <c r="A445" s="25" t="s">
        <v>177</v>
      </c>
      <c r="B445" s="26" t="s">
        <v>219</v>
      </c>
      <c r="C445" s="26" t="s">
        <v>222</v>
      </c>
      <c r="D445" s="25"/>
      <c r="E445" s="27" t="s">
        <v>514</v>
      </c>
      <c r="F445" s="11">
        <f>F446+F447+F448</f>
        <v>10698.5</v>
      </c>
      <c r="G445" s="11">
        <f t="shared" ref="G445:H445" si="226">G446+G447+G448</f>
        <v>10698.5</v>
      </c>
      <c r="H445" s="11">
        <f t="shared" si="226"/>
        <v>10698.5</v>
      </c>
      <c r="I445" s="2"/>
    </row>
    <row r="446" spans="1:9" ht="52.8" outlineLevel="7">
      <c r="A446" s="25" t="s">
        <v>177</v>
      </c>
      <c r="B446" s="26" t="s">
        <v>219</v>
      </c>
      <c r="C446" s="26" t="s">
        <v>222</v>
      </c>
      <c r="D446" s="25" t="s">
        <v>6</v>
      </c>
      <c r="E446" s="27" t="s">
        <v>341</v>
      </c>
      <c r="F446" s="11">
        <v>9201.5</v>
      </c>
      <c r="G446" s="11">
        <v>9201.5</v>
      </c>
      <c r="H446" s="11">
        <v>9201.5</v>
      </c>
      <c r="I446" s="2"/>
    </row>
    <row r="447" spans="1:9" ht="26.4" outlineLevel="7">
      <c r="A447" s="25" t="s">
        <v>177</v>
      </c>
      <c r="B447" s="26" t="s">
        <v>219</v>
      </c>
      <c r="C447" s="26" t="s">
        <v>222</v>
      </c>
      <c r="D447" s="25" t="s">
        <v>7</v>
      </c>
      <c r="E447" s="27" t="s">
        <v>342</v>
      </c>
      <c r="F447" s="11">
        <v>1494</v>
      </c>
      <c r="G447" s="11">
        <v>1494</v>
      </c>
      <c r="H447" s="11">
        <v>1494</v>
      </c>
      <c r="I447" s="2"/>
    </row>
    <row r="448" spans="1:9" outlineLevel="7">
      <c r="A448" s="25" t="s">
        <v>177</v>
      </c>
      <c r="B448" s="26" t="s">
        <v>219</v>
      </c>
      <c r="C448" s="26" t="s">
        <v>222</v>
      </c>
      <c r="D448" s="25" t="s">
        <v>8</v>
      </c>
      <c r="E448" s="27" t="s">
        <v>343</v>
      </c>
      <c r="F448" s="11">
        <v>3</v>
      </c>
      <c r="G448" s="11">
        <v>3</v>
      </c>
      <c r="H448" s="11">
        <v>3</v>
      </c>
      <c r="I448" s="2"/>
    </row>
    <row r="449" spans="1:9" ht="39.6" outlineLevel="6">
      <c r="A449" s="25" t="s">
        <v>177</v>
      </c>
      <c r="B449" s="26" t="s">
        <v>219</v>
      </c>
      <c r="C449" s="26" t="s">
        <v>223</v>
      </c>
      <c r="D449" s="25"/>
      <c r="E449" s="27" t="s">
        <v>515</v>
      </c>
      <c r="F449" s="11">
        <f>F450+F451</f>
        <v>4592.5</v>
      </c>
      <c r="G449" s="11">
        <f t="shared" ref="G449:H449" si="227">G450+G451</f>
        <v>4592.5</v>
      </c>
      <c r="H449" s="11">
        <f t="shared" si="227"/>
        <v>4592.5</v>
      </c>
      <c r="I449" s="2"/>
    </row>
    <row r="450" spans="1:9" ht="52.8" outlineLevel="7">
      <c r="A450" s="25" t="s">
        <v>177</v>
      </c>
      <c r="B450" s="26" t="s">
        <v>219</v>
      </c>
      <c r="C450" s="26" t="s">
        <v>223</v>
      </c>
      <c r="D450" s="25" t="s">
        <v>6</v>
      </c>
      <c r="E450" s="27" t="s">
        <v>341</v>
      </c>
      <c r="F450" s="11">
        <v>4351.7</v>
      </c>
      <c r="G450" s="11">
        <v>4351.7</v>
      </c>
      <c r="H450" s="11">
        <v>4351.7</v>
      </c>
      <c r="I450" s="2"/>
    </row>
    <row r="451" spans="1:9" ht="26.4" outlineLevel="7">
      <c r="A451" s="25" t="s">
        <v>177</v>
      </c>
      <c r="B451" s="26" t="s">
        <v>219</v>
      </c>
      <c r="C451" s="26" t="s">
        <v>223</v>
      </c>
      <c r="D451" s="25" t="s">
        <v>7</v>
      </c>
      <c r="E451" s="27" t="s">
        <v>342</v>
      </c>
      <c r="F451" s="11">
        <v>240.8</v>
      </c>
      <c r="G451" s="11">
        <v>240.8</v>
      </c>
      <c r="H451" s="11">
        <v>240.8</v>
      </c>
      <c r="I451" s="2"/>
    </row>
    <row r="452" spans="1:9" outlineLevel="1">
      <c r="A452" s="25" t="s">
        <v>177</v>
      </c>
      <c r="B452" s="26" t="s">
        <v>149</v>
      </c>
      <c r="C452" s="26"/>
      <c r="D452" s="25"/>
      <c r="E452" s="27" t="s">
        <v>289</v>
      </c>
      <c r="F452" s="11">
        <f>F453+F463</f>
        <v>6979.4000000000005</v>
      </c>
      <c r="G452" s="11">
        <f t="shared" ref="G452:H452" si="228">G453+G463</f>
        <v>6979.4000000000005</v>
      </c>
      <c r="H452" s="11">
        <f t="shared" si="228"/>
        <v>6979.4000000000005</v>
      </c>
      <c r="I452" s="2"/>
    </row>
    <row r="453" spans="1:9" outlineLevel="2">
      <c r="A453" s="25" t="s">
        <v>177</v>
      </c>
      <c r="B453" s="26" t="s">
        <v>153</v>
      </c>
      <c r="C453" s="26"/>
      <c r="D453" s="25"/>
      <c r="E453" s="27" t="s">
        <v>319</v>
      </c>
      <c r="F453" s="11">
        <f>F454</f>
        <v>1476</v>
      </c>
      <c r="G453" s="11">
        <f t="shared" ref="G453:H453" si="229">G454</f>
        <v>1476</v>
      </c>
      <c r="H453" s="11">
        <f t="shared" si="229"/>
        <v>1476</v>
      </c>
      <c r="I453" s="2"/>
    </row>
    <row r="454" spans="1:9" ht="39.6" outlineLevel="3">
      <c r="A454" s="25" t="s">
        <v>177</v>
      </c>
      <c r="B454" s="26" t="s">
        <v>153</v>
      </c>
      <c r="C454" s="26" t="s">
        <v>184</v>
      </c>
      <c r="D454" s="25"/>
      <c r="E454" s="27" t="s">
        <v>327</v>
      </c>
      <c r="F454" s="11">
        <f>F455+F460</f>
        <v>1476</v>
      </c>
      <c r="G454" s="11">
        <f t="shared" ref="G454:H454" si="230">G455+G460</f>
        <v>1476</v>
      </c>
      <c r="H454" s="11">
        <f t="shared" si="230"/>
        <v>1476</v>
      </c>
      <c r="I454" s="2"/>
    </row>
    <row r="455" spans="1:9" ht="26.4" outlineLevel="4">
      <c r="A455" s="25" t="s">
        <v>177</v>
      </c>
      <c r="B455" s="26" t="s">
        <v>153</v>
      </c>
      <c r="C455" s="26" t="s">
        <v>185</v>
      </c>
      <c r="D455" s="25"/>
      <c r="E455" s="27" t="s">
        <v>482</v>
      </c>
      <c r="F455" s="11">
        <f>F456</f>
        <v>288</v>
      </c>
      <c r="G455" s="11">
        <f t="shared" ref="G455:H457" si="231">G456</f>
        <v>288</v>
      </c>
      <c r="H455" s="11">
        <f t="shared" si="231"/>
        <v>288</v>
      </c>
      <c r="I455" s="2"/>
    </row>
    <row r="456" spans="1:9" ht="26.4" outlineLevel="5">
      <c r="A456" s="25" t="s">
        <v>177</v>
      </c>
      <c r="B456" s="26" t="s">
        <v>153</v>
      </c>
      <c r="C456" s="26" t="s">
        <v>212</v>
      </c>
      <c r="D456" s="25"/>
      <c r="E456" s="27" t="s">
        <v>506</v>
      </c>
      <c r="F456" s="11">
        <f>F457</f>
        <v>288</v>
      </c>
      <c r="G456" s="11">
        <f t="shared" si="231"/>
        <v>288</v>
      </c>
      <c r="H456" s="11">
        <f t="shared" si="231"/>
        <v>288</v>
      </c>
      <c r="I456" s="2"/>
    </row>
    <row r="457" spans="1:9" ht="66" outlineLevel="6">
      <c r="A457" s="25" t="s">
        <v>177</v>
      </c>
      <c r="B457" s="26" t="s">
        <v>153</v>
      </c>
      <c r="C457" s="26" t="s">
        <v>224</v>
      </c>
      <c r="D457" s="25"/>
      <c r="E457" s="27" t="s">
        <v>516</v>
      </c>
      <c r="F457" s="11">
        <f>F458</f>
        <v>288</v>
      </c>
      <c r="G457" s="11">
        <f t="shared" si="231"/>
        <v>288</v>
      </c>
      <c r="H457" s="11">
        <f t="shared" si="231"/>
        <v>288</v>
      </c>
      <c r="I457" s="2"/>
    </row>
    <row r="458" spans="1:9" outlineLevel="7">
      <c r="A458" s="25" t="s">
        <v>177</v>
      </c>
      <c r="B458" s="26" t="s">
        <v>153</v>
      </c>
      <c r="C458" s="26" t="s">
        <v>224</v>
      </c>
      <c r="D458" s="25" t="s">
        <v>21</v>
      </c>
      <c r="E458" s="27" t="s">
        <v>353</v>
      </c>
      <c r="F458" s="11">
        <v>288</v>
      </c>
      <c r="G458" s="11">
        <v>288</v>
      </c>
      <c r="H458" s="11">
        <v>288</v>
      </c>
      <c r="I458" s="2"/>
    </row>
    <row r="459" spans="1:9" ht="26.4" outlineLevel="4">
      <c r="A459" s="25" t="s">
        <v>177</v>
      </c>
      <c r="B459" s="26" t="s">
        <v>153</v>
      </c>
      <c r="C459" s="26" t="s">
        <v>192</v>
      </c>
      <c r="D459" s="25"/>
      <c r="E459" s="27" t="s">
        <v>488</v>
      </c>
      <c r="F459" s="11">
        <f>F460</f>
        <v>1188</v>
      </c>
      <c r="G459" s="11">
        <f t="shared" ref="G459:H461" si="232">G460</f>
        <v>1188</v>
      </c>
      <c r="H459" s="11">
        <f t="shared" si="232"/>
        <v>1188</v>
      </c>
      <c r="I459" s="2"/>
    </row>
    <row r="460" spans="1:9" ht="39.6" outlineLevel="5">
      <c r="A460" s="25" t="s">
        <v>177</v>
      </c>
      <c r="B460" s="26" t="s">
        <v>153</v>
      </c>
      <c r="C460" s="26" t="s">
        <v>193</v>
      </c>
      <c r="D460" s="25"/>
      <c r="E460" s="27" t="s">
        <v>489</v>
      </c>
      <c r="F460" s="11">
        <f>F461</f>
        <v>1188</v>
      </c>
      <c r="G460" s="11">
        <f t="shared" si="232"/>
        <v>1188</v>
      </c>
      <c r="H460" s="11">
        <f t="shared" si="232"/>
        <v>1188</v>
      </c>
      <c r="I460" s="2"/>
    </row>
    <row r="461" spans="1:9" ht="66" outlineLevel="6">
      <c r="A461" s="25" t="s">
        <v>177</v>
      </c>
      <c r="B461" s="26" t="s">
        <v>153</v>
      </c>
      <c r="C461" s="26" t="s">
        <v>225</v>
      </c>
      <c r="D461" s="25"/>
      <c r="E461" s="27" t="s">
        <v>516</v>
      </c>
      <c r="F461" s="11">
        <f>F462</f>
        <v>1188</v>
      </c>
      <c r="G461" s="11">
        <f t="shared" si="232"/>
        <v>1188</v>
      </c>
      <c r="H461" s="11">
        <f t="shared" si="232"/>
        <v>1188</v>
      </c>
      <c r="I461" s="2"/>
    </row>
    <row r="462" spans="1:9" outlineLevel="7">
      <c r="A462" s="25" t="s">
        <v>177</v>
      </c>
      <c r="B462" s="26" t="s">
        <v>153</v>
      </c>
      <c r="C462" s="26" t="s">
        <v>225</v>
      </c>
      <c r="D462" s="25" t="s">
        <v>21</v>
      </c>
      <c r="E462" s="27" t="s">
        <v>353</v>
      </c>
      <c r="F462" s="11">
        <v>1188</v>
      </c>
      <c r="G462" s="11">
        <v>1188</v>
      </c>
      <c r="H462" s="11">
        <v>1188</v>
      </c>
      <c r="I462" s="2"/>
    </row>
    <row r="463" spans="1:9" outlineLevel="2">
      <c r="A463" s="25" t="s">
        <v>177</v>
      </c>
      <c r="B463" s="26" t="s">
        <v>167</v>
      </c>
      <c r="C463" s="26"/>
      <c r="D463" s="25"/>
      <c r="E463" s="27" t="s">
        <v>322</v>
      </c>
      <c r="F463" s="11">
        <f>F464</f>
        <v>5503.4000000000005</v>
      </c>
      <c r="G463" s="11">
        <f t="shared" ref="G463:H466" si="233">G464</f>
        <v>5503.4000000000005</v>
      </c>
      <c r="H463" s="11">
        <f t="shared" si="233"/>
        <v>5503.4000000000005</v>
      </c>
      <c r="I463" s="2"/>
    </row>
    <row r="464" spans="1:9" ht="39.6" outlineLevel="3">
      <c r="A464" s="25" t="s">
        <v>177</v>
      </c>
      <c r="B464" s="26" t="s">
        <v>167</v>
      </c>
      <c r="C464" s="26" t="s">
        <v>184</v>
      </c>
      <c r="D464" s="25"/>
      <c r="E464" s="27" t="s">
        <v>327</v>
      </c>
      <c r="F464" s="11">
        <f>F465</f>
        <v>5503.4000000000005</v>
      </c>
      <c r="G464" s="11">
        <f t="shared" si="233"/>
        <v>5503.4000000000005</v>
      </c>
      <c r="H464" s="11">
        <f t="shared" si="233"/>
        <v>5503.4000000000005</v>
      </c>
      <c r="I464" s="2"/>
    </row>
    <row r="465" spans="1:9" ht="26.4" outlineLevel="4">
      <c r="A465" s="25" t="s">
        <v>177</v>
      </c>
      <c r="B465" s="26" t="s">
        <v>167</v>
      </c>
      <c r="C465" s="26" t="s">
        <v>185</v>
      </c>
      <c r="D465" s="25"/>
      <c r="E465" s="27" t="s">
        <v>482</v>
      </c>
      <c r="F465" s="11">
        <f>F466</f>
        <v>5503.4000000000005</v>
      </c>
      <c r="G465" s="11">
        <f t="shared" si="233"/>
        <v>5503.4000000000005</v>
      </c>
      <c r="H465" s="11">
        <f t="shared" si="233"/>
        <v>5503.4000000000005</v>
      </c>
      <c r="I465" s="2"/>
    </row>
    <row r="466" spans="1:9" ht="26.4" outlineLevel="5">
      <c r="A466" s="25" t="s">
        <v>177</v>
      </c>
      <c r="B466" s="26" t="s">
        <v>167</v>
      </c>
      <c r="C466" s="26" t="s">
        <v>186</v>
      </c>
      <c r="D466" s="25"/>
      <c r="E466" s="27" t="s">
        <v>483</v>
      </c>
      <c r="F466" s="11">
        <f>F467</f>
        <v>5503.4000000000005</v>
      </c>
      <c r="G466" s="11">
        <f t="shared" si="233"/>
        <v>5503.4000000000005</v>
      </c>
      <c r="H466" s="11">
        <f t="shared" si="233"/>
        <v>5503.4000000000005</v>
      </c>
      <c r="I466" s="2"/>
    </row>
    <row r="467" spans="1:9" ht="52.8" outlineLevel="6">
      <c r="A467" s="25" t="s">
        <v>177</v>
      </c>
      <c r="B467" s="26" t="s">
        <v>167</v>
      </c>
      <c r="C467" s="26" t="s">
        <v>226</v>
      </c>
      <c r="D467" s="25"/>
      <c r="E467" s="27" t="s">
        <v>517</v>
      </c>
      <c r="F467" s="11">
        <f>F468+F469</f>
        <v>5503.4000000000005</v>
      </c>
      <c r="G467" s="11">
        <f t="shared" ref="G467:H467" si="234">G468+G469</f>
        <v>5503.4000000000005</v>
      </c>
      <c r="H467" s="11">
        <f t="shared" si="234"/>
        <v>5503.4000000000005</v>
      </c>
      <c r="I467" s="2"/>
    </row>
    <row r="468" spans="1:9" ht="26.4" outlineLevel="7">
      <c r="A468" s="25" t="s">
        <v>177</v>
      </c>
      <c r="B468" s="26" t="s">
        <v>167</v>
      </c>
      <c r="C468" s="26" t="s">
        <v>226</v>
      </c>
      <c r="D468" s="25" t="s">
        <v>7</v>
      </c>
      <c r="E468" s="27" t="s">
        <v>342</v>
      </c>
      <c r="F468" s="11">
        <v>137.6</v>
      </c>
      <c r="G468" s="11">
        <v>137.6</v>
      </c>
      <c r="H468" s="11">
        <v>137.6</v>
      </c>
      <c r="I468" s="2"/>
    </row>
    <row r="469" spans="1:9" outlineLevel="7">
      <c r="A469" s="25" t="s">
        <v>177</v>
      </c>
      <c r="B469" s="26" t="s">
        <v>167</v>
      </c>
      <c r="C469" s="26" t="s">
        <v>226</v>
      </c>
      <c r="D469" s="25" t="s">
        <v>21</v>
      </c>
      <c r="E469" s="27" t="s">
        <v>353</v>
      </c>
      <c r="F469" s="11">
        <v>5365.8</v>
      </c>
      <c r="G469" s="11">
        <v>5365.8</v>
      </c>
      <c r="H469" s="11">
        <v>5365.8</v>
      </c>
      <c r="I469" s="2"/>
    </row>
    <row r="470" spans="1:9" outlineLevel="1">
      <c r="A470" s="25" t="s">
        <v>177</v>
      </c>
      <c r="B470" s="26" t="s">
        <v>227</v>
      </c>
      <c r="C470" s="26"/>
      <c r="D470" s="25"/>
      <c r="E470" s="27" t="s">
        <v>292</v>
      </c>
      <c r="F470" s="11">
        <f t="shared" ref="F470:H475" si="235">F471</f>
        <v>2057.1999999999998</v>
      </c>
      <c r="G470" s="11">
        <f t="shared" si="235"/>
        <v>2057.1999999999998</v>
      </c>
      <c r="H470" s="11">
        <f t="shared" si="235"/>
        <v>2057.1999999999998</v>
      </c>
      <c r="I470" s="2"/>
    </row>
    <row r="471" spans="1:9" outlineLevel="2">
      <c r="A471" s="25" t="s">
        <v>177</v>
      </c>
      <c r="B471" s="26" t="s">
        <v>228</v>
      </c>
      <c r="C471" s="26"/>
      <c r="D471" s="25"/>
      <c r="E471" s="27" t="s">
        <v>333</v>
      </c>
      <c r="F471" s="11">
        <f t="shared" si="235"/>
        <v>2057.1999999999998</v>
      </c>
      <c r="G471" s="11">
        <f t="shared" si="235"/>
        <v>2057.1999999999998</v>
      </c>
      <c r="H471" s="11">
        <f t="shared" si="235"/>
        <v>2057.1999999999998</v>
      </c>
      <c r="I471" s="2"/>
    </row>
    <row r="472" spans="1:9" ht="39.6" outlineLevel="3">
      <c r="A472" s="25" t="s">
        <v>177</v>
      </c>
      <c r="B472" s="26" t="s">
        <v>228</v>
      </c>
      <c r="C472" s="26" t="s">
        <v>184</v>
      </c>
      <c r="D472" s="25"/>
      <c r="E472" s="27" t="s">
        <v>327</v>
      </c>
      <c r="F472" s="11">
        <f t="shared" si="235"/>
        <v>2057.1999999999998</v>
      </c>
      <c r="G472" s="11">
        <f t="shared" si="235"/>
        <v>2057.1999999999998</v>
      </c>
      <c r="H472" s="11">
        <f t="shared" si="235"/>
        <v>2057.1999999999998</v>
      </c>
      <c r="I472" s="2"/>
    </row>
    <row r="473" spans="1:9" ht="26.4" outlineLevel="4">
      <c r="A473" s="25" t="s">
        <v>177</v>
      </c>
      <c r="B473" s="26" t="s">
        <v>228</v>
      </c>
      <c r="C473" s="26" t="s">
        <v>208</v>
      </c>
      <c r="D473" s="25"/>
      <c r="E473" s="27" t="s">
        <v>503</v>
      </c>
      <c r="F473" s="11">
        <f>F474+F477</f>
        <v>2057.1999999999998</v>
      </c>
      <c r="G473" s="11">
        <f t="shared" ref="G473:H473" si="236">G474+G477</f>
        <v>2057.1999999999998</v>
      </c>
      <c r="H473" s="11">
        <f t="shared" si="236"/>
        <v>2057.1999999999998</v>
      </c>
      <c r="I473" s="2"/>
    </row>
    <row r="474" spans="1:9" ht="26.4" outlineLevel="5">
      <c r="A474" s="25" t="s">
        <v>177</v>
      </c>
      <c r="B474" s="26" t="s">
        <v>228</v>
      </c>
      <c r="C474" s="26" t="s">
        <v>209</v>
      </c>
      <c r="D474" s="25"/>
      <c r="E474" s="27" t="s">
        <v>504</v>
      </c>
      <c r="F474" s="11">
        <f t="shared" si="235"/>
        <v>2047.1999999999998</v>
      </c>
      <c r="G474" s="11">
        <f t="shared" si="235"/>
        <v>2057.1999999999998</v>
      </c>
      <c r="H474" s="11">
        <f t="shared" si="235"/>
        <v>2057.1999999999998</v>
      </c>
      <c r="I474" s="2"/>
    </row>
    <row r="475" spans="1:9" ht="52.8" outlineLevel="6">
      <c r="A475" s="25" t="s">
        <v>177</v>
      </c>
      <c r="B475" s="26" t="s">
        <v>228</v>
      </c>
      <c r="C475" s="26" t="s">
        <v>229</v>
      </c>
      <c r="D475" s="25"/>
      <c r="E475" s="27" t="s">
        <v>518</v>
      </c>
      <c r="F475" s="11">
        <f t="shared" si="235"/>
        <v>2047.1999999999998</v>
      </c>
      <c r="G475" s="11">
        <f t="shared" si="235"/>
        <v>2057.1999999999998</v>
      </c>
      <c r="H475" s="11">
        <f t="shared" si="235"/>
        <v>2057.1999999999998</v>
      </c>
      <c r="I475" s="2"/>
    </row>
    <row r="476" spans="1:9" ht="26.4" outlineLevel="7">
      <c r="A476" s="25" t="s">
        <v>177</v>
      </c>
      <c r="B476" s="26" t="s">
        <v>228</v>
      </c>
      <c r="C476" s="26" t="s">
        <v>229</v>
      </c>
      <c r="D476" s="25" t="s">
        <v>39</v>
      </c>
      <c r="E476" s="27" t="s">
        <v>368</v>
      </c>
      <c r="F476" s="11">
        <f>2057.2-10</f>
        <v>2047.1999999999998</v>
      </c>
      <c r="G476" s="11">
        <v>2057.1999999999998</v>
      </c>
      <c r="H476" s="11">
        <v>2057.1999999999998</v>
      </c>
      <c r="I476" s="2"/>
    </row>
    <row r="477" spans="1:9" ht="26.4" outlineLevel="7">
      <c r="A477" s="25" t="s">
        <v>177</v>
      </c>
      <c r="B477" s="26" t="s">
        <v>228</v>
      </c>
      <c r="C477" s="26" t="s">
        <v>738</v>
      </c>
      <c r="D477" s="25"/>
      <c r="E477" s="27" t="s">
        <v>697</v>
      </c>
      <c r="F477" s="11">
        <f>F478</f>
        <v>10</v>
      </c>
      <c r="G477" s="11">
        <f t="shared" ref="G477:H477" si="237">G478</f>
        <v>0</v>
      </c>
      <c r="H477" s="11">
        <f t="shared" si="237"/>
        <v>0</v>
      </c>
      <c r="I477" s="2"/>
    </row>
    <row r="478" spans="1:9" ht="79.2" outlineLevel="7">
      <c r="A478" s="25" t="s">
        <v>177</v>
      </c>
      <c r="B478" s="26" t="s">
        <v>228</v>
      </c>
      <c r="C478" s="26" t="s">
        <v>737</v>
      </c>
      <c r="D478" s="25"/>
      <c r="E478" s="27" t="s">
        <v>698</v>
      </c>
      <c r="F478" s="11">
        <f>F479</f>
        <v>10</v>
      </c>
      <c r="G478" s="11">
        <f t="shared" ref="G478:H478" si="238">G479</f>
        <v>0</v>
      </c>
      <c r="H478" s="11">
        <f t="shared" si="238"/>
        <v>0</v>
      </c>
      <c r="I478" s="2"/>
    </row>
    <row r="479" spans="1:9" ht="26.4" outlineLevel="7">
      <c r="A479" s="25" t="s">
        <v>177</v>
      </c>
      <c r="B479" s="26" t="s">
        <v>228</v>
      </c>
      <c r="C479" s="26" t="s">
        <v>737</v>
      </c>
      <c r="D479" s="25" t="s">
        <v>39</v>
      </c>
      <c r="E479" s="27" t="s">
        <v>368</v>
      </c>
      <c r="F479" s="11">
        <v>10</v>
      </c>
      <c r="G479" s="11">
        <v>0</v>
      </c>
      <c r="H479" s="11">
        <v>0</v>
      </c>
      <c r="I479" s="2"/>
    </row>
    <row r="480" spans="1:9" s="3" customFormat="1" ht="39.6">
      <c r="A480" s="30" t="s">
        <v>230</v>
      </c>
      <c r="B480" s="77"/>
      <c r="C480" s="77"/>
      <c r="D480" s="30"/>
      <c r="E480" s="31" t="s">
        <v>282</v>
      </c>
      <c r="F480" s="10">
        <f>F481+F505+F544+F580+F498</f>
        <v>54578.900000000009</v>
      </c>
      <c r="G480" s="10">
        <f>G481+G505+G544+G580+G498</f>
        <v>49657.700000000012</v>
      </c>
      <c r="H480" s="10">
        <f>H481+H505+H544+H580+H498</f>
        <v>48515.700000000004</v>
      </c>
      <c r="I480" s="4"/>
    </row>
    <row r="481" spans="1:9" outlineLevel="1">
      <c r="A481" s="25" t="s">
        <v>230</v>
      </c>
      <c r="B481" s="26" t="s">
        <v>82</v>
      </c>
      <c r="C481" s="26"/>
      <c r="D481" s="25"/>
      <c r="E481" s="27" t="s">
        <v>286</v>
      </c>
      <c r="F481" s="11">
        <f>F482+F489</f>
        <v>506</v>
      </c>
      <c r="G481" s="11">
        <f t="shared" ref="G481:H481" si="239">G482+G489</f>
        <v>231</v>
      </c>
      <c r="H481" s="11">
        <f t="shared" si="239"/>
        <v>231</v>
      </c>
      <c r="I481" s="2"/>
    </row>
    <row r="482" spans="1:9" outlineLevel="2">
      <c r="A482" s="25" t="s">
        <v>230</v>
      </c>
      <c r="B482" s="26" t="s">
        <v>178</v>
      </c>
      <c r="C482" s="26"/>
      <c r="D482" s="25"/>
      <c r="E482" s="27" t="s">
        <v>325</v>
      </c>
      <c r="F482" s="11">
        <f>F483</f>
        <v>50</v>
      </c>
      <c r="G482" s="11">
        <f t="shared" ref="G482:H486" si="240">G483</f>
        <v>50</v>
      </c>
      <c r="H482" s="11">
        <f t="shared" si="240"/>
        <v>50</v>
      </c>
      <c r="I482" s="2"/>
    </row>
    <row r="483" spans="1:9" ht="52.8" outlineLevel="3">
      <c r="A483" s="25" t="s">
        <v>230</v>
      </c>
      <c r="B483" s="26" t="s">
        <v>178</v>
      </c>
      <c r="C483" s="26" t="s">
        <v>168</v>
      </c>
      <c r="D483" s="25"/>
      <c r="E483" s="27" t="s">
        <v>323</v>
      </c>
      <c r="F483" s="11">
        <f>F484</f>
        <v>50</v>
      </c>
      <c r="G483" s="11">
        <f t="shared" si="240"/>
        <v>50</v>
      </c>
      <c r="H483" s="11">
        <f t="shared" si="240"/>
        <v>50</v>
      </c>
      <c r="I483" s="2"/>
    </row>
    <row r="484" spans="1:9" ht="26.4" outlineLevel="4">
      <c r="A484" s="25" t="s">
        <v>230</v>
      </c>
      <c r="B484" s="26" t="s">
        <v>178</v>
      </c>
      <c r="C484" s="26" t="s">
        <v>179</v>
      </c>
      <c r="D484" s="25"/>
      <c r="E484" s="27" t="s">
        <v>479</v>
      </c>
      <c r="F484" s="11">
        <f>F485</f>
        <v>50</v>
      </c>
      <c r="G484" s="11">
        <f t="shared" si="240"/>
        <v>50</v>
      </c>
      <c r="H484" s="11">
        <f t="shared" si="240"/>
        <v>50</v>
      </c>
      <c r="I484" s="2"/>
    </row>
    <row r="485" spans="1:9" ht="39.6" outlineLevel="5">
      <c r="A485" s="25" t="s">
        <v>230</v>
      </c>
      <c r="B485" s="26" t="s">
        <v>178</v>
      </c>
      <c r="C485" s="26" t="s">
        <v>231</v>
      </c>
      <c r="D485" s="25"/>
      <c r="E485" s="27" t="s">
        <v>519</v>
      </c>
      <c r="F485" s="11">
        <f>F486</f>
        <v>50</v>
      </c>
      <c r="G485" s="11">
        <f t="shared" si="240"/>
        <v>50</v>
      </c>
      <c r="H485" s="11">
        <f t="shared" si="240"/>
        <v>50</v>
      </c>
      <c r="I485" s="2"/>
    </row>
    <row r="486" spans="1:9" ht="26.4" outlineLevel="6">
      <c r="A486" s="25" t="s">
        <v>230</v>
      </c>
      <c r="B486" s="26" t="s">
        <v>178</v>
      </c>
      <c r="C486" s="26" t="s">
        <v>232</v>
      </c>
      <c r="D486" s="25"/>
      <c r="E486" s="27" t="s">
        <v>520</v>
      </c>
      <c r="F486" s="11">
        <f>F487</f>
        <v>50</v>
      </c>
      <c r="G486" s="11">
        <f t="shared" si="240"/>
        <v>50</v>
      </c>
      <c r="H486" s="11">
        <f t="shared" si="240"/>
        <v>50</v>
      </c>
      <c r="I486" s="2"/>
    </row>
    <row r="487" spans="1:9" ht="52.8" outlineLevel="7">
      <c r="A487" s="25" t="s">
        <v>230</v>
      </c>
      <c r="B487" s="26" t="s">
        <v>178</v>
      </c>
      <c r="C487" s="26" t="s">
        <v>232</v>
      </c>
      <c r="D487" s="25">
        <v>100</v>
      </c>
      <c r="E487" s="27" t="s">
        <v>341</v>
      </c>
      <c r="F487" s="11">
        <v>50</v>
      </c>
      <c r="G487" s="11">
        <v>50</v>
      </c>
      <c r="H487" s="11">
        <v>50</v>
      </c>
      <c r="I487" s="2"/>
    </row>
    <row r="488" spans="1:9" outlineLevel="2">
      <c r="A488" s="25" t="s">
        <v>230</v>
      </c>
      <c r="B488" s="26" t="s">
        <v>105</v>
      </c>
      <c r="C488" s="26"/>
      <c r="D488" s="25"/>
      <c r="E488" s="27" t="s">
        <v>310</v>
      </c>
      <c r="F488" s="11">
        <f>F489</f>
        <v>456</v>
      </c>
      <c r="G488" s="11">
        <f t="shared" ref="G488:H490" si="241">G489</f>
        <v>181</v>
      </c>
      <c r="H488" s="11">
        <f t="shared" si="241"/>
        <v>181</v>
      </c>
      <c r="I488" s="2"/>
    </row>
    <row r="489" spans="1:9" ht="39.6" outlineLevel="3">
      <c r="A489" s="25" t="s">
        <v>230</v>
      </c>
      <c r="B489" s="26" t="s">
        <v>105</v>
      </c>
      <c r="C489" s="26" t="s">
        <v>233</v>
      </c>
      <c r="D489" s="25"/>
      <c r="E489" s="27" t="s">
        <v>334</v>
      </c>
      <c r="F489" s="11">
        <f>F490</f>
        <v>456</v>
      </c>
      <c r="G489" s="11">
        <f t="shared" si="241"/>
        <v>181</v>
      </c>
      <c r="H489" s="11">
        <f t="shared" si="241"/>
        <v>181</v>
      </c>
      <c r="I489" s="2"/>
    </row>
    <row r="490" spans="1:9" outlineLevel="4">
      <c r="A490" s="25" t="s">
        <v>230</v>
      </c>
      <c r="B490" s="26" t="s">
        <v>105</v>
      </c>
      <c r="C490" s="26" t="s">
        <v>234</v>
      </c>
      <c r="D490" s="25"/>
      <c r="E490" s="27" t="s">
        <v>521</v>
      </c>
      <c r="F490" s="11">
        <f>F491</f>
        <v>456</v>
      </c>
      <c r="G490" s="11">
        <f t="shared" si="241"/>
        <v>181</v>
      </c>
      <c r="H490" s="11">
        <f t="shared" si="241"/>
        <v>181</v>
      </c>
      <c r="I490" s="2"/>
    </row>
    <row r="491" spans="1:9" ht="39.6" outlineLevel="5">
      <c r="A491" s="25" t="s">
        <v>230</v>
      </c>
      <c r="B491" s="26" t="s">
        <v>105</v>
      </c>
      <c r="C491" s="26" t="s">
        <v>235</v>
      </c>
      <c r="D491" s="25"/>
      <c r="E491" s="27" t="s">
        <v>522</v>
      </c>
      <c r="F491" s="11">
        <f>F492+F494+F496</f>
        <v>456</v>
      </c>
      <c r="G491" s="11">
        <f t="shared" ref="G491:H491" si="242">G492+G494+G496</f>
        <v>181</v>
      </c>
      <c r="H491" s="11">
        <f t="shared" si="242"/>
        <v>181</v>
      </c>
      <c r="I491" s="2"/>
    </row>
    <row r="492" spans="1:9" ht="39.6" outlineLevel="6">
      <c r="A492" s="25" t="s">
        <v>230</v>
      </c>
      <c r="B492" s="26" t="s">
        <v>105</v>
      </c>
      <c r="C492" s="26" t="s">
        <v>236</v>
      </c>
      <c r="D492" s="25"/>
      <c r="E492" s="27" t="s">
        <v>523</v>
      </c>
      <c r="F492" s="11">
        <f>F493</f>
        <v>77</v>
      </c>
      <c r="G492" s="11">
        <f t="shared" ref="G492:H492" si="243">G493</f>
        <v>77</v>
      </c>
      <c r="H492" s="11">
        <f t="shared" si="243"/>
        <v>77</v>
      </c>
      <c r="I492" s="2"/>
    </row>
    <row r="493" spans="1:9" ht="26.4" outlineLevel="7">
      <c r="A493" s="25" t="s">
        <v>230</v>
      </c>
      <c r="B493" s="26" t="s">
        <v>105</v>
      </c>
      <c r="C493" s="26" t="s">
        <v>236</v>
      </c>
      <c r="D493" s="25" t="s">
        <v>7</v>
      </c>
      <c r="E493" s="27" t="s">
        <v>342</v>
      </c>
      <c r="F493" s="11">
        <v>77</v>
      </c>
      <c r="G493" s="11">
        <v>77</v>
      </c>
      <c r="H493" s="11">
        <v>77</v>
      </c>
      <c r="I493" s="2"/>
    </row>
    <row r="494" spans="1:9" outlineLevel="6">
      <c r="A494" s="25" t="s">
        <v>230</v>
      </c>
      <c r="B494" s="26" t="s">
        <v>105</v>
      </c>
      <c r="C494" s="26" t="s">
        <v>237</v>
      </c>
      <c r="D494" s="25"/>
      <c r="E494" s="27" t="s">
        <v>524</v>
      </c>
      <c r="F494" s="11">
        <f>F495</f>
        <v>104</v>
      </c>
      <c r="G494" s="11">
        <f t="shared" ref="G494:H494" si="244">G495</f>
        <v>104</v>
      </c>
      <c r="H494" s="11">
        <f t="shared" si="244"/>
        <v>104</v>
      </c>
      <c r="I494" s="2"/>
    </row>
    <row r="495" spans="1:9" ht="26.4" outlineLevel="7">
      <c r="A495" s="25" t="s">
        <v>230</v>
      </c>
      <c r="B495" s="26" t="s">
        <v>105</v>
      </c>
      <c r="C495" s="26" t="s">
        <v>237</v>
      </c>
      <c r="D495" s="25" t="s">
        <v>7</v>
      </c>
      <c r="E495" s="27" t="s">
        <v>342</v>
      </c>
      <c r="F495" s="11">
        <v>104</v>
      </c>
      <c r="G495" s="11">
        <v>104</v>
      </c>
      <c r="H495" s="11">
        <v>104</v>
      </c>
      <c r="I495" s="2"/>
    </row>
    <row r="496" spans="1:9" ht="39.6" outlineLevel="7">
      <c r="A496" s="25" t="s">
        <v>230</v>
      </c>
      <c r="B496" s="26" t="s">
        <v>105</v>
      </c>
      <c r="C496" s="26" t="s">
        <v>700</v>
      </c>
      <c r="D496" s="25"/>
      <c r="E496" s="27" t="s">
        <v>701</v>
      </c>
      <c r="F496" s="11">
        <f>F497</f>
        <v>275</v>
      </c>
      <c r="G496" s="11">
        <f t="shared" ref="G496:H496" si="245">G497</f>
        <v>0</v>
      </c>
      <c r="H496" s="11">
        <f t="shared" si="245"/>
        <v>0</v>
      </c>
      <c r="I496" s="2"/>
    </row>
    <row r="497" spans="1:9" ht="26.4" outlineLevel="7">
      <c r="A497" s="25" t="s">
        <v>230</v>
      </c>
      <c r="B497" s="26" t="s">
        <v>105</v>
      </c>
      <c r="C497" s="26" t="s">
        <v>700</v>
      </c>
      <c r="D497" s="25">
        <v>200</v>
      </c>
      <c r="E497" s="27" t="s">
        <v>342</v>
      </c>
      <c r="F497" s="11">
        <v>275</v>
      </c>
      <c r="G497" s="11">
        <v>0</v>
      </c>
      <c r="H497" s="11">
        <v>0</v>
      </c>
      <c r="I497" s="2"/>
    </row>
    <row r="498" spans="1:9" outlineLevel="7">
      <c r="A498" s="25" t="s">
        <v>230</v>
      </c>
      <c r="B498" s="26" t="s">
        <v>107</v>
      </c>
      <c r="C498" s="26"/>
      <c r="D498" s="25"/>
      <c r="E498" s="27" t="s">
        <v>287</v>
      </c>
      <c r="F498" s="11">
        <f t="shared" ref="F498:F503" si="246">F499</f>
        <v>545.70000000000005</v>
      </c>
      <c r="G498" s="11">
        <f t="shared" ref="G498:H498" si="247">G499</f>
        <v>0</v>
      </c>
      <c r="H498" s="11">
        <f t="shared" si="247"/>
        <v>0</v>
      </c>
      <c r="I498" s="2"/>
    </row>
    <row r="499" spans="1:9" outlineLevel="7">
      <c r="A499" s="25" t="s">
        <v>230</v>
      </c>
      <c r="B499" s="26" t="s">
        <v>128</v>
      </c>
      <c r="C499" s="26"/>
      <c r="D499" s="25"/>
      <c r="E499" s="27" t="s">
        <v>314</v>
      </c>
      <c r="F499" s="11">
        <f t="shared" si="246"/>
        <v>545.70000000000005</v>
      </c>
      <c r="G499" s="11">
        <f t="shared" ref="G499:H499" si="248">G500</f>
        <v>0</v>
      </c>
      <c r="H499" s="11">
        <f t="shared" si="248"/>
        <v>0</v>
      </c>
      <c r="I499" s="2"/>
    </row>
    <row r="500" spans="1:9" ht="39.6" outlineLevel="7">
      <c r="A500" s="25" t="s">
        <v>230</v>
      </c>
      <c r="B500" s="26" t="s">
        <v>128</v>
      </c>
      <c r="C500" s="26" t="s">
        <v>160</v>
      </c>
      <c r="D500" s="25"/>
      <c r="E500" s="108" t="s">
        <v>616</v>
      </c>
      <c r="F500" s="11">
        <f t="shared" si="246"/>
        <v>545.70000000000005</v>
      </c>
      <c r="G500" s="11">
        <f t="shared" ref="G500:H500" si="249">G501</f>
        <v>0</v>
      </c>
      <c r="H500" s="11">
        <f t="shared" si="249"/>
        <v>0</v>
      </c>
      <c r="I500" s="2"/>
    </row>
    <row r="501" spans="1:9" ht="26.4" outlineLevel="7">
      <c r="A501" s="25" t="s">
        <v>230</v>
      </c>
      <c r="B501" s="26" t="s">
        <v>128</v>
      </c>
      <c r="C501" s="26" t="s">
        <v>238</v>
      </c>
      <c r="D501" s="25"/>
      <c r="E501" s="108" t="s">
        <v>617</v>
      </c>
      <c r="F501" s="11">
        <f t="shared" si="246"/>
        <v>545.70000000000005</v>
      </c>
      <c r="G501" s="11">
        <f t="shared" ref="G501:H501" si="250">G502</f>
        <v>0</v>
      </c>
      <c r="H501" s="11">
        <f t="shared" si="250"/>
        <v>0</v>
      </c>
      <c r="I501" s="2"/>
    </row>
    <row r="502" spans="1:9" ht="26.4" outlineLevel="7">
      <c r="A502" s="25" t="s">
        <v>230</v>
      </c>
      <c r="B502" s="26" t="s">
        <v>128</v>
      </c>
      <c r="C502" s="26" t="s">
        <v>615</v>
      </c>
      <c r="D502" s="25"/>
      <c r="E502" s="108" t="s">
        <v>618</v>
      </c>
      <c r="F502" s="11">
        <f t="shared" si="246"/>
        <v>545.70000000000005</v>
      </c>
      <c r="G502" s="11">
        <f t="shared" ref="G502:H502" si="251">G503</f>
        <v>0</v>
      </c>
      <c r="H502" s="11">
        <f t="shared" si="251"/>
        <v>0</v>
      </c>
      <c r="I502" s="2"/>
    </row>
    <row r="503" spans="1:9" ht="39.6" outlineLevel="7">
      <c r="A503" s="25" t="s">
        <v>230</v>
      </c>
      <c r="B503" s="26" t="s">
        <v>128</v>
      </c>
      <c r="C503" s="26" t="s">
        <v>756</v>
      </c>
      <c r="D503" s="25"/>
      <c r="E503" s="108" t="s">
        <v>619</v>
      </c>
      <c r="F503" s="11">
        <f t="shared" si="246"/>
        <v>545.70000000000005</v>
      </c>
      <c r="G503" s="11">
        <f t="shared" ref="G503:H503" si="252">G504</f>
        <v>0</v>
      </c>
      <c r="H503" s="11">
        <f t="shared" si="252"/>
        <v>0</v>
      </c>
      <c r="I503" s="2"/>
    </row>
    <row r="504" spans="1:9" ht="26.4" outlineLevel="7">
      <c r="A504" s="25" t="s">
        <v>230</v>
      </c>
      <c r="B504" s="26" t="s">
        <v>128</v>
      </c>
      <c r="C504" s="26" t="s">
        <v>756</v>
      </c>
      <c r="D504" s="25">
        <v>200</v>
      </c>
      <c r="E504" s="108" t="s">
        <v>620</v>
      </c>
      <c r="F504" s="11">
        <v>545.70000000000005</v>
      </c>
      <c r="G504" s="11">
        <v>0</v>
      </c>
      <c r="H504" s="11">
        <v>0</v>
      </c>
      <c r="I504" s="2"/>
    </row>
    <row r="505" spans="1:9" outlineLevel="1">
      <c r="A505" s="25" t="s">
        <v>230</v>
      </c>
      <c r="B505" s="26" t="s">
        <v>182</v>
      </c>
      <c r="C505" s="26"/>
      <c r="D505" s="25"/>
      <c r="E505" s="27" t="s">
        <v>291</v>
      </c>
      <c r="F505" s="11">
        <f t="shared" ref="F505:H505" si="253">F506+F521</f>
        <v>6111.5</v>
      </c>
      <c r="G505" s="11">
        <f t="shared" si="253"/>
        <v>5508.4</v>
      </c>
      <c r="H505" s="11">
        <f t="shared" si="253"/>
        <v>5445.7</v>
      </c>
      <c r="I505" s="2"/>
    </row>
    <row r="506" spans="1:9" outlineLevel="2">
      <c r="A506" s="25" t="s">
        <v>230</v>
      </c>
      <c r="B506" s="26" t="s">
        <v>207</v>
      </c>
      <c r="C506" s="26"/>
      <c r="D506" s="25"/>
      <c r="E506" s="27" t="s">
        <v>329</v>
      </c>
      <c r="F506" s="11">
        <f>F507</f>
        <v>5953.5</v>
      </c>
      <c r="G506" s="11">
        <f t="shared" ref="G506:H512" si="254">G507</f>
        <v>5350.4</v>
      </c>
      <c r="H506" s="11">
        <f t="shared" si="254"/>
        <v>5287.7</v>
      </c>
      <c r="I506" s="2"/>
    </row>
    <row r="507" spans="1:9" ht="39.6" outlineLevel="3">
      <c r="A507" s="25" t="s">
        <v>230</v>
      </c>
      <c r="B507" s="26" t="s">
        <v>207</v>
      </c>
      <c r="C507" s="26" t="s">
        <v>239</v>
      </c>
      <c r="D507" s="25"/>
      <c r="E507" s="27" t="s">
        <v>335</v>
      </c>
      <c r="F507" s="11">
        <f>F508</f>
        <v>5953.5</v>
      </c>
      <c r="G507" s="11">
        <f t="shared" si="254"/>
        <v>5350.4</v>
      </c>
      <c r="H507" s="11">
        <f t="shared" si="254"/>
        <v>5287.7</v>
      </c>
      <c r="I507" s="2"/>
    </row>
    <row r="508" spans="1:9" ht="39.6" outlineLevel="4">
      <c r="A508" s="25" t="s">
        <v>230</v>
      </c>
      <c r="B508" s="26" t="s">
        <v>207</v>
      </c>
      <c r="C508" s="26" t="s">
        <v>240</v>
      </c>
      <c r="D508" s="25"/>
      <c r="E508" s="27" t="s">
        <v>526</v>
      </c>
      <c r="F508" s="11">
        <f>F509+F518</f>
        <v>5953.5</v>
      </c>
      <c r="G508" s="11">
        <f t="shared" ref="G508:H508" si="255">G509+G518</f>
        <v>5350.4</v>
      </c>
      <c r="H508" s="11">
        <f t="shared" si="255"/>
        <v>5287.7</v>
      </c>
      <c r="I508" s="2"/>
    </row>
    <row r="509" spans="1:9" ht="26.4" outlineLevel="5">
      <c r="A509" s="25" t="s">
        <v>230</v>
      </c>
      <c r="B509" s="26" t="s">
        <v>207</v>
      </c>
      <c r="C509" s="26" t="s">
        <v>241</v>
      </c>
      <c r="D509" s="25"/>
      <c r="E509" s="27" t="s">
        <v>527</v>
      </c>
      <c r="F509" s="11">
        <f>F512+F514+F510+F516</f>
        <v>5953.5</v>
      </c>
      <c r="G509" s="11">
        <f t="shared" ref="G509:H509" si="256">G512+G514+G510+G516</f>
        <v>5287.7</v>
      </c>
      <c r="H509" s="11">
        <f t="shared" si="256"/>
        <v>5287.7</v>
      </c>
      <c r="I509" s="2"/>
    </row>
    <row r="510" spans="1:9" ht="39.6" outlineLevel="5">
      <c r="A510" s="25" t="s">
        <v>230</v>
      </c>
      <c r="B510" s="25" t="s">
        <v>207</v>
      </c>
      <c r="C510" s="26" t="s">
        <v>658</v>
      </c>
      <c r="D510" s="26"/>
      <c r="E510" s="27" t="s">
        <v>659</v>
      </c>
      <c r="F510" s="11">
        <f>F511</f>
        <v>753</v>
      </c>
      <c r="G510" s="11">
        <f t="shared" ref="G510:H510" si="257">G511</f>
        <v>753</v>
      </c>
      <c r="H510" s="11">
        <f t="shared" si="257"/>
        <v>753</v>
      </c>
      <c r="I510" s="2"/>
    </row>
    <row r="511" spans="1:9" ht="26.4" outlineLevel="5">
      <c r="A511" s="25" t="s">
        <v>230</v>
      </c>
      <c r="B511" s="25" t="s">
        <v>207</v>
      </c>
      <c r="C511" s="26" t="s">
        <v>658</v>
      </c>
      <c r="D511" s="26" t="s">
        <v>39</v>
      </c>
      <c r="E511" s="27" t="s">
        <v>368</v>
      </c>
      <c r="F511" s="11">
        <v>753</v>
      </c>
      <c r="G511" s="11">
        <v>753</v>
      </c>
      <c r="H511" s="11">
        <v>753</v>
      </c>
      <c r="I511" s="2"/>
    </row>
    <row r="512" spans="1:9" ht="52.8" outlineLevel="6">
      <c r="A512" s="25" t="s">
        <v>230</v>
      </c>
      <c r="B512" s="26" t="s">
        <v>207</v>
      </c>
      <c r="C512" s="26" t="s">
        <v>242</v>
      </c>
      <c r="D512" s="25"/>
      <c r="E512" s="27" t="s">
        <v>528</v>
      </c>
      <c r="F512" s="11">
        <f>F513</f>
        <v>4827.2</v>
      </c>
      <c r="G512" s="11">
        <f t="shared" si="254"/>
        <v>4527.2</v>
      </c>
      <c r="H512" s="11">
        <f t="shared" si="254"/>
        <v>4527.2</v>
      </c>
      <c r="I512" s="2"/>
    </row>
    <row r="513" spans="1:9" ht="26.4" outlineLevel="7">
      <c r="A513" s="25" t="s">
        <v>230</v>
      </c>
      <c r="B513" s="26" t="s">
        <v>207</v>
      </c>
      <c r="C513" s="26" t="s">
        <v>242</v>
      </c>
      <c r="D513" s="25" t="s">
        <v>39</v>
      </c>
      <c r="E513" s="27" t="s">
        <v>368</v>
      </c>
      <c r="F513" s="11">
        <v>4827.2</v>
      </c>
      <c r="G513" s="11">
        <v>4527.2</v>
      </c>
      <c r="H513" s="11">
        <v>4527.2</v>
      </c>
      <c r="I513" s="2"/>
    </row>
    <row r="514" spans="1:9" ht="66" outlineLevel="7">
      <c r="A514" s="25" t="s">
        <v>230</v>
      </c>
      <c r="B514" s="26" t="s">
        <v>207</v>
      </c>
      <c r="C514" s="86" t="s">
        <v>621</v>
      </c>
      <c r="D514" s="87"/>
      <c r="E514" s="89" t="s">
        <v>622</v>
      </c>
      <c r="F514" s="11">
        <f>F515</f>
        <v>365.8</v>
      </c>
      <c r="G514" s="11">
        <f t="shared" ref="G514:H514" si="258">G515</f>
        <v>0</v>
      </c>
      <c r="H514" s="11">
        <f t="shared" si="258"/>
        <v>0</v>
      </c>
      <c r="I514" s="2"/>
    </row>
    <row r="515" spans="1:9" ht="26.4" outlineLevel="7">
      <c r="A515" s="25" t="s">
        <v>230</v>
      </c>
      <c r="B515" s="26" t="s">
        <v>207</v>
      </c>
      <c r="C515" s="86" t="s">
        <v>621</v>
      </c>
      <c r="D515" s="87">
        <v>600</v>
      </c>
      <c r="E515" s="89" t="s">
        <v>368</v>
      </c>
      <c r="F515" s="11">
        <v>365.8</v>
      </c>
      <c r="G515" s="11">
        <v>0</v>
      </c>
      <c r="H515" s="11">
        <v>0</v>
      </c>
      <c r="I515" s="2"/>
    </row>
    <row r="516" spans="1:9" ht="39.6" outlineLevel="7">
      <c r="A516" s="25" t="s">
        <v>230</v>
      </c>
      <c r="B516" s="26" t="s">
        <v>207</v>
      </c>
      <c r="C516" s="26" t="s">
        <v>672</v>
      </c>
      <c r="D516" s="54"/>
      <c r="E516" s="27" t="s">
        <v>670</v>
      </c>
      <c r="F516" s="11">
        <f>F517</f>
        <v>7.5</v>
      </c>
      <c r="G516" s="11">
        <f t="shared" ref="G516:H516" si="259">G517</f>
        <v>7.5</v>
      </c>
      <c r="H516" s="11">
        <f t="shared" si="259"/>
        <v>7.5</v>
      </c>
      <c r="I516" s="2"/>
    </row>
    <row r="517" spans="1:9" ht="26.4" outlineLevel="7">
      <c r="A517" s="25" t="s">
        <v>230</v>
      </c>
      <c r="B517" s="26" t="s">
        <v>207</v>
      </c>
      <c r="C517" s="26" t="s">
        <v>672</v>
      </c>
      <c r="D517" s="25" t="s">
        <v>39</v>
      </c>
      <c r="E517" s="27" t="s">
        <v>368</v>
      </c>
      <c r="F517" s="11">
        <v>7.5</v>
      </c>
      <c r="G517" s="11">
        <v>7.5</v>
      </c>
      <c r="H517" s="11">
        <v>7.5</v>
      </c>
      <c r="I517" s="2"/>
    </row>
    <row r="518" spans="1:9" ht="26.4" outlineLevel="7">
      <c r="A518" s="25" t="s">
        <v>230</v>
      </c>
      <c r="B518" s="26" t="s">
        <v>207</v>
      </c>
      <c r="C518" s="26" t="s">
        <v>624</v>
      </c>
      <c r="D518" s="25"/>
      <c r="E518" s="89" t="s">
        <v>683</v>
      </c>
      <c r="F518" s="11">
        <f>F519</f>
        <v>0</v>
      </c>
      <c r="G518" s="11">
        <f t="shared" ref="G518:H519" si="260">G519</f>
        <v>62.7</v>
      </c>
      <c r="H518" s="11">
        <f t="shared" si="260"/>
        <v>0</v>
      </c>
      <c r="I518" s="2"/>
    </row>
    <row r="519" spans="1:9" ht="52.8" outlineLevel="7">
      <c r="A519" s="25" t="s">
        <v>230</v>
      </c>
      <c r="B519" s="26" t="s">
        <v>207</v>
      </c>
      <c r="C519" s="26" t="s">
        <v>625</v>
      </c>
      <c r="D519" s="25"/>
      <c r="E519" s="89" t="s">
        <v>684</v>
      </c>
      <c r="F519" s="11">
        <f>F520</f>
        <v>0</v>
      </c>
      <c r="G519" s="11">
        <f t="shared" si="260"/>
        <v>62.7</v>
      </c>
      <c r="H519" s="11">
        <f t="shared" si="260"/>
        <v>0</v>
      </c>
      <c r="I519" s="2"/>
    </row>
    <row r="520" spans="1:9" ht="26.4" outlineLevel="7">
      <c r="A520" s="25" t="s">
        <v>230</v>
      </c>
      <c r="B520" s="26" t="s">
        <v>207</v>
      </c>
      <c r="C520" s="26" t="s">
        <v>625</v>
      </c>
      <c r="D520" s="25">
        <v>600</v>
      </c>
      <c r="E520" s="89" t="s">
        <v>623</v>
      </c>
      <c r="F520" s="11">
        <v>0</v>
      </c>
      <c r="G520" s="11">
        <v>62.7</v>
      </c>
      <c r="H520" s="11">
        <v>0</v>
      </c>
      <c r="I520" s="2"/>
    </row>
    <row r="521" spans="1:9" outlineLevel="2">
      <c r="A521" s="25" t="s">
        <v>230</v>
      </c>
      <c r="B521" s="26" t="s">
        <v>215</v>
      </c>
      <c r="C521" s="26"/>
      <c r="D521" s="25"/>
      <c r="E521" s="27" t="s">
        <v>331</v>
      </c>
      <c r="F521" s="11">
        <f>F522</f>
        <v>158</v>
      </c>
      <c r="G521" s="11">
        <f t="shared" ref="G521:H522" si="261">G522</f>
        <v>158</v>
      </c>
      <c r="H521" s="11">
        <f t="shared" si="261"/>
        <v>158</v>
      </c>
      <c r="I521" s="2"/>
    </row>
    <row r="522" spans="1:9" ht="39.6" outlineLevel="3">
      <c r="A522" s="25" t="s">
        <v>230</v>
      </c>
      <c r="B522" s="26" t="s">
        <v>215</v>
      </c>
      <c r="C522" s="26" t="s">
        <v>160</v>
      </c>
      <c r="D522" s="25"/>
      <c r="E522" s="27" t="s">
        <v>321</v>
      </c>
      <c r="F522" s="11">
        <f>F523</f>
        <v>158</v>
      </c>
      <c r="G522" s="11">
        <f t="shared" si="261"/>
        <v>158</v>
      </c>
      <c r="H522" s="11">
        <f t="shared" si="261"/>
        <v>158</v>
      </c>
      <c r="I522" s="2"/>
    </row>
    <row r="523" spans="1:9" ht="26.4" outlineLevel="4">
      <c r="A523" s="25" t="s">
        <v>230</v>
      </c>
      <c r="B523" s="26" t="s">
        <v>215</v>
      </c>
      <c r="C523" s="26" t="s">
        <v>238</v>
      </c>
      <c r="D523" s="25"/>
      <c r="E523" s="27" t="s">
        <v>525</v>
      </c>
      <c r="F523" s="11">
        <f>F524+F527+F532+F535+F538+F541</f>
        <v>158</v>
      </c>
      <c r="G523" s="11">
        <f t="shared" ref="G523:H523" si="262">G524+G527+G532+G535+G538+G541</f>
        <v>158</v>
      </c>
      <c r="H523" s="11">
        <f t="shared" si="262"/>
        <v>158</v>
      </c>
      <c r="I523" s="2"/>
    </row>
    <row r="524" spans="1:9" outlineLevel="5">
      <c r="A524" s="25" t="s">
        <v>230</v>
      </c>
      <c r="B524" s="26" t="s">
        <v>215</v>
      </c>
      <c r="C524" s="26" t="s">
        <v>243</v>
      </c>
      <c r="D524" s="25"/>
      <c r="E524" s="27" t="s">
        <v>529</v>
      </c>
      <c r="F524" s="11">
        <f>F525</f>
        <v>32</v>
      </c>
      <c r="G524" s="11">
        <f t="shared" ref="G524:H525" si="263">G525</f>
        <v>32</v>
      </c>
      <c r="H524" s="11">
        <f t="shared" si="263"/>
        <v>32</v>
      </c>
      <c r="I524" s="2"/>
    </row>
    <row r="525" spans="1:9" ht="39.6" outlineLevel="6">
      <c r="A525" s="25" t="s">
        <v>230</v>
      </c>
      <c r="B525" s="26" t="s">
        <v>215</v>
      </c>
      <c r="C525" s="26" t="s">
        <v>244</v>
      </c>
      <c r="D525" s="25"/>
      <c r="E525" s="27" t="s">
        <v>530</v>
      </c>
      <c r="F525" s="11">
        <f>F526</f>
        <v>32</v>
      </c>
      <c r="G525" s="11">
        <f t="shared" si="263"/>
        <v>32</v>
      </c>
      <c r="H525" s="11">
        <f t="shared" si="263"/>
        <v>32</v>
      </c>
      <c r="I525" s="2"/>
    </row>
    <row r="526" spans="1:9" ht="26.4" outlineLevel="7">
      <c r="A526" s="25" t="s">
        <v>230</v>
      </c>
      <c r="B526" s="26" t="s">
        <v>215</v>
      </c>
      <c r="C526" s="26" t="s">
        <v>244</v>
      </c>
      <c r="D526" s="25" t="s">
        <v>7</v>
      </c>
      <c r="E526" s="27" t="s">
        <v>342</v>
      </c>
      <c r="F526" s="11">
        <v>32</v>
      </c>
      <c r="G526" s="11">
        <v>32</v>
      </c>
      <c r="H526" s="11">
        <v>32</v>
      </c>
      <c r="I526" s="2"/>
    </row>
    <row r="527" spans="1:9" ht="39.6" outlineLevel="5">
      <c r="A527" s="25" t="s">
        <v>230</v>
      </c>
      <c r="B527" s="26" t="s">
        <v>215</v>
      </c>
      <c r="C527" s="26" t="s">
        <v>245</v>
      </c>
      <c r="D527" s="25"/>
      <c r="E527" s="27" t="s">
        <v>531</v>
      </c>
      <c r="F527" s="11">
        <f>F528+F530</f>
        <v>26</v>
      </c>
      <c r="G527" s="11">
        <f t="shared" ref="G527:H527" si="264">G528+G530</f>
        <v>26</v>
      </c>
      <c r="H527" s="11">
        <f t="shared" si="264"/>
        <v>26</v>
      </c>
      <c r="I527" s="2"/>
    </row>
    <row r="528" spans="1:9" ht="39.6" outlineLevel="6">
      <c r="A528" s="25" t="s">
        <v>230</v>
      </c>
      <c r="B528" s="26" t="s">
        <v>215</v>
      </c>
      <c r="C528" s="26" t="s">
        <v>246</v>
      </c>
      <c r="D528" s="25"/>
      <c r="E528" s="27" t="s">
        <v>532</v>
      </c>
      <c r="F528" s="11">
        <f>F529</f>
        <v>22</v>
      </c>
      <c r="G528" s="11">
        <f t="shared" ref="G528:H528" si="265">G529</f>
        <v>22</v>
      </c>
      <c r="H528" s="11">
        <f t="shared" si="265"/>
        <v>22</v>
      </c>
      <c r="I528" s="2"/>
    </row>
    <row r="529" spans="1:9" ht="26.4" outlineLevel="7">
      <c r="A529" s="25" t="s">
        <v>230</v>
      </c>
      <c r="B529" s="26" t="s">
        <v>215</v>
      </c>
      <c r="C529" s="26" t="s">
        <v>246</v>
      </c>
      <c r="D529" s="25" t="s">
        <v>7</v>
      </c>
      <c r="E529" s="27" t="s">
        <v>342</v>
      </c>
      <c r="F529" s="11">
        <v>22</v>
      </c>
      <c r="G529" s="11">
        <v>22</v>
      </c>
      <c r="H529" s="11">
        <v>22</v>
      </c>
      <c r="I529" s="2"/>
    </row>
    <row r="530" spans="1:9" ht="26.4" outlineLevel="6">
      <c r="A530" s="25" t="s">
        <v>230</v>
      </c>
      <c r="B530" s="26" t="s">
        <v>215</v>
      </c>
      <c r="C530" s="26" t="s">
        <v>247</v>
      </c>
      <c r="D530" s="25"/>
      <c r="E530" s="27" t="s">
        <v>533</v>
      </c>
      <c r="F530" s="11">
        <f>F531</f>
        <v>4</v>
      </c>
      <c r="G530" s="11">
        <f t="shared" ref="G530:H530" si="266">G531</f>
        <v>4</v>
      </c>
      <c r="H530" s="11">
        <f t="shared" si="266"/>
        <v>4</v>
      </c>
      <c r="I530" s="2"/>
    </row>
    <row r="531" spans="1:9" ht="26.4" outlineLevel="7">
      <c r="A531" s="25" t="s">
        <v>230</v>
      </c>
      <c r="B531" s="26" t="s">
        <v>215</v>
      </c>
      <c r="C531" s="26" t="s">
        <v>247</v>
      </c>
      <c r="D531" s="25" t="s">
        <v>7</v>
      </c>
      <c r="E531" s="27" t="s">
        <v>342</v>
      </c>
      <c r="F531" s="11">
        <v>4</v>
      </c>
      <c r="G531" s="11">
        <v>4</v>
      </c>
      <c r="H531" s="11">
        <v>4</v>
      </c>
      <c r="I531" s="2"/>
    </row>
    <row r="532" spans="1:9" ht="26.4" outlineLevel="5">
      <c r="A532" s="25" t="s">
        <v>230</v>
      </c>
      <c r="B532" s="26" t="s">
        <v>215</v>
      </c>
      <c r="C532" s="26" t="s">
        <v>248</v>
      </c>
      <c r="D532" s="25"/>
      <c r="E532" s="27" t="s">
        <v>534</v>
      </c>
      <c r="F532" s="11">
        <f>F533</f>
        <v>40</v>
      </c>
      <c r="G532" s="11">
        <f t="shared" ref="G532:H533" si="267">G533</f>
        <v>40</v>
      </c>
      <c r="H532" s="11">
        <f t="shared" si="267"/>
        <v>40</v>
      </c>
      <c r="I532" s="2"/>
    </row>
    <row r="533" spans="1:9" ht="26.4" outlineLevel="6">
      <c r="A533" s="25" t="s">
        <v>230</v>
      </c>
      <c r="B533" s="26" t="s">
        <v>215</v>
      </c>
      <c r="C533" s="26" t="s">
        <v>249</v>
      </c>
      <c r="D533" s="25"/>
      <c r="E533" s="27" t="s">
        <v>535</v>
      </c>
      <c r="F533" s="11">
        <f>F534</f>
        <v>40</v>
      </c>
      <c r="G533" s="11">
        <f t="shared" si="267"/>
        <v>40</v>
      </c>
      <c r="H533" s="11">
        <f t="shared" si="267"/>
        <v>40</v>
      </c>
      <c r="I533" s="2"/>
    </row>
    <row r="534" spans="1:9" ht="26.4" outlineLevel="7">
      <c r="A534" s="25" t="s">
        <v>230</v>
      </c>
      <c r="B534" s="26" t="s">
        <v>215</v>
      </c>
      <c r="C534" s="26" t="s">
        <v>249</v>
      </c>
      <c r="D534" s="25" t="s">
        <v>7</v>
      </c>
      <c r="E534" s="27" t="s">
        <v>342</v>
      </c>
      <c r="F534" s="11">
        <v>40</v>
      </c>
      <c r="G534" s="11">
        <v>40</v>
      </c>
      <c r="H534" s="11">
        <v>40</v>
      </c>
      <c r="I534" s="2"/>
    </row>
    <row r="535" spans="1:9" ht="39.6" outlineLevel="5">
      <c r="A535" s="25" t="s">
        <v>230</v>
      </c>
      <c r="B535" s="26" t="s">
        <v>215</v>
      </c>
      <c r="C535" s="26" t="s">
        <v>250</v>
      </c>
      <c r="D535" s="25"/>
      <c r="E535" s="27" t="s">
        <v>536</v>
      </c>
      <c r="F535" s="11">
        <f>F536</f>
        <v>30</v>
      </c>
      <c r="G535" s="11">
        <f t="shared" ref="G535:H536" si="268">G536</f>
        <v>30</v>
      </c>
      <c r="H535" s="11">
        <f t="shared" si="268"/>
        <v>30</v>
      </c>
      <c r="I535" s="2"/>
    </row>
    <row r="536" spans="1:9" ht="39.6" outlineLevel="6">
      <c r="A536" s="25" t="s">
        <v>230</v>
      </c>
      <c r="B536" s="26" t="s">
        <v>215</v>
      </c>
      <c r="C536" s="26" t="s">
        <v>251</v>
      </c>
      <c r="D536" s="25"/>
      <c r="E536" s="27" t="s">
        <v>537</v>
      </c>
      <c r="F536" s="11">
        <f>F537</f>
        <v>30</v>
      </c>
      <c r="G536" s="11">
        <f t="shared" si="268"/>
        <v>30</v>
      </c>
      <c r="H536" s="11">
        <f t="shared" si="268"/>
        <v>30</v>
      </c>
      <c r="I536" s="2"/>
    </row>
    <row r="537" spans="1:9" ht="26.4" outlineLevel="7">
      <c r="A537" s="25" t="s">
        <v>230</v>
      </c>
      <c r="B537" s="26" t="s">
        <v>215</v>
      </c>
      <c r="C537" s="26" t="s">
        <v>251</v>
      </c>
      <c r="D537" s="25" t="s">
        <v>7</v>
      </c>
      <c r="E537" s="27" t="s">
        <v>342</v>
      </c>
      <c r="F537" s="11">
        <v>30</v>
      </c>
      <c r="G537" s="11">
        <v>30</v>
      </c>
      <c r="H537" s="11">
        <v>30</v>
      </c>
      <c r="I537" s="2"/>
    </row>
    <row r="538" spans="1:9" ht="26.4" outlineLevel="5">
      <c r="A538" s="25" t="s">
        <v>230</v>
      </c>
      <c r="B538" s="26" t="s">
        <v>215</v>
      </c>
      <c r="C538" s="26" t="s">
        <v>252</v>
      </c>
      <c r="D538" s="25"/>
      <c r="E538" s="27" t="s">
        <v>538</v>
      </c>
      <c r="F538" s="11">
        <f>F539</f>
        <v>29</v>
      </c>
      <c r="G538" s="11">
        <f t="shared" ref="G538:H539" si="269">G539</f>
        <v>29</v>
      </c>
      <c r="H538" s="11">
        <f t="shared" si="269"/>
        <v>29</v>
      </c>
      <c r="I538" s="2"/>
    </row>
    <row r="539" spans="1:9" ht="26.4" outlineLevel="6">
      <c r="A539" s="25" t="s">
        <v>230</v>
      </c>
      <c r="B539" s="26" t="s">
        <v>215</v>
      </c>
      <c r="C539" s="26" t="s">
        <v>253</v>
      </c>
      <c r="D539" s="25"/>
      <c r="E539" s="27" t="s">
        <v>539</v>
      </c>
      <c r="F539" s="11">
        <f>F540</f>
        <v>29</v>
      </c>
      <c r="G539" s="11">
        <f t="shared" si="269"/>
        <v>29</v>
      </c>
      <c r="H539" s="11">
        <f t="shared" si="269"/>
        <v>29</v>
      </c>
      <c r="I539" s="2"/>
    </row>
    <row r="540" spans="1:9" ht="26.4" outlineLevel="7">
      <c r="A540" s="25" t="s">
        <v>230</v>
      </c>
      <c r="B540" s="26" t="s">
        <v>215</v>
      </c>
      <c r="C540" s="26" t="s">
        <v>253</v>
      </c>
      <c r="D540" s="25" t="s">
        <v>7</v>
      </c>
      <c r="E540" s="27" t="s">
        <v>342</v>
      </c>
      <c r="F540" s="11">
        <v>29</v>
      </c>
      <c r="G540" s="11">
        <v>29</v>
      </c>
      <c r="H540" s="11">
        <v>29</v>
      </c>
      <c r="I540" s="2"/>
    </row>
    <row r="541" spans="1:9" ht="26.4" outlineLevel="5">
      <c r="A541" s="25" t="s">
        <v>230</v>
      </c>
      <c r="B541" s="26" t="s">
        <v>215</v>
      </c>
      <c r="C541" s="26" t="s">
        <v>254</v>
      </c>
      <c r="D541" s="25"/>
      <c r="E541" s="27" t="s">
        <v>540</v>
      </c>
      <c r="F541" s="11">
        <f>F542</f>
        <v>1</v>
      </c>
      <c r="G541" s="11">
        <f t="shared" ref="G541:H542" si="270">G542</f>
        <v>1</v>
      </c>
      <c r="H541" s="11">
        <f t="shared" si="270"/>
        <v>1</v>
      </c>
      <c r="I541" s="2"/>
    </row>
    <row r="542" spans="1:9" ht="26.4" outlineLevel="6">
      <c r="A542" s="25" t="s">
        <v>230</v>
      </c>
      <c r="B542" s="26" t="s">
        <v>215</v>
      </c>
      <c r="C542" s="26" t="s">
        <v>255</v>
      </c>
      <c r="D542" s="25"/>
      <c r="E542" s="27" t="s">
        <v>541</v>
      </c>
      <c r="F542" s="11">
        <f>F543</f>
        <v>1</v>
      </c>
      <c r="G542" s="11">
        <f t="shared" si="270"/>
        <v>1</v>
      </c>
      <c r="H542" s="11">
        <f t="shared" si="270"/>
        <v>1</v>
      </c>
      <c r="I542" s="2"/>
    </row>
    <row r="543" spans="1:9" ht="26.4" outlineLevel="7">
      <c r="A543" s="25" t="s">
        <v>230</v>
      </c>
      <c r="B543" s="26" t="s">
        <v>215</v>
      </c>
      <c r="C543" s="26" t="s">
        <v>255</v>
      </c>
      <c r="D543" s="25" t="s">
        <v>7</v>
      </c>
      <c r="E543" s="27" t="s">
        <v>342</v>
      </c>
      <c r="F543" s="11">
        <v>1</v>
      </c>
      <c r="G543" s="11">
        <v>1</v>
      </c>
      <c r="H543" s="11">
        <v>1</v>
      </c>
      <c r="I543" s="2"/>
    </row>
    <row r="544" spans="1:9" outlineLevel="1">
      <c r="A544" s="25" t="s">
        <v>230</v>
      </c>
      <c r="B544" s="26" t="s">
        <v>147</v>
      </c>
      <c r="C544" s="26"/>
      <c r="D544" s="25"/>
      <c r="E544" s="27" t="s">
        <v>288</v>
      </c>
      <c r="F544" s="11">
        <f>F545+F573</f>
        <v>43371.80000000001</v>
      </c>
      <c r="G544" s="11">
        <f>G545+G573</f>
        <v>40974.400000000009</v>
      </c>
      <c r="H544" s="11">
        <f>H545+H573</f>
        <v>39895.100000000006</v>
      </c>
      <c r="I544" s="2"/>
    </row>
    <row r="545" spans="1:9" outlineLevel="2">
      <c r="A545" s="25" t="s">
        <v>230</v>
      </c>
      <c r="B545" s="26" t="s">
        <v>148</v>
      </c>
      <c r="C545" s="26"/>
      <c r="D545" s="25"/>
      <c r="E545" s="27" t="s">
        <v>317</v>
      </c>
      <c r="F545" s="11">
        <f>F546</f>
        <v>38814.500000000007</v>
      </c>
      <c r="G545" s="11">
        <f t="shared" ref="G545:H546" si="271">G546</f>
        <v>36417.100000000006</v>
      </c>
      <c r="H545" s="11">
        <f t="shared" si="271"/>
        <v>35337.800000000003</v>
      </c>
      <c r="I545" s="2"/>
    </row>
    <row r="546" spans="1:9" ht="39.6" outlineLevel="3">
      <c r="A546" s="25" t="s">
        <v>230</v>
      </c>
      <c r="B546" s="26" t="s">
        <v>148</v>
      </c>
      <c r="C546" s="26" t="s">
        <v>239</v>
      </c>
      <c r="D546" s="25"/>
      <c r="E546" s="27" t="s">
        <v>335</v>
      </c>
      <c r="F546" s="11">
        <f>F547</f>
        <v>38814.500000000007</v>
      </c>
      <c r="G546" s="11">
        <f t="shared" si="271"/>
        <v>36417.100000000006</v>
      </c>
      <c r="H546" s="11">
        <f t="shared" si="271"/>
        <v>35337.800000000003</v>
      </c>
      <c r="I546" s="2"/>
    </row>
    <row r="547" spans="1:9" ht="26.4" outlineLevel="4">
      <c r="A547" s="25" t="s">
        <v>230</v>
      </c>
      <c r="B547" s="26" t="s">
        <v>148</v>
      </c>
      <c r="C547" s="26" t="s">
        <v>256</v>
      </c>
      <c r="D547" s="25"/>
      <c r="E547" s="27" t="s">
        <v>542</v>
      </c>
      <c r="F547" s="11">
        <f>F548+F561+F570</f>
        <v>38814.500000000007</v>
      </c>
      <c r="G547" s="11">
        <f>G548+G561+G570</f>
        <v>36417.100000000006</v>
      </c>
      <c r="H547" s="11">
        <f>H548+H561+H570</f>
        <v>35337.800000000003</v>
      </c>
      <c r="I547" s="2"/>
    </row>
    <row r="548" spans="1:9" outlineLevel="5">
      <c r="A548" s="25" t="s">
        <v>230</v>
      </c>
      <c r="B548" s="26" t="s">
        <v>148</v>
      </c>
      <c r="C548" s="26" t="s">
        <v>257</v>
      </c>
      <c r="D548" s="25"/>
      <c r="E548" s="27" t="s">
        <v>543</v>
      </c>
      <c r="F548" s="11">
        <f>F551+F555+F557+F549+F559</f>
        <v>13317.300000000001</v>
      </c>
      <c r="G548" s="11">
        <f t="shared" ref="G548:H548" si="272">G551+G555+G557+G549+G559</f>
        <v>12539.7</v>
      </c>
      <c r="H548" s="11">
        <f t="shared" si="272"/>
        <v>12287.9</v>
      </c>
      <c r="I548" s="2"/>
    </row>
    <row r="549" spans="1:9" ht="52.8" outlineLevel="5">
      <c r="A549" s="25" t="s">
        <v>230</v>
      </c>
      <c r="B549" s="25" t="s">
        <v>148</v>
      </c>
      <c r="C549" s="26" t="s">
        <v>660</v>
      </c>
      <c r="D549" s="26"/>
      <c r="E549" s="27" t="s">
        <v>688</v>
      </c>
      <c r="F549" s="11">
        <f>F550</f>
        <v>3791.2999999999997</v>
      </c>
      <c r="G549" s="11">
        <f t="shared" ref="G549:H549" si="273">G550</f>
        <v>3791.2999999999997</v>
      </c>
      <c r="H549" s="11">
        <f t="shared" si="273"/>
        <v>3791.2999999999997</v>
      </c>
      <c r="I549" s="2"/>
    </row>
    <row r="550" spans="1:9" ht="52.8" outlineLevel="5">
      <c r="A550" s="25" t="s">
        <v>230</v>
      </c>
      <c r="B550" s="25" t="s">
        <v>148</v>
      </c>
      <c r="C550" s="26" t="s">
        <v>660</v>
      </c>
      <c r="D550" s="26" t="s">
        <v>6</v>
      </c>
      <c r="E550" s="27" t="s">
        <v>341</v>
      </c>
      <c r="F550" s="11">
        <f>5670.9-1879.6</f>
        <v>3791.2999999999997</v>
      </c>
      <c r="G550" s="11">
        <f t="shared" ref="G550:H550" si="274">5670.9-1879.6</f>
        <v>3791.2999999999997</v>
      </c>
      <c r="H550" s="11">
        <f t="shared" si="274"/>
        <v>3791.2999999999997</v>
      </c>
      <c r="I550" s="2"/>
    </row>
    <row r="551" spans="1:9" outlineLevel="6">
      <c r="A551" s="25" t="s">
        <v>230</v>
      </c>
      <c r="B551" s="26" t="s">
        <v>148</v>
      </c>
      <c r="C551" s="26" t="s">
        <v>258</v>
      </c>
      <c r="D551" s="25"/>
      <c r="E551" s="27" t="s">
        <v>544</v>
      </c>
      <c r="F551" s="11">
        <f>F552+F553+F554</f>
        <v>9415.2000000000007</v>
      </c>
      <c r="G551" s="11">
        <f t="shared" ref="G551:H551" si="275">G552+G553+G554</f>
        <v>8610.2000000000007</v>
      </c>
      <c r="H551" s="11">
        <f t="shared" si="275"/>
        <v>8358.4</v>
      </c>
      <c r="I551" s="2"/>
    </row>
    <row r="552" spans="1:9" ht="52.8" outlineLevel="7">
      <c r="A552" s="25" t="s">
        <v>230</v>
      </c>
      <c r="B552" s="26" t="s">
        <v>148</v>
      </c>
      <c r="C552" s="26" t="s">
        <v>258</v>
      </c>
      <c r="D552" s="25" t="s">
        <v>6</v>
      </c>
      <c r="E552" s="27" t="s">
        <v>341</v>
      </c>
      <c r="F552" s="11">
        <f>5880.2-0.2</f>
        <v>5880</v>
      </c>
      <c r="G552" s="11">
        <f>5880.2-0.2</f>
        <v>5880</v>
      </c>
      <c r="H552" s="11">
        <f>5880.2-0.2</f>
        <v>5880</v>
      </c>
      <c r="I552" s="2"/>
    </row>
    <row r="553" spans="1:9" ht="26.4" outlineLevel="7">
      <c r="A553" s="25" t="s">
        <v>230</v>
      </c>
      <c r="B553" s="26" t="s">
        <v>148</v>
      </c>
      <c r="C553" s="26" t="s">
        <v>258</v>
      </c>
      <c r="D553" s="25" t="s">
        <v>7</v>
      </c>
      <c r="E553" s="27" t="s">
        <v>342</v>
      </c>
      <c r="F553" s="11">
        <f>2720.2-17+295+510</f>
        <v>3508.2</v>
      </c>
      <c r="G553" s="11">
        <v>2720.2</v>
      </c>
      <c r="H553" s="11">
        <v>2468.4</v>
      </c>
      <c r="I553" s="2"/>
    </row>
    <row r="554" spans="1:9" outlineLevel="7">
      <c r="A554" s="25" t="s">
        <v>230</v>
      </c>
      <c r="B554" s="26" t="s">
        <v>148</v>
      </c>
      <c r="C554" s="26" t="s">
        <v>258</v>
      </c>
      <c r="D554" s="25" t="s">
        <v>8</v>
      </c>
      <c r="E554" s="27" t="s">
        <v>343</v>
      </c>
      <c r="F554" s="11">
        <f>10+17</f>
        <v>27</v>
      </c>
      <c r="G554" s="11">
        <v>10</v>
      </c>
      <c r="H554" s="11">
        <v>10</v>
      </c>
      <c r="I554" s="2"/>
    </row>
    <row r="555" spans="1:9" ht="39.6" outlineLevel="6">
      <c r="A555" s="25" t="s">
        <v>230</v>
      </c>
      <c r="B555" s="26" t="s">
        <v>148</v>
      </c>
      <c r="C555" s="26" t="s">
        <v>715</v>
      </c>
      <c r="D555" s="26"/>
      <c r="E555" s="27" t="s">
        <v>570</v>
      </c>
      <c r="F555" s="11">
        <f>F556</f>
        <v>70</v>
      </c>
      <c r="G555" s="11">
        <f t="shared" ref="G555:H555" si="276">G556</f>
        <v>100</v>
      </c>
      <c r="H555" s="11">
        <f t="shared" si="276"/>
        <v>100</v>
      </c>
      <c r="I555" s="2"/>
    </row>
    <row r="556" spans="1:9" ht="26.4" outlineLevel="7">
      <c r="A556" s="25" t="s">
        <v>230</v>
      </c>
      <c r="B556" s="26" t="s">
        <v>148</v>
      </c>
      <c r="C556" s="26" t="s">
        <v>715</v>
      </c>
      <c r="D556" s="87" t="s">
        <v>7</v>
      </c>
      <c r="E556" s="89" t="s">
        <v>342</v>
      </c>
      <c r="F556" s="11">
        <v>70</v>
      </c>
      <c r="G556" s="11">
        <v>100</v>
      </c>
      <c r="H556" s="11">
        <v>100</v>
      </c>
      <c r="I556" s="2"/>
    </row>
    <row r="557" spans="1:9" ht="92.4" outlineLevel="7">
      <c r="A557" s="25" t="s">
        <v>230</v>
      </c>
      <c r="B557" s="26" t="s">
        <v>148</v>
      </c>
      <c r="C557" s="26" t="s">
        <v>626</v>
      </c>
      <c r="D557" s="25"/>
      <c r="E557" s="27" t="s">
        <v>627</v>
      </c>
      <c r="F557" s="11">
        <f>F558</f>
        <v>2.6</v>
      </c>
      <c r="G557" s="11">
        <f t="shared" ref="G557:H557" si="277">G558</f>
        <v>0</v>
      </c>
      <c r="H557" s="11">
        <f t="shared" si="277"/>
        <v>0</v>
      </c>
      <c r="I557" s="2"/>
    </row>
    <row r="558" spans="1:9" ht="26.4" outlineLevel="7">
      <c r="A558" s="25" t="s">
        <v>230</v>
      </c>
      <c r="B558" s="26" t="s">
        <v>148</v>
      </c>
      <c r="C558" s="26" t="s">
        <v>626</v>
      </c>
      <c r="D558" s="25">
        <v>200</v>
      </c>
      <c r="E558" s="27" t="s">
        <v>342</v>
      </c>
      <c r="F558" s="11">
        <v>2.6</v>
      </c>
      <c r="G558" s="11">
        <v>0</v>
      </c>
      <c r="H558" s="11">
        <v>0</v>
      </c>
      <c r="I558" s="2"/>
    </row>
    <row r="559" spans="1:9" ht="39.6" outlineLevel="7">
      <c r="A559" s="25" t="s">
        <v>230</v>
      </c>
      <c r="B559" s="26" t="s">
        <v>148</v>
      </c>
      <c r="C559" s="26" t="s">
        <v>668</v>
      </c>
      <c r="D559" s="25"/>
      <c r="E559" s="27" t="s">
        <v>667</v>
      </c>
      <c r="F559" s="11">
        <f>F560</f>
        <v>38.200000000000003</v>
      </c>
      <c r="G559" s="11">
        <f t="shared" ref="G559:H559" si="278">G560</f>
        <v>38.200000000000003</v>
      </c>
      <c r="H559" s="11">
        <f t="shared" si="278"/>
        <v>38.200000000000003</v>
      </c>
      <c r="I559" s="2"/>
    </row>
    <row r="560" spans="1:9" ht="52.8" outlineLevel="7">
      <c r="A560" s="25" t="s">
        <v>230</v>
      </c>
      <c r="B560" s="26" t="s">
        <v>148</v>
      </c>
      <c r="C560" s="26" t="s">
        <v>668</v>
      </c>
      <c r="D560" s="25" t="s">
        <v>6</v>
      </c>
      <c r="E560" s="27" t="s">
        <v>341</v>
      </c>
      <c r="F560" s="11">
        <f>38+0.2</f>
        <v>38.200000000000003</v>
      </c>
      <c r="G560" s="11">
        <f>38+0.2</f>
        <v>38.200000000000003</v>
      </c>
      <c r="H560" s="11">
        <f>38+0.2</f>
        <v>38.200000000000003</v>
      </c>
      <c r="I560" s="2"/>
    </row>
    <row r="561" spans="1:9" ht="39.6" outlineLevel="5">
      <c r="A561" s="25" t="s">
        <v>230</v>
      </c>
      <c r="B561" s="26" t="s">
        <v>148</v>
      </c>
      <c r="C561" s="26" t="s">
        <v>259</v>
      </c>
      <c r="D561" s="25"/>
      <c r="E561" s="27" t="s">
        <v>545</v>
      </c>
      <c r="F561" s="11">
        <f>F564+F566+F562+F568</f>
        <v>25497.200000000004</v>
      </c>
      <c r="G561" s="11">
        <f t="shared" ref="G561:H561" si="279">G564+G566+G562+G568</f>
        <v>23635.9</v>
      </c>
      <c r="H561" s="11">
        <f t="shared" si="279"/>
        <v>22635.9</v>
      </c>
      <c r="I561" s="2"/>
    </row>
    <row r="562" spans="1:9" ht="52.8" outlineLevel="5">
      <c r="A562" s="25" t="s">
        <v>230</v>
      </c>
      <c r="B562" s="25" t="s">
        <v>148</v>
      </c>
      <c r="C562" s="26" t="s">
        <v>661</v>
      </c>
      <c r="D562" s="26"/>
      <c r="E562" s="27" t="s">
        <v>688</v>
      </c>
      <c r="F562" s="11">
        <f>F563</f>
        <v>5670.9</v>
      </c>
      <c r="G562" s="11">
        <f t="shared" ref="G562:H562" si="280">G563</f>
        <v>5670.9</v>
      </c>
      <c r="H562" s="11">
        <f t="shared" si="280"/>
        <v>5670.9</v>
      </c>
      <c r="I562" s="2"/>
    </row>
    <row r="563" spans="1:9" ht="26.4" outlineLevel="5">
      <c r="A563" s="25" t="s">
        <v>230</v>
      </c>
      <c r="B563" s="25" t="s">
        <v>148</v>
      </c>
      <c r="C563" s="26" t="s">
        <v>661</v>
      </c>
      <c r="D563" s="26" t="s">
        <v>39</v>
      </c>
      <c r="E563" s="27" t="s">
        <v>368</v>
      </c>
      <c r="F563" s="11">
        <f>3791.3+1879.6</f>
        <v>5670.9</v>
      </c>
      <c r="G563" s="11">
        <f t="shared" ref="G563:H563" si="281">3791.3+1879.6</f>
        <v>5670.9</v>
      </c>
      <c r="H563" s="11">
        <f t="shared" si="281"/>
        <v>5670.9</v>
      </c>
      <c r="I563" s="2"/>
    </row>
    <row r="564" spans="1:9" ht="26.4" outlineLevel="6">
      <c r="A564" s="25" t="s">
        <v>230</v>
      </c>
      <c r="B564" s="26" t="s">
        <v>148</v>
      </c>
      <c r="C564" s="26" t="s">
        <v>260</v>
      </c>
      <c r="D564" s="25"/>
      <c r="E564" s="27" t="s">
        <v>546</v>
      </c>
      <c r="F564" s="11">
        <f>F565</f>
        <v>19545.100000000002</v>
      </c>
      <c r="G564" s="11">
        <f t="shared" ref="G564:H564" si="282">G565</f>
        <v>17907.600000000002</v>
      </c>
      <c r="H564" s="11">
        <f t="shared" si="282"/>
        <v>16907.600000000002</v>
      </c>
      <c r="I564" s="2"/>
    </row>
    <row r="565" spans="1:9" ht="26.4" outlineLevel="7">
      <c r="A565" s="25" t="s">
        <v>230</v>
      </c>
      <c r="B565" s="26" t="s">
        <v>148</v>
      </c>
      <c r="C565" s="26" t="s">
        <v>260</v>
      </c>
      <c r="D565" s="25" t="s">
        <v>39</v>
      </c>
      <c r="E565" s="27" t="s">
        <v>368</v>
      </c>
      <c r="F565" s="11">
        <f>18908.2-0.6+637.5</f>
        <v>19545.100000000002</v>
      </c>
      <c r="G565" s="11">
        <f>17908.2-0.6</f>
        <v>17907.600000000002</v>
      </c>
      <c r="H565" s="11">
        <f>16908.2-0.6</f>
        <v>16907.600000000002</v>
      </c>
      <c r="I565" s="2"/>
    </row>
    <row r="566" spans="1:9" ht="52.8" outlineLevel="7">
      <c r="A566" s="25" t="s">
        <v>230</v>
      </c>
      <c r="B566" s="26" t="s">
        <v>148</v>
      </c>
      <c r="C566" s="26" t="s">
        <v>628</v>
      </c>
      <c r="D566" s="25"/>
      <c r="E566" s="27" t="s">
        <v>629</v>
      </c>
      <c r="F566" s="11">
        <f>F567</f>
        <v>223.8</v>
      </c>
      <c r="G566" s="11">
        <f t="shared" ref="G566:H566" si="283">G567</f>
        <v>0</v>
      </c>
      <c r="H566" s="11">
        <f t="shared" si="283"/>
        <v>0</v>
      </c>
      <c r="I566" s="2"/>
    </row>
    <row r="567" spans="1:9" ht="26.4" outlineLevel="7">
      <c r="A567" s="25" t="s">
        <v>230</v>
      </c>
      <c r="B567" s="26" t="s">
        <v>148</v>
      </c>
      <c r="C567" s="26" t="s">
        <v>628</v>
      </c>
      <c r="D567" s="25">
        <v>600</v>
      </c>
      <c r="E567" s="27" t="s">
        <v>368</v>
      </c>
      <c r="F567" s="11">
        <v>223.8</v>
      </c>
      <c r="G567" s="11">
        <v>0</v>
      </c>
      <c r="H567" s="11">
        <v>0</v>
      </c>
      <c r="I567" s="2"/>
    </row>
    <row r="568" spans="1:9" ht="39.6" outlineLevel="7">
      <c r="A568" s="25" t="s">
        <v>230</v>
      </c>
      <c r="B568" s="26" t="s">
        <v>148</v>
      </c>
      <c r="C568" s="26" t="s">
        <v>669</v>
      </c>
      <c r="D568" s="25"/>
      <c r="E568" s="27" t="s">
        <v>667</v>
      </c>
      <c r="F568" s="11">
        <f>F569</f>
        <v>57.4</v>
      </c>
      <c r="G568" s="11">
        <f t="shared" ref="G568" si="284">G569</f>
        <v>57.4</v>
      </c>
      <c r="H568" s="11">
        <f t="shared" ref="H568" si="285">H569</f>
        <v>57.4</v>
      </c>
      <c r="I568" s="2"/>
    </row>
    <row r="569" spans="1:9" ht="26.4" outlineLevel="7">
      <c r="A569" s="25" t="s">
        <v>230</v>
      </c>
      <c r="B569" s="26" t="s">
        <v>148</v>
      </c>
      <c r="C569" s="26" t="s">
        <v>669</v>
      </c>
      <c r="D569" s="25">
        <v>600</v>
      </c>
      <c r="E569" s="27" t="s">
        <v>368</v>
      </c>
      <c r="F569" s="11">
        <f>56.8+0.6</f>
        <v>57.4</v>
      </c>
      <c r="G569" s="11">
        <f t="shared" ref="G569:H569" si="286">56.8+0.6</f>
        <v>57.4</v>
      </c>
      <c r="H569" s="11">
        <f t="shared" si="286"/>
        <v>57.4</v>
      </c>
      <c r="I569" s="2"/>
    </row>
    <row r="570" spans="1:9" ht="26.4" outlineLevel="7">
      <c r="A570" s="25" t="s">
        <v>230</v>
      </c>
      <c r="B570" s="26" t="s">
        <v>148</v>
      </c>
      <c r="C570" s="86" t="s">
        <v>630</v>
      </c>
      <c r="D570" s="87"/>
      <c r="E570" s="89" t="s">
        <v>683</v>
      </c>
      <c r="F570" s="11">
        <f>F571</f>
        <v>0</v>
      </c>
      <c r="G570" s="11">
        <f t="shared" ref="G570:H570" si="287">G571</f>
        <v>241.5</v>
      </c>
      <c r="H570" s="11">
        <f t="shared" si="287"/>
        <v>414</v>
      </c>
      <c r="I570" s="2"/>
    </row>
    <row r="571" spans="1:9" ht="66" outlineLevel="7">
      <c r="A571" s="25" t="s">
        <v>230</v>
      </c>
      <c r="B571" s="26" t="s">
        <v>148</v>
      </c>
      <c r="C571" s="86" t="s">
        <v>631</v>
      </c>
      <c r="D571" s="87"/>
      <c r="E571" s="89" t="s">
        <v>713</v>
      </c>
      <c r="F571" s="11">
        <f>F572</f>
        <v>0</v>
      </c>
      <c r="G571" s="11">
        <f t="shared" ref="G571:H571" si="288">G572</f>
        <v>241.5</v>
      </c>
      <c r="H571" s="11">
        <f t="shared" si="288"/>
        <v>414</v>
      </c>
      <c r="I571" s="2"/>
    </row>
    <row r="572" spans="1:9" ht="26.4" outlineLevel="7">
      <c r="A572" s="25" t="s">
        <v>230</v>
      </c>
      <c r="B572" s="26" t="s">
        <v>148</v>
      </c>
      <c r="C572" s="86" t="s">
        <v>631</v>
      </c>
      <c r="D572" s="87">
        <v>600</v>
      </c>
      <c r="E572" s="89" t="s">
        <v>368</v>
      </c>
      <c r="F572" s="11">
        <v>0</v>
      </c>
      <c r="G572" s="11">
        <v>241.5</v>
      </c>
      <c r="H572" s="11">
        <v>414</v>
      </c>
      <c r="I572" s="2"/>
    </row>
    <row r="573" spans="1:9" outlineLevel="2">
      <c r="A573" s="25" t="s">
        <v>230</v>
      </c>
      <c r="B573" s="26" t="s">
        <v>261</v>
      </c>
      <c r="C573" s="26"/>
      <c r="D573" s="25"/>
      <c r="E573" s="27" t="s">
        <v>336</v>
      </c>
      <c r="F573" s="11">
        <f>F574</f>
        <v>4557.3</v>
      </c>
      <c r="G573" s="11">
        <f t="shared" ref="G573:H575" si="289">G574</f>
        <v>4557.3</v>
      </c>
      <c r="H573" s="11">
        <f t="shared" si="289"/>
        <v>4557.3</v>
      </c>
      <c r="I573" s="2"/>
    </row>
    <row r="574" spans="1:9" ht="39.6" outlineLevel="3">
      <c r="A574" s="25" t="s">
        <v>230</v>
      </c>
      <c r="B574" s="26" t="s">
        <v>261</v>
      </c>
      <c r="C574" s="26" t="s">
        <v>239</v>
      </c>
      <c r="D574" s="25"/>
      <c r="E574" s="27" t="s">
        <v>335</v>
      </c>
      <c r="F574" s="11">
        <f>F575</f>
        <v>4557.3</v>
      </c>
      <c r="G574" s="11">
        <f t="shared" si="289"/>
        <v>4557.3</v>
      </c>
      <c r="H574" s="11">
        <f t="shared" si="289"/>
        <v>4557.3</v>
      </c>
      <c r="I574" s="2"/>
    </row>
    <row r="575" spans="1:9" ht="52.8" outlineLevel="4">
      <c r="A575" s="25" t="s">
        <v>230</v>
      </c>
      <c r="B575" s="26" t="s">
        <v>261</v>
      </c>
      <c r="C575" s="26" t="s">
        <v>262</v>
      </c>
      <c r="D575" s="25"/>
      <c r="E575" s="27" t="s">
        <v>571</v>
      </c>
      <c r="F575" s="11">
        <f>F576</f>
        <v>4557.3</v>
      </c>
      <c r="G575" s="11">
        <f t="shared" si="289"/>
        <v>4557.3</v>
      </c>
      <c r="H575" s="11">
        <f t="shared" si="289"/>
        <v>4557.3</v>
      </c>
      <c r="I575" s="2"/>
    </row>
    <row r="576" spans="1:9" ht="39.6" outlineLevel="6">
      <c r="A576" s="25" t="s">
        <v>230</v>
      </c>
      <c r="B576" s="26" t="s">
        <v>261</v>
      </c>
      <c r="C576" s="26" t="s">
        <v>263</v>
      </c>
      <c r="D576" s="25"/>
      <c r="E576" s="27" t="s">
        <v>547</v>
      </c>
      <c r="F576" s="11">
        <f>F577+F578+F579</f>
        <v>4557.3</v>
      </c>
      <c r="G576" s="11">
        <f t="shared" ref="G576:H576" si="290">G577+G578+G579</f>
        <v>4557.3</v>
      </c>
      <c r="H576" s="11">
        <f t="shared" si="290"/>
        <v>4557.3</v>
      </c>
      <c r="I576" s="2"/>
    </row>
    <row r="577" spans="1:9" ht="52.8" outlineLevel="7">
      <c r="A577" s="25" t="s">
        <v>230</v>
      </c>
      <c r="B577" s="26" t="s">
        <v>261</v>
      </c>
      <c r="C577" s="26" t="s">
        <v>263</v>
      </c>
      <c r="D577" s="25" t="s">
        <v>6</v>
      </c>
      <c r="E577" s="27" t="s">
        <v>341</v>
      </c>
      <c r="F577" s="11">
        <v>3950.1</v>
      </c>
      <c r="G577" s="11">
        <v>3950.1</v>
      </c>
      <c r="H577" s="11">
        <v>3950.1</v>
      </c>
      <c r="I577" s="2"/>
    </row>
    <row r="578" spans="1:9" ht="26.4" outlineLevel="7">
      <c r="A578" s="25" t="s">
        <v>230</v>
      </c>
      <c r="B578" s="26" t="s">
        <v>261</v>
      </c>
      <c r="C578" s="26" t="s">
        <v>263</v>
      </c>
      <c r="D578" s="25" t="s">
        <v>7</v>
      </c>
      <c r="E578" s="27" t="s">
        <v>342</v>
      </c>
      <c r="F578" s="11">
        <v>575.5</v>
      </c>
      <c r="G578" s="11">
        <v>575.5</v>
      </c>
      <c r="H578" s="11">
        <v>575.5</v>
      </c>
      <c r="I578" s="2"/>
    </row>
    <row r="579" spans="1:9" outlineLevel="7">
      <c r="A579" s="25" t="s">
        <v>230</v>
      </c>
      <c r="B579" s="26" t="s">
        <v>261</v>
      </c>
      <c r="C579" s="26" t="s">
        <v>263</v>
      </c>
      <c r="D579" s="25" t="s">
        <v>8</v>
      </c>
      <c r="E579" s="27" t="s">
        <v>343</v>
      </c>
      <c r="F579" s="11">
        <v>31.7</v>
      </c>
      <c r="G579" s="11">
        <v>31.7</v>
      </c>
      <c r="H579" s="11">
        <v>31.7</v>
      </c>
      <c r="I579" s="2"/>
    </row>
    <row r="580" spans="1:9" outlineLevel="1">
      <c r="A580" s="25" t="s">
        <v>230</v>
      </c>
      <c r="B580" s="26" t="s">
        <v>227</v>
      </c>
      <c r="C580" s="26"/>
      <c r="D580" s="25"/>
      <c r="E580" s="27" t="s">
        <v>292</v>
      </c>
      <c r="F580" s="11">
        <f>F581</f>
        <v>4043.9</v>
      </c>
      <c r="G580" s="11">
        <f t="shared" ref="G580:H581" si="291">G581</f>
        <v>2943.9</v>
      </c>
      <c r="H580" s="11">
        <f t="shared" si="291"/>
        <v>2943.9</v>
      </c>
      <c r="I580" s="2"/>
    </row>
    <row r="581" spans="1:9" outlineLevel="2">
      <c r="A581" s="25" t="s">
        <v>230</v>
      </c>
      <c r="B581" s="26" t="s">
        <v>264</v>
      </c>
      <c r="C581" s="26"/>
      <c r="D581" s="25"/>
      <c r="E581" s="27" t="s">
        <v>337</v>
      </c>
      <c r="F581" s="11">
        <f>F582</f>
        <v>4043.9</v>
      </c>
      <c r="G581" s="11">
        <f t="shared" si="291"/>
        <v>2943.9</v>
      </c>
      <c r="H581" s="11">
        <f t="shared" si="291"/>
        <v>2943.9</v>
      </c>
      <c r="I581" s="2"/>
    </row>
    <row r="582" spans="1:9" ht="39.6" outlineLevel="3">
      <c r="A582" s="25" t="s">
        <v>230</v>
      </c>
      <c r="B582" s="26" t="s">
        <v>264</v>
      </c>
      <c r="C582" s="26" t="s">
        <v>265</v>
      </c>
      <c r="D582" s="25"/>
      <c r="E582" s="27" t="s">
        <v>338</v>
      </c>
      <c r="F582" s="11">
        <f>F583+F597</f>
        <v>4043.9</v>
      </c>
      <c r="G582" s="11">
        <f>G583+G597</f>
        <v>2943.9</v>
      </c>
      <c r="H582" s="11">
        <f>H583+H597</f>
        <v>2943.9</v>
      </c>
      <c r="I582" s="2"/>
    </row>
    <row r="583" spans="1:9" ht="26.4" outlineLevel="4">
      <c r="A583" s="25" t="s">
        <v>230</v>
      </c>
      <c r="B583" s="26" t="s">
        <v>264</v>
      </c>
      <c r="C583" s="26" t="s">
        <v>266</v>
      </c>
      <c r="D583" s="25"/>
      <c r="E583" s="27" t="s">
        <v>548</v>
      </c>
      <c r="F583" s="11">
        <f>F584+F590+F594</f>
        <v>1400</v>
      </c>
      <c r="G583" s="11">
        <f t="shared" ref="G583:H583" si="292">G584+G590+G594</f>
        <v>1400</v>
      </c>
      <c r="H583" s="11">
        <f t="shared" si="292"/>
        <v>1400</v>
      </c>
      <c r="I583" s="2"/>
    </row>
    <row r="584" spans="1:9" ht="79.2" outlineLevel="5">
      <c r="A584" s="25" t="s">
        <v>230</v>
      </c>
      <c r="B584" s="26" t="s">
        <v>264</v>
      </c>
      <c r="C584" s="26" t="s">
        <v>267</v>
      </c>
      <c r="D584" s="25"/>
      <c r="E584" s="27" t="s">
        <v>549</v>
      </c>
      <c r="F584" s="11">
        <f>F585+F588</f>
        <v>417.8</v>
      </c>
      <c r="G584" s="11">
        <f t="shared" ref="G584:H584" si="293">G585+G588</f>
        <v>417.8</v>
      </c>
      <c r="H584" s="11">
        <f t="shared" si="293"/>
        <v>417.8</v>
      </c>
      <c r="I584" s="2"/>
    </row>
    <row r="585" spans="1:9" ht="92.4" outlineLevel="6">
      <c r="A585" s="25" t="s">
        <v>230</v>
      </c>
      <c r="B585" s="26" t="s">
        <v>264</v>
      </c>
      <c r="C585" s="26" t="s">
        <v>268</v>
      </c>
      <c r="D585" s="25"/>
      <c r="E585" s="27" t="s">
        <v>550</v>
      </c>
      <c r="F585" s="11">
        <f>F586+F587</f>
        <v>412.8</v>
      </c>
      <c r="G585" s="11">
        <f t="shared" ref="G585:H585" si="294">G586+G587</f>
        <v>412.8</v>
      </c>
      <c r="H585" s="11">
        <f t="shared" si="294"/>
        <v>412.8</v>
      </c>
      <c r="I585" s="2"/>
    </row>
    <row r="586" spans="1:9" ht="52.8" outlineLevel="7">
      <c r="A586" s="25" t="s">
        <v>230</v>
      </c>
      <c r="B586" s="26" t="s">
        <v>264</v>
      </c>
      <c r="C586" s="26" t="s">
        <v>268</v>
      </c>
      <c r="D586" s="25" t="s">
        <v>6</v>
      </c>
      <c r="E586" s="27" t="s">
        <v>341</v>
      </c>
      <c r="F586" s="11">
        <v>5.2</v>
      </c>
      <c r="G586" s="11">
        <v>5.2</v>
      </c>
      <c r="H586" s="11">
        <v>5.2</v>
      </c>
      <c r="I586" s="2"/>
    </row>
    <row r="587" spans="1:9" ht="26.4" outlineLevel="7">
      <c r="A587" s="25" t="s">
        <v>230</v>
      </c>
      <c r="B587" s="26" t="s">
        <v>264</v>
      </c>
      <c r="C587" s="26" t="s">
        <v>268</v>
      </c>
      <c r="D587" s="25" t="s">
        <v>7</v>
      </c>
      <c r="E587" s="27" t="s">
        <v>342</v>
      </c>
      <c r="F587" s="11">
        <v>407.6</v>
      </c>
      <c r="G587" s="11">
        <v>407.6</v>
      </c>
      <c r="H587" s="11">
        <v>407.6</v>
      </c>
      <c r="I587" s="2"/>
    </row>
    <row r="588" spans="1:9" ht="26.4" outlineLevel="6">
      <c r="A588" s="25" t="s">
        <v>230</v>
      </c>
      <c r="B588" s="26" t="s">
        <v>264</v>
      </c>
      <c r="C588" s="26" t="s">
        <v>269</v>
      </c>
      <c r="D588" s="25"/>
      <c r="E588" s="27" t="s">
        <v>551</v>
      </c>
      <c r="F588" s="11">
        <f>F589</f>
        <v>5</v>
      </c>
      <c r="G588" s="11">
        <f t="shared" ref="G588:H588" si="295">G589</f>
        <v>5</v>
      </c>
      <c r="H588" s="11">
        <f t="shared" si="295"/>
        <v>5</v>
      </c>
      <c r="I588" s="2"/>
    </row>
    <row r="589" spans="1:9" ht="26.4" outlineLevel="7">
      <c r="A589" s="25" t="s">
        <v>230</v>
      </c>
      <c r="B589" s="26" t="s">
        <v>264</v>
      </c>
      <c r="C589" s="26" t="s">
        <v>269</v>
      </c>
      <c r="D589" s="25" t="s">
        <v>7</v>
      </c>
      <c r="E589" s="27" t="s">
        <v>342</v>
      </c>
      <c r="F589" s="11">
        <v>5</v>
      </c>
      <c r="G589" s="11">
        <v>5</v>
      </c>
      <c r="H589" s="11">
        <v>5</v>
      </c>
      <c r="I589" s="2"/>
    </row>
    <row r="590" spans="1:9" ht="39.6" outlineLevel="5">
      <c r="A590" s="25" t="s">
        <v>230</v>
      </c>
      <c r="B590" s="26" t="s">
        <v>264</v>
      </c>
      <c r="C590" s="26" t="s">
        <v>270</v>
      </c>
      <c r="D590" s="25"/>
      <c r="E590" s="27" t="s">
        <v>552</v>
      </c>
      <c r="F590" s="11">
        <f>F591</f>
        <v>959</v>
      </c>
      <c r="G590" s="11">
        <f t="shared" ref="G590:H590" si="296">G591</f>
        <v>959</v>
      </c>
      <c r="H590" s="11">
        <f t="shared" si="296"/>
        <v>959</v>
      </c>
      <c r="I590" s="2"/>
    </row>
    <row r="591" spans="1:9" ht="39.6" outlineLevel="6">
      <c r="A591" s="25" t="s">
        <v>230</v>
      </c>
      <c r="B591" s="26" t="s">
        <v>264</v>
      </c>
      <c r="C591" s="26" t="s">
        <v>271</v>
      </c>
      <c r="D591" s="25"/>
      <c r="E591" s="27" t="s">
        <v>553</v>
      </c>
      <c r="F591" s="11">
        <f>F592+F593</f>
        <v>959</v>
      </c>
      <c r="G591" s="11">
        <f t="shared" ref="G591:H591" si="297">G592+G593</f>
        <v>959</v>
      </c>
      <c r="H591" s="11">
        <f t="shared" si="297"/>
        <v>959</v>
      </c>
      <c r="I591" s="2"/>
    </row>
    <row r="592" spans="1:9" ht="52.8" outlineLevel="7">
      <c r="A592" s="25" t="s">
        <v>230</v>
      </c>
      <c r="B592" s="26" t="s">
        <v>264</v>
      </c>
      <c r="C592" s="26" t="s">
        <v>271</v>
      </c>
      <c r="D592" s="25" t="s">
        <v>6</v>
      </c>
      <c r="E592" s="27" t="s">
        <v>341</v>
      </c>
      <c r="F592" s="11">
        <v>397</v>
      </c>
      <c r="G592" s="11">
        <v>397</v>
      </c>
      <c r="H592" s="11">
        <v>397</v>
      </c>
      <c r="I592" s="2"/>
    </row>
    <row r="593" spans="1:9" ht="26.4" outlineLevel="7">
      <c r="A593" s="25" t="s">
        <v>230</v>
      </c>
      <c r="B593" s="26" t="s">
        <v>264</v>
      </c>
      <c r="C593" s="26" t="s">
        <v>271</v>
      </c>
      <c r="D593" s="25" t="s">
        <v>7</v>
      </c>
      <c r="E593" s="27" t="s">
        <v>342</v>
      </c>
      <c r="F593" s="11">
        <v>562</v>
      </c>
      <c r="G593" s="11">
        <v>562</v>
      </c>
      <c r="H593" s="11">
        <v>562</v>
      </c>
      <c r="I593" s="2"/>
    </row>
    <row r="594" spans="1:9" ht="26.4" outlineLevel="7">
      <c r="A594" s="25" t="s">
        <v>230</v>
      </c>
      <c r="B594" s="26" t="s">
        <v>264</v>
      </c>
      <c r="C594" s="26" t="s">
        <v>272</v>
      </c>
      <c r="D594" s="25"/>
      <c r="E594" s="27" t="s">
        <v>632</v>
      </c>
      <c r="F594" s="11">
        <f>F595</f>
        <v>23.2</v>
      </c>
      <c r="G594" s="11">
        <f t="shared" ref="G594:H594" si="298">G595</f>
        <v>23.2</v>
      </c>
      <c r="H594" s="11">
        <f t="shared" si="298"/>
        <v>23.2</v>
      </c>
      <c r="I594" s="2"/>
    </row>
    <row r="595" spans="1:9" outlineLevel="7">
      <c r="A595" s="25" t="s">
        <v>230</v>
      </c>
      <c r="B595" s="26" t="s">
        <v>264</v>
      </c>
      <c r="C595" s="26" t="s">
        <v>273</v>
      </c>
      <c r="D595" s="25"/>
      <c r="E595" s="27" t="s">
        <v>633</v>
      </c>
      <c r="F595" s="11">
        <f>F596</f>
        <v>23.2</v>
      </c>
      <c r="G595" s="11">
        <f t="shared" ref="G595:H595" si="299">G596</f>
        <v>23.2</v>
      </c>
      <c r="H595" s="11">
        <f t="shared" si="299"/>
        <v>23.2</v>
      </c>
      <c r="I595" s="2"/>
    </row>
    <row r="596" spans="1:9" ht="26.4" outlineLevel="7">
      <c r="A596" s="25" t="s">
        <v>230</v>
      </c>
      <c r="B596" s="26" t="s">
        <v>264</v>
      </c>
      <c r="C596" s="26" t="s">
        <v>273</v>
      </c>
      <c r="D596" s="25">
        <v>200</v>
      </c>
      <c r="E596" s="27" t="s">
        <v>342</v>
      </c>
      <c r="F596" s="11">
        <v>23.2</v>
      </c>
      <c r="G596" s="11">
        <v>23.2</v>
      </c>
      <c r="H596" s="11">
        <v>23.2</v>
      </c>
      <c r="I596" s="2"/>
    </row>
    <row r="597" spans="1:9" ht="26.4" outlineLevel="4">
      <c r="A597" s="25" t="s">
        <v>230</v>
      </c>
      <c r="B597" s="26" t="s">
        <v>264</v>
      </c>
      <c r="C597" s="26" t="s">
        <v>274</v>
      </c>
      <c r="D597" s="25"/>
      <c r="E597" s="27" t="s">
        <v>556</v>
      </c>
      <c r="F597" s="11">
        <f>F598+F603</f>
        <v>2643.9</v>
      </c>
      <c r="G597" s="11">
        <f>G598+G603</f>
        <v>1543.9</v>
      </c>
      <c r="H597" s="11">
        <f>H598+H603</f>
        <v>1543.9</v>
      </c>
      <c r="I597" s="2"/>
    </row>
    <row r="598" spans="1:9" ht="26.4" outlineLevel="5">
      <c r="A598" s="25" t="s">
        <v>230</v>
      </c>
      <c r="B598" s="26" t="s">
        <v>264</v>
      </c>
      <c r="C598" s="26" t="s">
        <v>275</v>
      </c>
      <c r="D598" s="25"/>
      <c r="E598" s="27" t="s">
        <v>557</v>
      </c>
      <c r="F598" s="11">
        <f>F599</f>
        <v>2143.9</v>
      </c>
      <c r="G598" s="11">
        <f t="shared" ref="G598:H598" si="300">G599</f>
        <v>1543.9</v>
      </c>
      <c r="H598" s="11">
        <f t="shared" si="300"/>
        <v>1543.9</v>
      </c>
      <c r="I598" s="2"/>
    </row>
    <row r="599" spans="1:9" ht="26.4" outlineLevel="6">
      <c r="A599" s="25" t="s">
        <v>230</v>
      </c>
      <c r="B599" s="26" t="s">
        <v>264</v>
      </c>
      <c r="C599" s="26" t="s">
        <v>276</v>
      </c>
      <c r="D599" s="25"/>
      <c r="E599" s="27" t="s">
        <v>558</v>
      </c>
      <c r="F599" s="11">
        <f>F600+F601+F602</f>
        <v>2143.9</v>
      </c>
      <c r="G599" s="11">
        <f t="shared" ref="G599:H599" si="301">G600+G601+G602</f>
        <v>1543.9</v>
      </c>
      <c r="H599" s="11">
        <f t="shared" si="301"/>
        <v>1543.9</v>
      </c>
      <c r="I599" s="2"/>
    </row>
    <row r="600" spans="1:9" ht="52.8" outlineLevel="7">
      <c r="A600" s="25" t="s">
        <v>230</v>
      </c>
      <c r="B600" s="26" t="s">
        <v>264</v>
      </c>
      <c r="C600" s="26" t="s">
        <v>276</v>
      </c>
      <c r="D600" s="25" t="s">
        <v>6</v>
      </c>
      <c r="E600" s="27" t="s">
        <v>341</v>
      </c>
      <c r="F600" s="11">
        <v>1063.9000000000001</v>
      </c>
      <c r="G600" s="11">
        <v>1063.9000000000001</v>
      </c>
      <c r="H600" s="11">
        <v>1063.9000000000001</v>
      </c>
      <c r="I600" s="2"/>
    </row>
    <row r="601" spans="1:9" ht="26.4" outlineLevel="7">
      <c r="A601" s="25" t="s">
        <v>230</v>
      </c>
      <c r="B601" s="26" t="s">
        <v>264</v>
      </c>
      <c r="C601" s="26" t="s">
        <v>276</v>
      </c>
      <c r="D601" s="25" t="s">
        <v>7</v>
      </c>
      <c r="E601" s="27" t="s">
        <v>342</v>
      </c>
      <c r="F601" s="11">
        <f>480-74.7+300</f>
        <v>705.3</v>
      </c>
      <c r="G601" s="11">
        <v>480</v>
      </c>
      <c r="H601" s="11">
        <v>480</v>
      </c>
      <c r="I601" s="2"/>
    </row>
    <row r="602" spans="1:9" outlineLevel="7">
      <c r="A602" s="25" t="s">
        <v>230</v>
      </c>
      <c r="B602" s="26" t="s">
        <v>264</v>
      </c>
      <c r="C602" s="26" t="s">
        <v>276</v>
      </c>
      <c r="D602" s="25">
        <v>800</v>
      </c>
      <c r="E602" s="27" t="s">
        <v>343</v>
      </c>
      <c r="F602" s="11">
        <f>74.7+300</f>
        <v>374.7</v>
      </c>
      <c r="G602" s="11">
        <v>0</v>
      </c>
      <c r="H602" s="11">
        <v>0</v>
      </c>
      <c r="I602" s="2"/>
    </row>
    <row r="603" spans="1:9" outlineLevel="7">
      <c r="A603" s="25" t="s">
        <v>230</v>
      </c>
      <c r="B603" s="26" t="s">
        <v>264</v>
      </c>
      <c r="C603" s="26" t="s">
        <v>591</v>
      </c>
      <c r="D603" s="26"/>
      <c r="E603" s="27" t="s">
        <v>592</v>
      </c>
      <c r="F603" s="11">
        <f>F604</f>
        <v>500</v>
      </c>
      <c r="G603" s="11">
        <f t="shared" ref="G603:H603" si="302">G604</f>
        <v>0</v>
      </c>
      <c r="H603" s="11">
        <f t="shared" si="302"/>
        <v>0</v>
      </c>
      <c r="I603" s="2"/>
    </row>
    <row r="604" spans="1:9" ht="26.4" outlineLevel="7">
      <c r="A604" s="25" t="s">
        <v>230</v>
      </c>
      <c r="B604" s="26" t="s">
        <v>264</v>
      </c>
      <c r="C604" s="26" t="s">
        <v>591</v>
      </c>
      <c r="D604" s="26" t="s">
        <v>7</v>
      </c>
      <c r="E604" s="27" t="s">
        <v>342</v>
      </c>
      <c r="F604" s="11">
        <v>500</v>
      </c>
      <c r="G604" s="11">
        <v>0</v>
      </c>
      <c r="H604" s="11">
        <v>0</v>
      </c>
      <c r="I604" s="2"/>
    </row>
    <row r="605" spans="1:9" s="3" customFormat="1" ht="26.4">
      <c r="A605" s="30" t="s">
        <v>277</v>
      </c>
      <c r="B605" s="77"/>
      <c r="C605" s="77"/>
      <c r="D605" s="30"/>
      <c r="E605" s="31" t="s">
        <v>283</v>
      </c>
      <c r="F605" s="10">
        <f t="shared" ref="F605:F610" si="303">F606</f>
        <v>804.2</v>
      </c>
      <c r="G605" s="10">
        <f t="shared" ref="G605:H605" si="304">G606</f>
        <v>804.2</v>
      </c>
      <c r="H605" s="10">
        <f t="shared" si="304"/>
        <v>804.2</v>
      </c>
      <c r="I605" s="4"/>
    </row>
    <row r="606" spans="1:9" outlineLevel="1">
      <c r="A606" s="25" t="s">
        <v>277</v>
      </c>
      <c r="B606" s="26" t="s">
        <v>1</v>
      </c>
      <c r="C606" s="26"/>
      <c r="D606" s="25"/>
      <c r="E606" s="27" t="s">
        <v>284</v>
      </c>
      <c r="F606" s="11">
        <f t="shared" si="303"/>
        <v>804.2</v>
      </c>
      <c r="G606" s="11">
        <f t="shared" ref="G606:H606" si="305">G607</f>
        <v>804.2</v>
      </c>
      <c r="H606" s="11">
        <f t="shared" si="305"/>
        <v>804.2</v>
      </c>
      <c r="I606" s="2"/>
    </row>
    <row r="607" spans="1:9" ht="39.6" outlineLevel="2">
      <c r="A607" s="25" t="s">
        <v>277</v>
      </c>
      <c r="B607" s="26" t="s">
        <v>2</v>
      </c>
      <c r="C607" s="26"/>
      <c r="D607" s="25"/>
      <c r="E607" s="27" t="s">
        <v>293</v>
      </c>
      <c r="F607" s="11">
        <f t="shared" si="303"/>
        <v>804.2</v>
      </c>
      <c r="G607" s="11">
        <f t="shared" ref="G607:H607" si="306">G608</f>
        <v>804.2</v>
      </c>
      <c r="H607" s="11">
        <f t="shared" si="306"/>
        <v>804.2</v>
      </c>
      <c r="I607" s="2"/>
    </row>
    <row r="608" spans="1:9" outlineLevel="3">
      <c r="A608" s="25" t="s">
        <v>277</v>
      </c>
      <c r="B608" s="26" t="s">
        <v>2</v>
      </c>
      <c r="C608" s="26" t="s">
        <v>3</v>
      </c>
      <c r="D608" s="25"/>
      <c r="E608" s="27" t="s">
        <v>294</v>
      </c>
      <c r="F608" s="11">
        <f t="shared" si="303"/>
        <v>804.2</v>
      </c>
      <c r="G608" s="11">
        <f t="shared" ref="G608:H608" si="307">G609</f>
        <v>804.2</v>
      </c>
      <c r="H608" s="11">
        <f t="shared" si="307"/>
        <v>804.2</v>
      </c>
      <c r="I608" s="2"/>
    </row>
    <row r="609" spans="1:9" ht="39.6" outlineLevel="4">
      <c r="A609" s="25" t="s">
        <v>277</v>
      </c>
      <c r="B609" s="26" t="s">
        <v>2</v>
      </c>
      <c r="C609" s="26" t="s">
        <v>4</v>
      </c>
      <c r="D609" s="25"/>
      <c r="E609" s="27" t="s">
        <v>339</v>
      </c>
      <c r="F609" s="11">
        <f t="shared" si="303"/>
        <v>804.2</v>
      </c>
      <c r="G609" s="11">
        <f t="shared" ref="G609:H609" si="308">G610</f>
        <v>804.2</v>
      </c>
      <c r="H609" s="11">
        <f t="shared" si="308"/>
        <v>804.2</v>
      </c>
      <c r="I609" s="2"/>
    </row>
    <row r="610" spans="1:9" ht="26.4" outlineLevel="6">
      <c r="A610" s="25" t="s">
        <v>277</v>
      </c>
      <c r="B610" s="26" t="s">
        <v>2</v>
      </c>
      <c r="C610" s="26" t="s">
        <v>278</v>
      </c>
      <c r="D610" s="25"/>
      <c r="E610" s="27" t="s">
        <v>283</v>
      </c>
      <c r="F610" s="11">
        <f t="shared" si="303"/>
        <v>804.2</v>
      </c>
      <c r="G610" s="11">
        <f t="shared" ref="G610:H610" si="309">G611</f>
        <v>804.2</v>
      </c>
      <c r="H610" s="11">
        <f t="shared" si="309"/>
        <v>804.2</v>
      </c>
      <c r="I610" s="2"/>
    </row>
    <row r="611" spans="1:9" ht="52.8" outlineLevel="7">
      <c r="A611" s="25" t="s">
        <v>277</v>
      </c>
      <c r="B611" s="26" t="s">
        <v>2</v>
      </c>
      <c r="C611" s="26" t="s">
        <v>278</v>
      </c>
      <c r="D611" s="25" t="s">
        <v>6</v>
      </c>
      <c r="E611" s="27" t="s">
        <v>341</v>
      </c>
      <c r="F611" s="11">
        <v>804.2</v>
      </c>
      <c r="G611" s="11">
        <v>804.2</v>
      </c>
      <c r="H611" s="11">
        <v>804.2</v>
      </c>
      <c r="I611" s="2"/>
    </row>
    <row r="612" spans="1:9" ht="12.75" customHeight="1">
      <c r="E612" s="52"/>
      <c r="F612" s="13"/>
      <c r="G612" s="13"/>
      <c r="H612" s="22" t="s">
        <v>729</v>
      </c>
      <c r="I612" s="2"/>
    </row>
    <row r="613" spans="1:9" ht="12.75" customHeight="1">
      <c r="A613" s="38"/>
      <c r="B613" s="84"/>
      <c r="C613" s="84"/>
      <c r="D613" s="38"/>
      <c r="E613" s="38"/>
      <c r="F613" s="6"/>
      <c r="G613" s="6"/>
      <c r="H613" s="6"/>
      <c r="I613" s="2"/>
    </row>
    <row r="614" spans="1:9" ht="15.15" customHeight="1">
      <c r="E614" s="113"/>
      <c r="F614" s="114"/>
      <c r="G614" s="114"/>
      <c r="H614" s="114"/>
      <c r="I614" s="2"/>
    </row>
  </sheetData>
  <mergeCells count="18">
    <mergeCell ref="F1:H1"/>
    <mergeCell ref="F2:H2"/>
    <mergeCell ref="F3:H3"/>
    <mergeCell ref="F5:H5"/>
    <mergeCell ref="A12:H12"/>
    <mergeCell ref="E614:H614"/>
    <mergeCell ref="A14:A15"/>
    <mergeCell ref="B14:B15"/>
    <mergeCell ref="C14:C15"/>
    <mergeCell ref="D14:D15"/>
    <mergeCell ref="E14:E15"/>
    <mergeCell ref="F14:H14"/>
    <mergeCell ref="E13:H13"/>
    <mergeCell ref="F6:H6"/>
    <mergeCell ref="F7:H7"/>
    <mergeCell ref="F8:H8"/>
    <mergeCell ref="F9:H9"/>
    <mergeCell ref="F10:H10"/>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G491"/>
  <sheetViews>
    <sheetView showGridLines="0" zoomScaleSheetLayoutView="100" workbookViewId="0">
      <selection activeCell="D8" sqref="D8:F8"/>
    </sheetView>
  </sheetViews>
  <sheetFormatPr defaultColWidth="9.109375" defaultRowHeight="14.4" outlineLevelRow="4"/>
  <cols>
    <col min="1" max="1" width="10.6640625" style="72" customWidth="1"/>
    <col min="2" max="2" width="7.6640625" style="72" customWidth="1"/>
    <col min="3" max="3" width="58.6640625" style="76" customWidth="1"/>
    <col min="4" max="6" width="11.6640625" style="53" customWidth="1"/>
    <col min="7" max="7" width="9.109375" style="34" customWidth="1"/>
    <col min="8" max="16384" width="9.109375" style="34"/>
  </cols>
  <sheetData>
    <row r="1" spans="1:7">
      <c r="D1" s="139" t="s">
        <v>735</v>
      </c>
      <c r="E1" s="139"/>
      <c r="F1" s="139"/>
    </row>
    <row r="2" spans="1:7">
      <c r="D2" s="139" t="s">
        <v>567</v>
      </c>
      <c r="E2" s="139"/>
      <c r="F2" s="139"/>
    </row>
    <row r="3" spans="1:7">
      <c r="D3" s="139" t="s">
        <v>757</v>
      </c>
      <c r="E3" s="139"/>
      <c r="F3" s="139"/>
    </row>
    <row r="5" spans="1:7" s="68" customFormat="1">
      <c r="A5" s="69"/>
      <c r="B5" s="69"/>
      <c r="C5" s="70"/>
      <c r="D5" s="118" t="s">
        <v>730</v>
      </c>
      <c r="E5" s="118"/>
      <c r="F5" s="118"/>
      <c r="G5" s="60"/>
    </row>
    <row r="6" spans="1:7" s="68" customFormat="1" ht="15" customHeight="1">
      <c r="A6" s="69"/>
      <c r="B6" s="69"/>
      <c r="C6" s="70"/>
      <c r="D6" s="115" t="s">
        <v>567</v>
      </c>
      <c r="E6" s="115"/>
      <c r="F6" s="115"/>
      <c r="G6" s="59"/>
    </row>
    <row r="7" spans="1:7" s="68" customFormat="1">
      <c r="A7" s="69"/>
      <c r="B7" s="69"/>
      <c r="C7" s="70"/>
      <c r="D7" s="116" t="s">
        <v>689</v>
      </c>
      <c r="E7" s="116"/>
      <c r="F7" s="116"/>
      <c r="G7" s="60"/>
    </row>
    <row r="8" spans="1:7" s="68" customFormat="1">
      <c r="A8" s="69"/>
      <c r="B8" s="69"/>
      <c r="C8" s="70"/>
      <c r="D8" s="116" t="s">
        <v>568</v>
      </c>
      <c r="E8" s="116"/>
      <c r="F8" s="116"/>
      <c r="G8" s="60"/>
    </row>
    <row r="9" spans="1:7" s="68" customFormat="1">
      <c r="A9" s="69"/>
      <c r="B9" s="69"/>
      <c r="C9" s="70"/>
      <c r="D9" s="116" t="s">
        <v>577</v>
      </c>
      <c r="E9" s="116"/>
      <c r="F9" s="116"/>
      <c r="G9" s="60"/>
    </row>
    <row r="10" spans="1:7" s="68" customFormat="1">
      <c r="A10" s="69"/>
      <c r="B10" s="69"/>
      <c r="C10" s="70"/>
      <c r="D10" s="116" t="s">
        <v>578</v>
      </c>
      <c r="E10" s="116"/>
      <c r="F10" s="116"/>
      <c r="G10" s="60"/>
    </row>
    <row r="11" spans="1:7" s="68" customFormat="1">
      <c r="A11" s="69"/>
      <c r="B11" s="69"/>
      <c r="C11" s="70"/>
      <c r="D11" s="70"/>
      <c r="E11" s="61"/>
      <c r="F11" s="61"/>
      <c r="G11" s="61"/>
    </row>
    <row r="12" spans="1:7" s="68" customFormat="1" ht="78.75" customHeight="1">
      <c r="A12" s="131" t="s">
        <v>636</v>
      </c>
      <c r="B12" s="131"/>
      <c r="C12" s="131"/>
      <c r="D12" s="131"/>
      <c r="E12" s="131"/>
      <c r="F12" s="131"/>
      <c r="G12" s="71"/>
    </row>
    <row r="13" spans="1:7">
      <c r="C13" s="32"/>
      <c r="D13" s="6"/>
      <c r="E13" s="6"/>
      <c r="F13" s="6"/>
      <c r="G13" s="2"/>
    </row>
    <row r="14" spans="1:7" ht="15.75" customHeight="1">
      <c r="C14" s="132"/>
      <c r="D14" s="133"/>
      <c r="E14" s="133"/>
      <c r="F14" s="133"/>
      <c r="G14" s="2"/>
    </row>
    <row r="15" spans="1:7" ht="12" customHeight="1">
      <c r="A15" s="134" t="s">
        <v>562</v>
      </c>
      <c r="B15" s="134" t="s">
        <v>563</v>
      </c>
      <c r="C15" s="135" t="s">
        <v>564</v>
      </c>
      <c r="D15" s="136" t="s">
        <v>602</v>
      </c>
      <c r="E15" s="137"/>
      <c r="F15" s="138"/>
      <c r="G15" s="2"/>
    </row>
    <row r="16" spans="1:7" ht="42.75" customHeight="1">
      <c r="A16" s="134"/>
      <c r="B16" s="134"/>
      <c r="C16" s="135"/>
      <c r="D16" s="16" t="s">
        <v>638</v>
      </c>
      <c r="E16" s="16" t="s">
        <v>639</v>
      </c>
      <c r="F16" s="16" t="s">
        <v>640</v>
      </c>
      <c r="G16" s="2"/>
    </row>
    <row r="17" spans="1:7" ht="15.75" customHeight="1">
      <c r="A17" s="73">
        <v>1</v>
      </c>
      <c r="B17" s="73">
        <v>2</v>
      </c>
      <c r="C17" s="15">
        <v>3</v>
      </c>
      <c r="D17" s="7">
        <v>4</v>
      </c>
      <c r="E17" s="7">
        <v>5</v>
      </c>
      <c r="F17" s="7">
        <v>6</v>
      </c>
      <c r="G17" s="2"/>
    </row>
    <row r="18" spans="1:7" s="44" customFormat="1" ht="15.75" customHeight="1">
      <c r="A18" s="74"/>
      <c r="B18" s="74"/>
      <c r="C18" s="8" t="s">
        <v>581</v>
      </c>
      <c r="D18" s="9">
        <f>D19+D110+D155+D178+D183+D272+D285+D302+D351+D384+D409+D430+D439+D455+D462+D472+D425</f>
        <v>586134.69999999995</v>
      </c>
      <c r="E18" s="9">
        <f t="shared" ref="E18:F18" si="0">E19+E110+E155+E178+E183+E272+E285+E302+E351+E384+E409+E430+E439+E455+E462+E472+E425</f>
        <v>537549.19999999995</v>
      </c>
      <c r="F18" s="9">
        <f t="shared" si="0"/>
        <v>529424.5</v>
      </c>
      <c r="G18" s="4"/>
    </row>
    <row r="19" spans="1:7" s="44" customFormat="1" ht="39.6">
      <c r="A19" s="26" t="s">
        <v>184</v>
      </c>
      <c r="B19" s="26"/>
      <c r="C19" s="27" t="s">
        <v>327</v>
      </c>
      <c r="D19" s="11">
        <f>D20+D40+D77+D90+D101</f>
        <v>312238.59999999992</v>
      </c>
      <c r="E19" s="11">
        <f>E20+E40+E77+E90+E101</f>
        <v>291936.59999999998</v>
      </c>
      <c r="F19" s="11">
        <f>F20+F40+F77+F90+F101</f>
        <v>283871.8</v>
      </c>
      <c r="G19" s="4"/>
    </row>
    <row r="20" spans="1:7" ht="26.4" outlineLevel="1">
      <c r="A20" s="26" t="s">
        <v>185</v>
      </c>
      <c r="B20" s="26"/>
      <c r="C20" s="27" t="s">
        <v>482</v>
      </c>
      <c r="D20" s="11">
        <f>D21+D35</f>
        <v>107851.6</v>
      </c>
      <c r="E20" s="11">
        <f>E21+E35</f>
        <v>93594.099999999991</v>
      </c>
      <c r="F20" s="11">
        <f>F21+F35</f>
        <v>91333.799999999988</v>
      </c>
      <c r="G20" s="2"/>
    </row>
    <row r="21" spans="1:7" ht="26.4" outlineLevel="2">
      <c r="A21" s="26" t="s">
        <v>186</v>
      </c>
      <c r="B21" s="26"/>
      <c r="C21" s="27" t="s">
        <v>483</v>
      </c>
      <c r="D21" s="11">
        <f>D22+D25+D27+D29+D33+D31</f>
        <v>107513.60000000001</v>
      </c>
      <c r="E21" s="11">
        <f t="shared" ref="E21:F21" si="1">E22+E25+E27+E29+E33+E31</f>
        <v>93256.099999999991</v>
      </c>
      <c r="F21" s="11">
        <f t="shared" si="1"/>
        <v>90995.799999999988</v>
      </c>
      <c r="G21" s="2"/>
    </row>
    <row r="22" spans="1:7" ht="52.8" outlineLevel="3">
      <c r="A22" s="26" t="s">
        <v>226</v>
      </c>
      <c r="B22" s="26"/>
      <c r="C22" s="27" t="s">
        <v>517</v>
      </c>
      <c r="D22" s="11">
        <f>D23+D24</f>
        <v>5503.4000000000005</v>
      </c>
      <c r="E22" s="11">
        <f t="shared" ref="E22:F22" si="2">E23+E24</f>
        <v>5503.4000000000005</v>
      </c>
      <c r="F22" s="11">
        <f t="shared" si="2"/>
        <v>5503.4000000000005</v>
      </c>
      <c r="G22" s="2"/>
    </row>
    <row r="23" spans="1:7" ht="26.4" outlineLevel="4">
      <c r="A23" s="26" t="s">
        <v>226</v>
      </c>
      <c r="B23" s="26" t="s">
        <v>7</v>
      </c>
      <c r="C23" s="27" t="s">
        <v>342</v>
      </c>
      <c r="D23" s="11">
        <f>'№ 8 ведомственная'!F468</f>
        <v>137.6</v>
      </c>
      <c r="E23" s="11">
        <f>'№ 8 ведомственная'!G468</f>
        <v>137.6</v>
      </c>
      <c r="F23" s="11">
        <f>'№ 8 ведомственная'!H468</f>
        <v>137.6</v>
      </c>
      <c r="G23" s="2"/>
    </row>
    <row r="24" spans="1:7" outlineLevel="4">
      <c r="A24" s="26" t="s">
        <v>226</v>
      </c>
      <c r="B24" s="26" t="s">
        <v>21</v>
      </c>
      <c r="C24" s="27" t="s">
        <v>353</v>
      </c>
      <c r="D24" s="11">
        <f>'№ 8 ведомственная'!F469</f>
        <v>5365.8</v>
      </c>
      <c r="E24" s="11">
        <f>'№ 8 ведомственная'!G469</f>
        <v>5365.8</v>
      </c>
      <c r="F24" s="11">
        <f>'№ 8 ведомственная'!H469</f>
        <v>5365.8</v>
      </c>
      <c r="G24" s="2"/>
    </row>
    <row r="25" spans="1:7" ht="39.6" outlineLevel="3">
      <c r="A25" s="26" t="s">
        <v>187</v>
      </c>
      <c r="B25" s="26"/>
      <c r="C25" s="27" t="s">
        <v>484</v>
      </c>
      <c r="D25" s="11">
        <f>D26</f>
        <v>49049</v>
      </c>
      <c r="E25" s="11">
        <f t="shared" ref="E25:F25" si="3">E26</f>
        <v>49038.400000000001</v>
      </c>
      <c r="F25" s="11">
        <f t="shared" si="3"/>
        <v>49038.400000000001</v>
      </c>
      <c r="G25" s="2"/>
    </row>
    <row r="26" spans="1:7" ht="26.4" outlineLevel="4">
      <c r="A26" s="26" t="s">
        <v>187</v>
      </c>
      <c r="B26" s="26" t="s">
        <v>39</v>
      </c>
      <c r="C26" s="27" t="s">
        <v>368</v>
      </c>
      <c r="D26" s="11">
        <f>'№ 8 ведомственная'!F355</f>
        <v>49049</v>
      </c>
      <c r="E26" s="11">
        <f>'№ 8 ведомственная'!G355</f>
        <v>49038.400000000001</v>
      </c>
      <c r="F26" s="11">
        <f>'№ 8 ведомственная'!H355</f>
        <v>49038.400000000001</v>
      </c>
      <c r="G26" s="2"/>
    </row>
    <row r="27" spans="1:7" ht="39.6" outlineLevel="3">
      <c r="A27" s="26" t="s">
        <v>188</v>
      </c>
      <c r="B27" s="26"/>
      <c r="C27" s="27" t="s">
        <v>485</v>
      </c>
      <c r="D27" s="11">
        <f>D28</f>
        <v>50241.1</v>
      </c>
      <c r="E27" s="11">
        <f t="shared" ref="E27:F27" si="4">E28</f>
        <v>36926.6</v>
      </c>
      <c r="F27" s="11">
        <f t="shared" si="4"/>
        <v>34476.6</v>
      </c>
      <c r="G27" s="2"/>
    </row>
    <row r="28" spans="1:7" ht="26.4" outlineLevel="4">
      <c r="A28" s="26" t="s">
        <v>188</v>
      </c>
      <c r="B28" s="26" t="s">
        <v>39</v>
      </c>
      <c r="C28" s="27" t="s">
        <v>368</v>
      </c>
      <c r="D28" s="11">
        <f>'№ 8 ведомственная'!F357</f>
        <v>50241.1</v>
      </c>
      <c r="E28" s="11">
        <f>'№ 8 ведомственная'!G357</f>
        <v>36926.6</v>
      </c>
      <c r="F28" s="11">
        <f>'№ 8 ведомственная'!H357</f>
        <v>34476.6</v>
      </c>
      <c r="G28" s="2"/>
    </row>
    <row r="29" spans="1:7" outlineLevel="3">
      <c r="A29" s="26" t="s">
        <v>189</v>
      </c>
      <c r="B29" s="26"/>
      <c r="C29" s="27" t="s">
        <v>486</v>
      </c>
      <c r="D29" s="11">
        <f>D30</f>
        <v>2000</v>
      </c>
      <c r="E29" s="11">
        <f t="shared" ref="E29:F29" si="5">E30</f>
        <v>1000</v>
      </c>
      <c r="F29" s="11">
        <f t="shared" si="5"/>
        <v>1000</v>
      </c>
      <c r="G29" s="2"/>
    </row>
    <row r="30" spans="1:7" ht="26.4" outlineLevel="4">
      <c r="A30" s="26" t="s">
        <v>189</v>
      </c>
      <c r="B30" s="26" t="s">
        <v>39</v>
      </c>
      <c r="C30" s="27" t="s">
        <v>368</v>
      </c>
      <c r="D30" s="11">
        <f>'№ 8 ведомственная'!F359</f>
        <v>2000</v>
      </c>
      <c r="E30" s="11">
        <f>'№ 8 ведомственная'!G359</f>
        <v>1000</v>
      </c>
      <c r="F30" s="11">
        <f>'№ 8 ведомственная'!H359</f>
        <v>1000</v>
      </c>
      <c r="G30" s="2"/>
    </row>
    <row r="31" spans="1:7" ht="26.4" outlineLevel="4">
      <c r="A31" s="26" t="s">
        <v>752</v>
      </c>
      <c r="B31" s="25"/>
      <c r="C31" s="27" t="s">
        <v>753</v>
      </c>
      <c r="D31" s="11">
        <f>D32</f>
        <v>14.1</v>
      </c>
      <c r="E31" s="11">
        <f t="shared" ref="E31:F31" si="6">E32</f>
        <v>0</v>
      </c>
      <c r="F31" s="11">
        <f t="shared" si="6"/>
        <v>0</v>
      </c>
      <c r="G31" s="2"/>
    </row>
    <row r="32" spans="1:7" ht="26.4" outlineLevel="4">
      <c r="A32" s="26" t="s">
        <v>752</v>
      </c>
      <c r="B32" s="25">
        <v>600</v>
      </c>
      <c r="C32" s="27" t="s">
        <v>368</v>
      </c>
      <c r="D32" s="11">
        <f>'№ 8 ведомственная'!F361</f>
        <v>14.1</v>
      </c>
      <c r="E32" s="11">
        <f>'№ 8 ведомственная'!G361</f>
        <v>0</v>
      </c>
      <c r="F32" s="11">
        <f>'№ 8 ведомственная'!H361</f>
        <v>0</v>
      </c>
      <c r="G32" s="2"/>
    </row>
    <row r="33" spans="1:7" ht="26.4" outlineLevel="3">
      <c r="A33" s="26" t="s">
        <v>190</v>
      </c>
      <c r="B33" s="26"/>
      <c r="C33" s="27" t="s">
        <v>487</v>
      </c>
      <c r="D33" s="11">
        <f>D34</f>
        <v>706</v>
      </c>
      <c r="E33" s="11">
        <f t="shared" ref="E33:F33" si="7">E34</f>
        <v>787.7</v>
      </c>
      <c r="F33" s="11">
        <f t="shared" si="7"/>
        <v>977.4</v>
      </c>
      <c r="G33" s="2"/>
    </row>
    <row r="34" spans="1:7" ht="26.4" outlineLevel="4">
      <c r="A34" s="26" t="s">
        <v>190</v>
      </c>
      <c r="B34" s="26" t="s">
        <v>39</v>
      </c>
      <c r="C34" s="27" t="s">
        <v>368</v>
      </c>
      <c r="D34" s="11">
        <f>'№ 8 ведомственная'!F363</f>
        <v>706</v>
      </c>
      <c r="E34" s="11">
        <f>'№ 8 ведомственная'!G363</f>
        <v>787.7</v>
      </c>
      <c r="F34" s="11">
        <f>'№ 8 ведомственная'!H363</f>
        <v>977.4</v>
      </c>
      <c r="G34" s="2"/>
    </row>
    <row r="35" spans="1:7" ht="26.4" outlineLevel="2">
      <c r="A35" s="26" t="s">
        <v>212</v>
      </c>
      <c r="B35" s="26"/>
      <c r="C35" s="27" t="s">
        <v>506</v>
      </c>
      <c r="D35" s="11">
        <f>D36+D38</f>
        <v>338</v>
      </c>
      <c r="E35" s="11">
        <f t="shared" ref="E35:F35" si="8">E36+E38</f>
        <v>338</v>
      </c>
      <c r="F35" s="11">
        <f t="shared" si="8"/>
        <v>338</v>
      </c>
      <c r="G35" s="2"/>
    </row>
    <row r="36" spans="1:7" ht="66" outlineLevel="3">
      <c r="A36" s="26" t="s">
        <v>224</v>
      </c>
      <c r="B36" s="26"/>
      <c r="C36" s="27" t="s">
        <v>516</v>
      </c>
      <c r="D36" s="11">
        <f>D37</f>
        <v>288</v>
      </c>
      <c r="E36" s="11">
        <f t="shared" ref="E36:F36" si="9">E37</f>
        <v>288</v>
      </c>
      <c r="F36" s="11">
        <f t="shared" si="9"/>
        <v>288</v>
      </c>
      <c r="G36" s="2"/>
    </row>
    <row r="37" spans="1:7" outlineLevel="4">
      <c r="A37" s="26" t="s">
        <v>224</v>
      </c>
      <c r="B37" s="26" t="s">
        <v>21</v>
      </c>
      <c r="C37" s="27" t="s">
        <v>353</v>
      </c>
      <c r="D37" s="11">
        <f>'№ 8 ведомственная'!F458</f>
        <v>288</v>
      </c>
      <c r="E37" s="11">
        <f>'№ 8 ведомственная'!G458</f>
        <v>288</v>
      </c>
      <c r="F37" s="11">
        <f>'№ 8 ведомственная'!H458</f>
        <v>288</v>
      </c>
      <c r="G37" s="2"/>
    </row>
    <row r="38" spans="1:7" outlineLevel="3">
      <c r="A38" s="26" t="s">
        <v>213</v>
      </c>
      <c r="B38" s="26"/>
      <c r="C38" s="27" t="s">
        <v>507</v>
      </c>
      <c r="D38" s="11">
        <f>D39</f>
        <v>50</v>
      </c>
      <c r="E38" s="11">
        <f t="shared" ref="E38:F38" si="10">E39</f>
        <v>50</v>
      </c>
      <c r="F38" s="11">
        <f t="shared" si="10"/>
        <v>50</v>
      </c>
      <c r="G38" s="2"/>
    </row>
    <row r="39" spans="1:7" ht="26.4" outlineLevel="4">
      <c r="A39" s="26" t="s">
        <v>213</v>
      </c>
      <c r="B39" s="26" t="s">
        <v>39</v>
      </c>
      <c r="C39" s="27" t="s">
        <v>368</v>
      </c>
      <c r="D39" s="11">
        <f>'№ 8 ведомственная'!F423</f>
        <v>50</v>
      </c>
      <c r="E39" s="11">
        <f>'№ 8 ведомственная'!G423</f>
        <v>50</v>
      </c>
      <c r="F39" s="11">
        <f>'№ 8 ведомственная'!H423</f>
        <v>50</v>
      </c>
      <c r="G39" s="2"/>
    </row>
    <row r="40" spans="1:7" ht="26.4" outlineLevel="1">
      <c r="A40" s="26" t="s">
        <v>192</v>
      </c>
      <c r="B40" s="26"/>
      <c r="C40" s="27" t="s">
        <v>488</v>
      </c>
      <c r="D40" s="11">
        <f>D41+D64+D71+D74</f>
        <v>165137.59999999998</v>
      </c>
      <c r="E40" s="11">
        <f t="shared" ref="E40:F40" si="11">E41+E64+E71+E74</f>
        <v>163059.20000000001</v>
      </c>
      <c r="F40" s="11">
        <f t="shared" si="11"/>
        <v>156554.69999999998</v>
      </c>
      <c r="G40" s="2"/>
    </row>
    <row r="41" spans="1:7" ht="39.6" outlineLevel="2">
      <c r="A41" s="26" t="s">
        <v>193</v>
      </c>
      <c r="B41" s="26"/>
      <c r="C41" s="27" t="s">
        <v>489</v>
      </c>
      <c r="D41" s="11">
        <f>D44+D46+D50+D52+D58+D60+D48+D42+D62+D56+D54</f>
        <v>155104.69999999998</v>
      </c>
      <c r="E41" s="11">
        <f t="shared" ref="E41:F41" si="12">E44+E46+E50+E52+E58+E60+E48+E42+E62+E56+E54</f>
        <v>154520.90000000002</v>
      </c>
      <c r="F41" s="11">
        <f t="shared" si="12"/>
        <v>148016.4</v>
      </c>
      <c r="G41" s="2"/>
    </row>
    <row r="42" spans="1:7" ht="39.6" outlineLevel="2">
      <c r="A42" s="26" t="s">
        <v>662</v>
      </c>
      <c r="B42" s="25"/>
      <c r="C42" s="27" t="s">
        <v>663</v>
      </c>
      <c r="D42" s="11">
        <f>D43</f>
        <v>1812.9</v>
      </c>
      <c r="E42" s="11">
        <f t="shared" ref="E42:F42" si="13">E43</f>
        <v>1812.9</v>
      </c>
      <c r="F42" s="11">
        <f t="shared" si="13"/>
        <v>1812.9</v>
      </c>
      <c r="G42" s="2"/>
    </row>
    <row r="43" spans="1:7" ht="26.4" outlineLevel="2">
      <c r="A43" s="26" t="s">
        <v>662</v>
      </c>
      <c r="B43" s="25">
        <v>600</v>
      </c>
      <c r="C43" s="27" t="s">
        <v>368</v>
      </c>
      <c r="D43" s="11">
        <f>'№ 8 ведомственная'!F369</f>
        <v>1812.9</v>
      </c>
      <c r="E43" s="11">
        <f>'№ 8 ведомственная'!G369</f>
        <v>1812.9</v>
      </c>
      <c r="F43" s="11">
        <f>'№ 8 ведомственная'!H369</f>
        <v>1812.9</v>
      </c>
      <c r="G43" s="2"/>
    </row>
    <row r="44" spans="1:7" ht="66" outlineLevel="3">
      <c r="A44" s="26" t="s">
        <v>225</v>
      </c>
      <c r="B44" s="26"/>
      <c r="C44" s="27" t="s">
        <v>516</v>
      </c>
      <c r="D44" s="11">
        <f>D45</f>
        <v>1188</v>
      </c>
      <c r="E44" s="11">
        <f t="shared" ref="E44:F44" si="14">E45</f>
        <v>1188</v>
      </c>
      <c r="F44" s="11">
        <f t="shared" si="14"/>
        <v>1188</v>
      </c>
      <c r="G44" s="2"/>
    </row>
    <row r="45" spans="1:7" outlineLevel="4">
      <c r="A45" s="26" t="s">
        <v>225</v>
      </c>
      <c r="B45" s="26" t="s">
        <v>21</v>
      </c>
      <c r="C45" s="27" t="s">
        <v>353</v>
      </c>
      <c r="D45" s="11">
        <f>'№ 8 ведомственная'!F462</f>
        <v>1188</v>
      </c>
      <c r="E45" s="11">
        <f>'№ 8 ведомственная'!G462</f>
        <v>1188</v>
      </c>
      <c r="F45" s="11">
        <f>'№ 8 ведомственная'!H462</f>
        <v>1188</v>
      </c>
      <c r="G45" s="2"/>
    </row>
    <row r="46" spans="1:7" ht="39.6" outlineLevel="3">
      <c r="A46" s="26" t="s">
        <v>194</v>
      </c>
      <c r="B46" s="26"/>
      <c r="C46" s="27" t="s">
        <v>490</v>
      </c>
      <c r="D46" s="11">
        <f>D47</f>
        <v>105686.6</v>
      </c>
      <c r="E46" s="11">
        <f t="shared" ref="E46:F46" si="15">E47</f>
        <v>106174.5</v>
      </c>
      <c r="F46" s="11">
        <f t="shared" si="15"/>
        <v>106174.5</v>
      </c>
      <c r="G46" s="2"/>
    </row>
    <row r="47" spans="1:7" ht="26.4" outlineLevel="4">
      <c r="A47" s="26" t="s">
        <v>194</v>
      </c>
      <c r="B47" s="26" t="s">
        <v>39</v>
      </c>
      <c r="C47" s="27" t="s">
        <v>368</v>
      </c>
      <c r="D47" s="11">
        <f>'№ 8 ведомственная'!F371</f>
        <v>105686.6</v>
      </c>
      <c r="E47" s="11">
        <f>'№ 8 ведомственная'!G371</f>
        <v>106174.5</v>
      </c>
      <c r="F47" s="11">
        <f>'№ 8 ведомственная'!H371</f>
        <v>106174.5</v>
      </c>
      <c r="G47" s="2"/>
    </row>
    <row r="48" spans="1:7" ht="39.6" outlineLevel="4">
      <c r="A48" s="26" t="s">
        <v>649</v>
      </c>
      <c r="B48" s="25"/>
      <c r="C48" s="27" t="s">
        <v>650</v>
      </c>
      <c r="D48" s="11">
        <f>D49</f>
        <v>86.7</v>
      </c>
      <c r="E48" s="11">
        <f t="shared" ref="E48:F48" si="16">E49</f>
        <v>86.7</v>
      </c>
      <c r="F48" s="11">
        <f t="shared" si="16"/>
        <v>86.7</v>
      </c>
      <c r="G48" s="2"/>
    </row>
    <row r="49" spans="1:7" ht="26.4" outlineLevel="4">
      <c r="A49" s="26" t="s">
        <v>649</v>
      </c>
      <c r="B49" s="25">
        <v>600</v>
      </c>
      <c r="C49" s="27" t="s">
        <v>368</v>
      </c>
      <c r="D49" s="11">
        <f>'№ 8 ведомственная'!F373</f>
        <v>86.7</v>
      </c>
      <c r="E49" s="11">
        <f>'№ 8 ведомственная'!G373</f>
        <v>86.7</v>
      </c>
      <c r="F49" s="11">
        <f>'№ 8 ведомственная'!H373</f>
        <v>86.7</v>
      </c>
      <c r="G49" s="2"/>
    </row>
    <row r="50" spans="1:7" outlineLevel="3">
      <c r="A50" s="26" t="s">
        <v>214</v>
      </c>
      <c r="B50" s="26"/>
      <c r="C50" s="27" t="s">
        <v>508</v>
      </c>
      <c r="D50" s="11">
        <f>D51</f>
        <v>50</v>
      </c>
      <c r="E50" s="11">
        <f t="shared" ref="E50:F50" si="17">E51</f>
        <v>50</v>
      </c>
      <c r="F50" s="11">
        <f t="shared" si="17"/>
        <v>50</v>
      </c>
      <c r="G50" s="2"/>
    </row>
    <row r="51" spans="1:7" ht="26.4" outlineLevel="4">
      <c r="A51" s="26" t="s">
        <v>214</v>
      </c>
      <c r="B51" s="26" t="s">
        <v>39</v>
      </c>
      <c r="C51" s="27" t="s">
        <v>368</v>
      </c>
      <c r="D51" s="11">
        <f>'№ 8 ведомственная'!F427</f>
        <v>50</v>
      </c>
      <c r="E51" s="11">
        <f>'№ 8 ведомственная'!G427</f>
        <v>50</v>
      </c>
      <c r="F51" s="11">
        <f>'№ 8 ведомственная'!H427</f>
        <v>50</v>
      </c>
      <c r="G51" s="2"/>
    </row>
    <row r="52" spans="1:7" ht="39.6" outlineLevel="3">
      <c r="A52" s="26" t="s">
        <v>195</v>
      </c>
      <c r="B52" s="26"/>
      <c r="C52" s="27" t="s">
        <v>491</v>
      </c>
      <c r="D52" s="11">
        <f>D53</f>
        <v>39528.799999999996</v>
      </c>
      <c r="E52" s="11">
        <f t="shared" ref="E52:F52" si="18">E53</f>
        <v>36067.199999999997</v>
      </c>
      <c r="F52" s="11">
        <f t="shared" si="18"/>
        <v>32631.1</v>
      </c>
      <c r="G52" s="2"/>
    </row>
    <row r="53" spans="1:7" ht="26.4" outlineLevel="4">
      <c r="A53" s="26" t="s">
        <v>195</v>
      </c>
      <c r="B53" s="26" t="s">
        <v>39</v>
      </c>
      <c r="C53" s="27" t="s">
        <v>368</v>
      </c>
      <c r="D53" s="11">
        <f>'№ 8 ведомственная'!F375</f>
        <v>39528.799999999996</v>
      </c>
      <c r="E53" s="11">
        <f>'№ 8 ведомственная'!G375</f>
        <v>36067.199999999997</v>
      </c>
      <c r="F53" s="11">
        <f>'№ 8 ведомственная'!H375</f>
        <v>32631.1</v>
      </c>
      <c r="G53" s="2"/>
    </row>
    <row r="54" spans="1:7" ht="26.4" outlineLevel="4">
      <c r="A54" s="26" t="s">
        <v>754</v>
      </c>
      <c r="B54" s="25"/>
      <c r="C54" s="27" t="s">
        <v>755</v>
      </c>
      <c r="D54" s="11">
        <f>D55</f>
        <v>129.4</v>
      </c>
      <c r="E54" s="11">
        <f t="shared" ref="E54:F54" si="19">E55</f>
        <v>0</v>
      </c>
      <c r="F54" s="11">
        <f t="shared" si="19"/>
        <v>0</v>
      </c>
      <c r="G54" s="2"/>
    </row>
    <row r="55" spans="1:7" ht="26.4" outlineLevel="4">
      <c r="A55" s="26" t="s">
        <v>754</v>
      </c>
      <c r="B55" s="25" t="s">
        <v>39</v>
      </c>
      <c r="C55" s="27" t="s">
        <v>368</v>
      </c>
      <c r="D55" s="11">
        <f>'№ 8 ведомственная'!F377</f>
        <v>129.4</v>
      </c>
      <c r="E55" s="11">
        <f>'№ 8 ведомственная'!G377</f>
        <v>0</v>
      </c>
      <c r="F55" s="11">
        <f>'№ 8 ведомственная'!H377</f>
        <v>0</v>
      </c>
      <c r="G55" s="2"/>
    </row>
    <row r="56" spans="1:7" ht="39.6" outlineLevel="4">
      <c r="A56" s="26" t="s">
        <v>690</v>
      </c>
      <c r="B56" s="25"/>
      <c r="C56" s="27" t="s">
        <v>691</v>
      </c>
      <c r="D56" s="11">
        <f>D57</f>
        <v>142.30000000000001</v>
      </c>
      <c r="E56" s="11">
        <f t="shared" ref="E56:F56" si="20">E57</f>
        <v>0</v>
      </c>
      <c r="F56" s="11">
        <f t="shared" si="20"/>
        <v>0</v>
      </c>
      <c r="G56" s="2"/>
    </row>
    <row r="57" spans="1:7" ht="26.4" outlineLevel="4">
      <c r="A57" s="26" t="s">
        <v>690</v>
      </c>
      <c r="B57" s="25">
        <v>600</v>
      </c>
      <c r="C57" s="27" t="s">
        <v>368</v>
      </c>
      <c r="D57" s="11">
        <f>'№ 8 ведомственная'!F379</f>
        <v>142.30000000000001</v>
      </c>
      <c r="E57" s="11">
        <f>'№ 8 ведомственная'!G379</f>
        <v>0</v>
      </c>
      <c r="F57" s="11">
        <f>'№ 8 ведомственная'!H379</f>
        <v>0</v>
      </c>
      <c r="G57" s="2"/>
    </row>
    <row r="58" spans="1:7" ht="26.4" outlineLevel="3">
      <c r="A58" s="26" t="s">
        <v>196</v>
      </c>
      <c r="B58" s="26"/>
      <c r="C58" s="27" t="s">
        <v>492</v>
      </c>
      <c r="D58" s="11">
        <f>D59</f>
        <v>2800</v>
      </c>
      <c r="E58" s="11">
        <f t="shared" ref="E58:F58" si="21">E59</f>
        <v>2800</v>
      </c>
      <c r="F58" s="11">
        <f t="shared" si="21"/>
        <v>2800</v>
      </c>
      <c r="G58" s="2"/>
    </row>
    <row r="59" spans="1:7" ht="26.4" outlineLevel="4">
      <c r="A59" s="26" t="s">
        <v>196</v>
      </c>
      <c r="B59" s="26" t="s">
        <v>39</v>
      </c>
      <c r="C59" s="27" t="s">
        <v>368</v>
      </c>
      <c r="D59" s="11">
        <f>'№ 8 ведомственная'!F381</f>
        <v>2800</v>
      </c>
      <c r="E59" s="11">
        <f>'№ 8 ведомственная'!G381</f>
        <v>2800</v>
      </c>
      <c r="F59" s="11">
        <f>'№ 8 ведомственная'!H381</f>
        <v>2800</v>
      </c>
      <c r="G59" s="2"/>
    </row>
    <row r="60" spans="1:7" ht="26.4" outlineLevel="3">
      <c r="A60" s="26" t="s">
        <v>197</v>
      </c>
      <c r="B60" s="26"/>
      <c r="C60" s="27" t="s">
        <v>493</v>
      </c>
      <c r="D60" s="11">
        <f>D61</f>
        <v>3670.1</v>
      </c>
      <c r="E60" s="11">
        <f t="shared" ref="E60:F60" si="22">E61</f>
        <v>6331.7</v>
      </c>
      <c r="F60" s="11">
        <f t="shared" si="22"/>
        <v>3263.3</v>
      </c>
      <c r="G60" s="2"/>
    </row>
    <row r="61" spans="1:7" ht="26.4" outlineLevel="4">
      <c r="A61" s="26" t="s">
        <v>197</v>
      </c>
      <c r="B61" s="26" t="s">
        <v>39</v>
      </c>
      <c r="C61" s="27" t="s">
        <v>368</v>
      </c>
      <c r="D61" s="11">
        <f>'№ 8 ведомственная'!F383</f>
        <v>3670.1</v>
      </c>
      <c r="E61" s="11">
        <f>'№ 8 ведомственная'!G383</f>
        <v>6331.7</v>
      </c>
      <c r="F61" s="11">
        <f>'№ 8 ведомственная'!H383</f>
        <v>3263.3</v>
      </c>
      <c r="G61" s="2"/>
    </row>
    <row r="62" spans="1:7" ht="39.6" outlineLevel="4">
      <c r="A62" s="26" t="s">
        <v>673</v>
      </c>
      <c r="B62" s="25"/>
      <c r="C62" s="27" t="s">
        <v>674</v>
      </c>
      <c r="D62" s="11">
        <f>D63</f>
        <v>9.9</v>
      </c>
      <c r="E62" s="11">
        <f t="shared" ref="E62:F62" si="23">E63</f>
        <v>9.9</v>
      </c>
      <c r="F62" s="11">
        <f t="shared" si="23"/>
        <v>9.9</v>
      </c>
      <c r="G62" s="2"/>
    </row>
    <row r="63" spans="1:7" ht="26.4" outlineLevel="4">
      <c r="A63" s="26" t="s">
        <v>673</v>
      </c>
      <c r="B63" s="25" t="s">
        <v>39</v>
      </c>
      <c r="C63" s="27" t="s">
        <v>368</v>
      </c>
      <c r="D63" s="11">
        <f>'№ 8 ведомственная'!F385</f>
        <v>9.9</v>
      </c>
      <c r="E63" s="11">
        <f>'№ 8 ведомственная'!G385</f>
        <v>9.9</v>
      </c>
      <c r="F63" s="11">
        <f>'№ 8 ведомственная'!H385</f>
        <v>9.9</v>
      </c>
      <c r="G63" s="2"/>
    </row>
    <row r="64" spans="1:7" outlineLevel="2">
      <c r="A64" s="26" t="s">
        <v>198</v>
      </c>
      <c r="B64" s="26"/>
      <c r="C64" s="27" t="s">
        <v>494</v>
      </c>
      <c r="D64" s="11">
        <f>D67+D69+D65</f>
        <v>9802.2999999999993</v>
      </c>
      <c r="E64" s="11">
        <f t="shared" ref="E64:F64" si="24">E67+E69+E65</f>
        <v>8538.2999999999993</v>
      </c>
      <c r="F64" s="11">
        <f t="shared" si="24"/>
        <v>8538.2999999999993</v>
      </c>
      <c r="G64" s="2"/>
    </row>
    <row r="65" spans="1:7" ht="92.4" outlineLevel="2">
      <c r="A65" s="26" t="s">
        <v>651</v>
      </c>
      <c r="B65" s="25"/>
      <c r="C65" s="27" t="s">
        <v>716</v>
      </c>
      <c r="D65" s="11">
        <f>D66</f>
        <v>1830.8</v>
      </c>
      <c r="E65" s="11">
        <f t="shared" ref="E65:F65" si="25">E66</f>
        <v>1830.8</v>
      </c>
      <c r="F65" s="11">
        <f t="shared" si="25"/>
        <v>1830.8</v>
      </c>
      <c r="G65" s="2"/>
    </row>
    <row r="66" spans="1:7" ht="26.4" outlineLevel="2">
      <c r="A66" s="26" t="s">
        <v>651</v>
      </c>
      <c r="B66" s="25">
        <v>600</v>
      </c>
      <c r="C66" s="27" t="s">
        <v>368</v>
      </c>
      <c r="D66" s="11">
        <f>'№ 8 ведомственная'!F388</f>
        <v>1830.8</v>
      </c>
      <c r="E66" s="11">
        <f>'№ 8 ведомственная'!G388</f>
        <v>1830.8</v>
      </c>
      <c r="F66" s="11">
        <f>'№ 8 ведомственная'!H388</f>
        <v>1830.8</v>
      </c>
      <c r="G66" s="2"/>
    </row>
    <row r="67" spans="1:7" ht="26.4" outlineLevel="3">
      <c r="A67" s="26" t="s">
        <v>199</v>
      </c>
      <c r="B67" s="26"/>
      <c r="C67" s="27" t="s">
        <v>495</v>
      </c>
      <c r="D67" s="11">
        <f>D68</f>
        <v>3719.5</v>
      </c>
      <c r="E67" s="11">
        <f t="shared" ref="E67:F67" si="26">E68</f>
        <v>2455.5</v>
      </c>
      <c r="F67" s="11">
        <f t="shared" si="26"/>
        <v>2455.5</v>
      </c>
      <c r="G67" s="2"/>
    </row>
    <row r="68" spans="1:7" ht="26.4" outlineLevel="4">
      <c r="A68" s="26" t="s">
        <v>199</v>
      </c>
      <c r="B68" s="26" t="s">
        <v>39</v>
      </c>
      <c r="C68" s="27" t="s">
        <v>368</v>
      </c>
      <c r="D68" s="11">
        <f>'№ 8 ведомственная'!F390</f>
        <v>3719.5</v>
      </c>
      <c r="E68" s="11">
        <f>'№ 8 ведомственная'!G390</f>
        <v>2455.5</v>
      </c>
      <c r="F68" s="11">
        <f>'№ 8 ведомственная'!H390</f>
        <v>2455.5</v>
      </c>
      <c r="G68" s="2"/>
    </row>
    <row r="69" spans="1:7" ht="26.4" outlineLevel="3">
      <c r="A69" s="26" t="s">
        <v>200</v>
      </c>
      <c r="B69" s="26"/>
      <c r="C69" s="27" t="s">
        <v>496</v>
      </c>
      <c r="D69" s="11">
        <f>D70</f>
        <v>4252</v>
      </c>
      <c r="E69" s="11">
        <f t="shared" ref="E69:F69" si="27">E70</f>
        <v>4252</v>
      </c>
      <c r="F69" s="11">
        <f t="shared" si="27"/>
        <v>4252</v>
      </c>
      <c r="G69" s="2"/>
    </row>
    <row r="70" spans="1:7" ht="26.4" outlineLevel="4">
      <c r="A70" s="26" t="s">
        <v>200</v>
      </c>
      <c r="B70" s="26" t="s">
        <v>39</v>
      </c>
      <c r="C70" s="27" t="s">
        <v>368</v>
      </c>
      <c r="D70" s="11">
        <f>'№ 8 ведомственная'!F392</f>
        <v>4252</v>
      </c>
      <c r="E70" s="11">
        <f>'№ 8 ведомственная'!G392</f>
        <v>4252</v>
      </c>
      <c r="F70" s="11">
        <f>'№ 8 ведомственная'!H392</f>
        <v>4252</v>
      </c>
      <c r="G70" s="2"/>
    </row>
    <row r="71" spans="1:7" ht="66" outlineLevel="4">
      <c r="A71" s="95" t="s">
        <v>693</v>
      </c>
      <c r="B71" s="94"/>
      <c r="C71" s="96" t="s">
        <v>696</v>
      </c>
      <c r="D71" s="11">
        <f>D72</f>
        <v>190.6</v>
      </c>
      <c r="E71" s="11">
        <f t="shared" ref="E71:F71" si="28">E72</f>
        <v>0</v>
      </c>
      <c r="F71" s="11">
        <f t="shared" si="28"/>
        <v>0</v>
      </c>
      <c r="G71" s="2"/>
    </row>
    <row r="72" spans="1:7" ht="39.6" outlineLevel="4">
      <c r="A72" s="26" t="s">
        <v>694</v>
      </c>
      <c r="B72" s="25"/>
      <c r="C72" s="27" t="s">
        <v>712</v>
      </c>
      <c r="D72" s="11">
        <f>D73</f>
        <v>190.6</v>
      </c>
      <c r="E72" s="11">
        <f t="shared" ref="E72:F72" si="29">E73</f>
        <v>0</v>
      </c>
      <c r="F72" s="11">
        <f t="shared" si="29"/>
        <v>0</v>
      </c>
      <c r="G72" s="2"/>
    </row>
    <row r="73" spans="1:7" ht="26.4" outlineLevel="4">
      <c r="A73" s="26" t="s">
        <v>694</v>
      </c>
      <c r="B73" s="25" t="s">
        <v>39</v>
      </c>
      <c r="C73" s="27" t="s">
        <v>368</v>
      </c>
      <c r="D73" s="11">
        <f>'№ 8 ведомственная'!F395</f>
        <v>190.6</v>
      </c>
      <c r="E73" s="11">
        <f>'№ 8 ведомственная'!G395</f>
        <v>0</v>
      </c>
      <c r="F73" s="11">
        <f>'№ 8 ведомственная'!H395</f>
        <v>0</v>
      </c>
      <c r="G73" s="2"/>
    </row>
    <row r="74" spans="1:7" ht="26.4" outlineLevel="4">
      <c r="A74" s="97" t="s">
        <v>702</v>
      </c>
      <c r="B74" s="98"/>
      <c r="C74" s="99" t="s">
        <v>705</v>
      </c>
      <c r="D74" s="11">
        <f>D75</f>
        <v>40</v>
      </c>
      <c r="E74" s="11">
        <f t="shared" ref="E74:F74" si="30">E75</f>
        <v>0</v>
      </c>
      <c r="F74" s="11">
        <f t="shared" si="30"/>
        <v>0</v>
      </c>
      <c r="G74" s="2"/>
    </row>
    <row r="75" spans="1:7" ht="39.6" outlineLevel="4">
      <c r="A75" s="97" t="s">
        <v>704</v>
      </c>
      <c r="B75" s="98"/>
      <c r="C75" s="99" t="s">
        <v>703</v>
      </c>
      <c r="D75" s="11">
        <f>D76</f>
        <v>40</v>
      </c>
      <c r="E75" s="11">
        <f t="shared" ref="E75:F75" si="31">E76</f>
        <v>0</v>
      </c>
      <c r="F75" s="11">
        <f t="shared" si="31"/>
        <v>0</v>
      </c>
      <c r="G75" s="2"/>
    </row>
    <row r="76" spans="1:7" ht="26.4" outlineLevel="4">
      <c r="A76" s="97" t="s">
        <v>704</v>
      </c>
      <c r="B76" s="98" t="s">
        <v>39</v>
      </c>
      <c r="C76" s="99" t="s">
        <v>368</v>
      </c>
      <c r="D76" s="11">
        <f>'№ 8 ведомственная'!F398</f>
        <v>40</v>
      </c>
      <c r="E76" s="11">
        <f>'№ 8 ведомственная'!G398</f>
        <v>0</v>
      </c>
      <c r="F76" s="11">
        <f>'№ 8 ведомственная'!H398</f>
        <v>0</v>
      </c>
      <c r="G76" s="2"/>
    </row>
    <row r="77" spans="1:7" ht="26.4" outlineLevel="1">
      <c r="A77" s="26" t="s">
        <v>208</v>
      </c>
      <c r="B77" s="26"/>
      <c r="C77" s="27" t="s">
        <v>503</v>
      </c>
      <c r="D77" s="11">
        <f>D78+D87</f>
        <v>17826.800000000003</v>
      </c>
      <c r="E77" s="11">
        <f t="shared" ref="E77:F77" si="32">E78+E87</f>
        <v>16008.300000000001</v>
      </c>
      <c r="F77" s="11">
        <f t="shared" si="32"/>
        <v>16008.300000000001</v>
      </c>
      <c r="G77" s="2"/>
    </row>
    <row r="78" spans="1:7" ht="30.75" customHeight="1" outlineLevel="2">
      <c r="A78" s="26" t="s">
        <v>209</v>
      </c>
      <c r="B78" s="26"/>
      <c r="C78" s="27" t="s">
        <v>504</v>
      </c>
      <c r="D78" s="11">
        <f>D81+D83+D79+D85</f>
        <v>17816.800000000003</v>
      </c>
      <c r="E78" s="11">
        <f>E81+E83+E79+E85</f>
        <v>16008.300000000001</v>
      </c>
      <c r="F78" s="11">
        <f t="shared" ref="F78" si="33">F81+F83+F79+F85</f>
        <v>16008.300000000001</v>
      </c>
      <c r="G78" s="2"/>
    </row>
    <row r="79" spans="1:7" ht="30.75" customHeight="1" outlineLevel="2">
      <c r="A79" s="26" t="s">
        <v>656</v>
      </c>
      <c r="B79" s="26"/>
      <c r="C79" s="27" t="s">
        <v>657</v>
      </c>
      <c r="D79" s="11">
        <f>D80</f>
        <v>2097.9</v>
      </c>
      <c r="E79" s="11">
        <f t="shared" ref="E79:F79" si="34">E80</f>
        <v>2097.9</v>
      </c>
      <c r="F79" s="11">
        <f t="shared" si="34"/>
        <v>2097.9</v>
      </c>
      <c r="G79" s="2"/>
    </row>
    <row r="80" spans="1:7" ht="30.75" customHeight="1" outlineLevel="2">
      <c r="A80" s="26" t="s">
        <v>656</v>
      </c>
      <c r="B80" s="26" t="s">
        <v>39</v>
      </c>
      <c r="C80" s="27" t="s">
        <v>368</v>
      </c>
      <c r="D80" s="11">
        <f>'№ 8 ведомственная'!F413</f>
        <v>2097.9</v>
      </c>
      <c r="E80" s="11">
        <f>'№ 8 ведомственная'!G413</f>
        <v>2097.9</v>
      </c>
      <c r="F80" s="11">
        <f>'№ 8 ведомственная'!H413</f>
        <v>2097.9</v>
      </c>
      <c r="G80" s="2"/>
    </row>
    <row r="81" spans="1:7" ht="26.4" outlineLevel="3">
      <c r="A81" s="26" t="s">
        <v>210</v>
      </c>
      <c r="B81" s="26"/>
      <c r="C81" s="27" t="s">
        <v>717</v>
      </c>
      <c r="D81" s="11">
        <f>D82</f>
        <v>13650.7</v>
      </c>
      <c r="E81" s="11">
        <f t="shared" ref="E81:F81" si="35">E82</f>
        <v>11832.2</v>
      </c>
      <c r="F81" s="11">
        <f t="shared" si="35"/>
        <v>11832.2</v>
      </c>
      <c r="G81" s="2"/>
    </row>
    <row r="82" spans="1:7" ht="26.4" outlineLevel="4">
      <c r="A82" s="26" t="s">
        <v>210</v>
      </c>
      <c r="B82" s="26" t="s">
        <v>39</v>
      </c>
      <c r="C82" s="27" t="s">
        <v>368</v>
      </c>
      <c r="D82" s="11">
        <f>'№ 8 ведомственная'!F415</f>
        <v>13650.7</v>
      </c>
      <c r="E82" s="11">
        <f>'№ 8 ведомственная'!G415</f>
        <v>11832.2</v>
      </c>
      <c r="F82" s="11">
        <f>'№ 8 ведомственная'!H415</f>
        <v>11832.2</v>
      </c>
      <c r="G82" s="2"/>
    </row>
    <row r="83" spans="1:7" ht="39.6" outlineLevel="3">
      <c r="A83" s="26" t="s">
        <v>229</v>
      </c>
      <c r="B83" s="26"/>
      <c r="C83" s="27" t="s">
        <v>518</v>
      </c>
      <c r="D83" s="11">
        <f>D84</f>
        <v>2047.1999999999998</v>
      </c>
      <c r="E83" s="11">
        <f t="shared" ref="E83:F83" si="36">E84</f>
        <v>2057.1999999999998</v>
      </c>
      <c r="F83" s="11">
        <f t="shared" si="36"/>
        <v>2057.1999999999998</v>
      </c>
      <c r="G83" s="2"/>
    </row>
    <row r="84" spans="1:7" ht="26.4" outlineLevel="4">
      <c r="A84" s="26" t="s">
        <v>229</v>
      </c>
      <c r="B84" s="26" t="s">
        <v>39</v>
      </c>
      <c r="C84" s="27" t="s">
        <v>368</v>
      </c>
      <c r="D84" s="11">
        <f>'№ 8 ведомственная'!F476</f>
        <v>2047.1999999999998</v>
      </c>
      <c r="E84" s="11">
        <f>'№ 8 ведомственная'!G476</f>
        <v>2057.1999999999998</v>
      </c>
      <c r="F84" s="11">
        <f>'№ 8 ведомственная'!H476</f>
        <v>2057.1999999999998</v>
      </c>
      <c r="G84" s="2"/>
    </row>
    <row r="85" spans="1:7" ht="39.6" outlineLevel="4">
      <c r="A85" s="26" t="s">
        <v>671</v>
      </c>
      <c r="B85" s="25"/>
      <c r="C85" s="27" t="s">
        <v>670</v>
      </c>
      <c r="D85" s="11">
        <f>D86</f>
        <v>21</v>
      </c>
      <c r="E85" s="11">
        <f t="shared" ref="E85:F85" si="37">E86</f>
        <v>21</v>
      </c>
      <c r="F85" s="11">
        <f t="shared" si="37"/>
        <v>21</v>
      </c>
      <c r="G85" s="2"/>
    </row>
    <row r="86" spans="1:7" ht="26.4" outlineLevel="4">
      <c r="A86" s="26" t="s">
        <v>671</v>
      </c>
      <c r="B86" s="25" t="s">
        <v>39</v>
      </c>
      <c r="C86" s="27" t="s">
        <v>368</v>
      </c>
      <c r="D86" s="11">
        <f>'№ 8 ведомственная'!F417</f>
        <v>21</v>
      </c>
      <c r="E86" s="11">
        <f>'№ 8 ведомственная'!G417</f>
        <v>21</v>
      </c>
      <c r="F86" s="11">
        <f>'№ 8 ведомственная'!H417</f>
        <v>21</v>
      </c>
      <c r="G86" s="2"/>
    </row>
    <row r="87" spans="1:7" ht="26.4" outlineLevel="4">
      <c r="A87" s="26" t="s">
        <v>738</v>
      </c>
      <c r="B87" s="25"/>
      <c r="C87" s="27" t="s">
        <v>697</v>
      </c>
      <c r="D87" s="11">
        <f>D88</f>
        <v>10</v>
      </c>
      <c r="E87" s="11">
        <f t="shared" ref="E87:F87" si="38">E88</f>
        <v>0</v>
      </c>
      <c r="F87" s="11">
        <f t="shared" si="38"/>
        <v>0</v>
      </c>
      <c r="G87" s="2"/>
    </row>
    <row r="88" spans="1:7" ht="66" outlineLevel="4">
      <c r="A88" s="26" t="s">
        <v>737</v>
      </c>
      <c r="B88" s="25"/>
      <c r="C88" s="27" t="s">
        <v>698</v>
      </c>
      <c r="D88" s="11">
        <f>D89</f>
        <v>10</v>
      </c>
      <c r="E88" s="11">
        <f t="shared" ref="E88:F88" si="39">E89</f>
        <v>0</v>
      </c>
      <c r="F88" s="11">
        <f t="shared" si="39"/>
        <v>0</v>
      </c>
      <c r="G88" s="2"/>
    </row>
    <row r="89" spans="1:7" ht="26.4" outlineLevel="4">
      <c r="A89" s="26" t="s">
        <v>737</v>
      </c>
      <c r="B89" s="25" t="s">
        <v>39</v>
      </c>
      <c r="C89" s="27" t="s">
        <v>368</v>
      </c>
      <c r="D89" s="11">
        <f>'№ 8 ведомственная'!F479</f>
        <v>10</v>
      </c>
      <c r="E89" s="11">
        <f>'№ 8 ведомственная'!G479</f>
        <v>0</v>
      </c>
      <c r="F89" s="11">
        <f>'№ 8 ведомственная'!H479</f>
        <v>0</v>
      </c>
      <c r="G89" s="2"/>
    </row>
    <row r="90" spans="1:7" outlineLevel="1">
      <c r="A90" s="26" t="s">
        <v>216</v>
      </c>
      <c r="B90" s="26"/>
      <c r="C90" s="27" t="s">
        <v>509</v>
      </c>
      <c r="D90" s="11">
        <f>D91+D96</f>
        <v>6131.6</v>
      </c>
      <c r="E90" s="11">
        <f t="shared" ref="E90:F90" si="40">E91+E96</f>
        <v>3984</v>
      </c>
      <c r="F90" s="11">
        <f t="shared" si="40"/>
        <v>4684</v>
      </c>
      <c r="G90" s="2"/>
    </row>
    <row r="91" spans="1:7" ht="26.4" outlineLevel="2">
      <c r="A91" s="26" t="s">
        <v>217</v>
      </c>
      <c r="B91" s="26"/>
      <c r="C91" s="27" t="s">
        <v>510</v>
      </c>
      <c r="D91" s="11">
        <f>D92+D94</f>
        <v>4369.6000000000004</v>
      </c>
      <c r="E91" s="11">
        <f t="shared" ref="E91:F91" si="41">E92+E94</f>
        <v>2222</v>
      </c>
      <c r="F91" s="11">
        <f t="shared" si="41"/>
        <v>2922</v>
      </c>
      <c r="G91" s="2"/>
    </row>
    <row r="92" spans="1:7" ht="26.4" outlineLevel="3">
      <c r="A92" s="26" t="s">
        <v>218</v>
      </c>
      <c r="B92" s="26"/>
      <c r="C92" s="27" t="s">
        <v>511</v>
      </c>
      <c r="D92" s="11">
        <f>D93</f>
        <v>2988.7</v>
      </c>
      <c r="E92" s="11">
        <f t="shared" ref="E92:F92" si="42">E93</f>
        <v>1522</v>
      </c>
      <c r="F92" s="11">
        <f t="shared" si="42"/>
        <v>1522</v>
      </c>
      <c r="G92" s="2"/>
    </row>
    <row r="93" spans="1:7" ht="26.4" outlineLevel="4">
      <c r="A93" s="26" t="s">
        <v>218</v>
      </c>
      <c r="B93" s="26" t="s">
        <v>39</v>
      </c>
      <c r="C93" s="27" t="s">
        <v>368</v>
      </c>
      <c r="D93" s="11">
        <f>'№ 8 ведомственная'!F433</f>
        <v>2988.7</v>
      </c>
      <c r="E93" s="11">
        <f>'№ 8 ведомственная'!G433</f>
        <v>1522</v>
      </c>
      <c r="F93" s="11">
        <f>'№ 8 ведомственная'!H433</f>
        <v>1522</v>
      </c>
      <c r="G93" s="2"/>
    </row>
    <row r="94" spans="1:7" ht="26.4" outlineLevel="3">
      <c r="A94" s="26" t="s">
        <v>588</v>
      </c>
      <c r="B94" s="26"/>
      <c r="C94" s="27" t="s">
        <v>589</v>
      </c>
      <c r="D94" s="11">
        <f>D95</f>
        <v>1380.9</v>
      </c>
      <c r="E94" s="11">
        <f t="shared" ref="E94:F94" si="43">E95</f>
        <v>700</v>
      </c>
      <c r="F94" s="11">
        <f t="shared" si="43"/>
        <v>1400</v>
      </c>
      <c r="G94" s="2"/>
    </row>
    <row r="95" spans="1:7" ht="26.4" outlineLevel="4">
      <c r="A95" s="26" t="s">
        <v>588</v>
      </c>
      <c r="B95" s="26" t="s">
        <v>39</v>
      </c>
      <c r="C95" s="27" t="s">
        <v>368</v>
      </c>
      <c r="D95" s="11">
        <f>'№ 8 ведомственная'!F435</f>
        <v>1380.9</v>
      </c>
      <c r="E95" s="11">
        <f>'№ 8 ведомственная'!G435</f>
        <v>700</v>
      </c>
      <c r="F95" s="11">
        <f>'№ 8 ведомственная'!H435</f>
        <v>1400</v>
      </c>
      <c r="G95" s="2"/>
    </row>
    <row r="96" spans="1:7" outlineLevel="4">
      <c r="A96" s="26" t="s">
        <v>653</v>
      </c>
      <c r="B96" s="26"/>
      <c r="C96" s="27" t="s">
        <v>654</v>
      </c>
      <c r="D96" s="11">
        <f>D97+D99</f>
        <v>1762</v>
      </c>
      <c r="E96" s="11">
        <f t="shared" ref="E96:F96" si="44">E97+E99</f>
        <v>1762</v>
      </c>
      <c r="F96" s="11">
        <f t="shared" si="44"/>
        <v>1762</v>
      </c>
      <c r="G96" s="2"/>
    </row>
    <row r="97" spans="1:7" ht="39.6" outlineLevel="4">
      <c r="A97" s="26" t="s">
        <v>652</v>
      </c>
      <c r="B97" s="26"/>
      <c r="C97" s="27" t="s">
        <v>655</v>
      </c>
      <c r="D97" s="11">
        <f>D98</f>
        <v>1584</v>
      </c>
      <c r="E97" s="11">
        <f t="shared" ref="E97:F97" si="45">E98</f>
        <v>1584</v>
      </c>
      <c r="F97" s="11">
        <f t="shared" si="45"/>
        <v>1584</v>
      </c>
      <c r="G97" s="2"/>
    </row>
    <row r="98" spans="1:7" ht="26.4" outlineLevel="4">
      <c r="A98" s="26" t="s">
        <v>652</v>
      </c>
      <c r="B98" s="26" t="s">
        <v>39</v>
      </c>
      <c r="C98" s="27" t="s">
        <v>368</v>
      </c>
      <c r="D98" s="11">
        <f>'№ 8 ведомственная'!F440</f>
        <v>1584</v>
      </c>
      <c r="E98" s="11">
        <f>'№ 8 ведомственная'!G440</f>
        <v>1584</v>
      </c>
      <c r="F98" s="11">
        <f>'№ 8 ведомственная'!H440</f>
        <v>1584</v>
      </c>
      <c r="G98" s="2"/>
    </row>
    <row r="99" spans="1:7" outlineLevel="4">
      <c r="A99" s="26" t="s">
        <v>675</v>
      </c>
      <c r="B99" s="26"/>
      <c r="C99" s="27" t="s">
        <v>676</v>
      </c>
      <c r="D99" s="11">
        <f>D100</f>
        <v>178</v>
      </c>
      <c r="E99" s="11">
        <f t="shared" ref="E99:F99" si="46">E100</f>
        <v>178</v>
      </c>
      <c r="F99" s="11">
        <f t="shared" si="46"/>
        <v>178</v>
      </c>
      <c r="G99" s="2"/>
    </row>
    <row r="100" spans="1:7" ht="26.4" outlineLevel="4">
      <c r="A100" s="26" t="s">
        <v>675</v>
      </c>
      <c r="B100" s="26" t="s">
        <v>39</v>
      </c>
      <c r="C100" s="27" t="s">
        <v>368</v>
      </c>
      <c r="D100" s="11">
        <f>'№ 8 ведомственная'!F438</f>
        <v>178</v>
      </c>
      <c r="E100" s="11">
        <f>'№ 8 ведомственная'!G438</f>
        <v>178</v>
      </c>
      <c r="F100" s="11">
        <f>'№ 8 ведомственная'!H438</f>
        <v>178</v>
      </c>
      <c r="G100" s="2"/>
    </row>
    <row r="101" spans="1:7" ht="26.4" outlineLevel="1">
      <c r="A101" s="26" t="s">
        <v>220</v>
      </c>
      <c r="B101" s="26"/>
      <c r="C101" s="27" t="s">
        <v>512</v>
      </c>
      <c r="D101" s="11">
        <f>D102</f>
        <v>15291</v>
      </c>
      <c r="E101" s="11">
        <f t="shared" ref="E101:F101" si="47">E102</f>
        <v>15291</v>
      </c>
      <c r="F101" s="11">
        <f t="shared" si="47"/>
        <v>15291</v>
      </c>
      <c r="G101" s="2"/>
    </row>
    <row r="102" spans="1:7" ht="26.4" outlineLevel="2">
      <c r="A102" s="26" t="s">
        <v>221</v>
      </c>
      <c r="B102" s="26"/>
      <c r="C102" s="27" t="s">
        <v>513</v>
      </c>
      <c r="D102" s="11">
        <f>D103+D107</f>
        <v>15291</v>
      </c>
      <c r="E102" s="11">
        <f t="shared" ref="E102:F102" si="48">E103+E107</f>
        <v>15291</v>
      </c>
      <c r="F102" s="11">
        <f t="shared" si="48"/>
        <v>15291</v>
      </c>
      <c r="G102" s="2"/>
    </row>
    <row r="103" spans="1:7" ht="26.4" outlineLevel="3">
      <c r="A103" s="26" t="s">
        <v>222</v>
      </c>
      <c r="B103" s="26"/>
      <c r="C103" s="27" t="s">
        <v>514</v>
      </c>
      <c r="D103" s="11">
        <f>D104+D105+D106</f>
        <v>10698.5</v>
      </c>
      <c r="E103" s="11">
        <f t="shared" ref="E103:F103" si="49">E104+E105+E106</f>
        <v>10698.5</v>
      </c>
      <c r="F103" s="11">
        <f t="shared" si="49"/>
        <v>10698.5</v>
      </c>
      <c r="G103" s="2"/>
    </row>
    <row r="104" spans="1:7" ht="52.8" outlineLevel="4">
      <c r="A104" s="26" t="s">
        <v>222</v>
      </c>
      <c r="B104" s="26" t="s">
        <v>6</v>
      </c>
      <c r="C104" s="27" t="s">
        <v>341</v>
      </c>
      <c r="D104" s="11">
        <f>'№ 8 ведомственная'!F446</f>
        <v>9201.5</v>
      </c>
      <c r="E104" s="11">
        <f>'№ 8 ведомственная'!G446</f>
        <v>9201.5</v>
      </c>
      <c r="F104" s="11">
        <f>'№ 8 ведомственная'!H446</f>
        <v>9201.5</v>
      </c>
      <c r="G104" s="2"/>
    </row>
    <row r="105" spans="1:7" ht="26.4" outlineLevel="4">
      <c r="A105" s="26" t="s">
        <v>222</v>
      </c>
      <c r="B105" s="26" t="s">
        <v>7</v>
      </c>
      <c r="C105" s="27" t="s">
        <v>342</v>
      </c>
      <c r="D105" s="11">
        <f>'№ 8 ведомственная'!F447</f>
        <v>1494</v>
      </c>
      <c r="E105" s="11">
        <f>'№ 8 ведомственная'!G447</f>
        <v>1494</v>
      </c>
      <c r="F105" s="11">
        <f>'№ 8 ведомственная'!H447</f>
        <v>1494</v>
      </c>
      <c r="G105" s="2"/>
    </row>
    <row r="106" spans="1:7" outlineLevel="4">
      <c r="A106" s="26" t="s">
        <v>222</v>
      </c>
      <c r="B106" s="26" t="s">
        <v>8</v>
      </c>
      <c r="C106" s="27" t="s">
        <v>343</v>
      </c>
      <c r="D106" s="11">
        <f>'№ 8 ведомственная'!F448</f>
        <v>3</v>
      </c>
      <c r="E106" s="11">
        <f>'№ 8 ведомственная'!G448</f>
        <v>3</v>
      </c>
      <c r="F106" s="11">
        <f>'№ 8 ведомственная'!H448</f>
        <v>3</v>
      </c>
      <c r="G106" s="2"/>
    </row>
    <row r="107" spans="1:7" ht="26.4" outlineLevel="3">
      <c r="A107" s="26" t="s">
        <v>223</v>
      </c>
      <c r="B107" s="26"/>
      <c r="C107" s="27" t="s">
        <v>515</v>
      </c>
      <c r="D107" s="11">
        <f>D108+D109</f>
        <v>4592.5</v>
      </c>
      <c r="E107" s="11">
        <f t="shared" ref="E107:F107" si="50">E108+E109</f>
        <v>4592.5</v>
      </c>
      <c r="F107" s="11">
        <f t="shared" si="50"/>
        <v>4592.5</v>
      </c>
      <c r="G107" s="2"/>
    </row>
    <row r="108" spans="1:7" ht="52.8" outlineLevel="4">
      <c r="A108" s="26" t="s">
        <v>223</v>
      </c>
      <c r="B108" s="26" t="s">
        <v>6</v>
      </c>
      <c r="C108" s="27" t="s">
        <v>341</v>
      </c>
      <c r="D108" s="11">
        <f>'№ 8 ведомственная'!F450</f>
        <v>4351.7</v>
      </c>
      <c r="E108" s="11">
        <f>'№ 8 ведомственная'!G450</f>
        <v>4351.7</v>
      </c>
      <c r="F108" s="11">
        <f>'№ 8 ведомственная'!H450</f>
        <v>4351.7</v>
      </c>
      <c r="G108" s="2"/>
    </row>
    <row r="109" spans="1:7" ht="26.4" outlineLevel="4">
      <c r="A109" s="26" t="s">
        <v>223</v>
      </c>
      <c r="B109" s="26" t="s">
        <v>7</v>
      </c>
      <c r="C109" s="27" t="s">
        <v>342</v>
      </c>
      <c r="D109" s="11">
        <f>'№ 8 ведомственная'!F451</f>
        <v>240.8</v>
      </c>
      <c r="E109" s="11">
        <f>'№ 8 ведомственная'!G451</f>
        <v>240.8</v>
      </c>
      <c r="F109" s="11">
        <f>'№ 8 ведомственная'!H451</f>
        <v>240.8</v>
      </c>
      <c r="G109" s="2"/>
    </row>
    <row r="110" spans="1:7" s="44" customFormat="1" ht="39.6">
      <c r="A110" s="26" t="s">
        <v>239</v>
      </c>
      <c r="B110" s="26"/>
      <c r="C110" s="27" t="s">
        <v>335</v>
      </c>
      <c r="D110" s="11">
        <f>D111+D137+D150</f>
        <v>49325.30000000001</v>
      </c>
      <c r="E110" s="11">
        <f>E111+E137+E150</f>
        <v>46324.80000000001</v>
      </c>
      <c r="F110" s="11">
        <f>F111+F137+F150</f>
        <v>45182.8</v>
      </c>
      <c r="G110" s="4"/>
    </row>
    <row r="111" spans="1:7" ht="26.4" outlineLevel="1">
      <c r="A111" s="26" t="s">
        <v>256</v>
      </c>
      <c r="B111" s="26"/>
      <c r="C111" s="27" t="s">
        <v>542</v>
      </c>
      <c r="D111" s="11">
        <f>D112+D125+D134</f>
        <v>38814.500000000007</v>
      </c>
      <c r="E111" s="11">
        <f>E112+E125+E134</f>
        <v>36417.100000000006</v>
      </c>
      <c r="F111" s="11">
        <f>F112+F125+F134</f>
        <v>35337.800000000003</v>
      </c>
      <c r="G111" s="2"/>
    </row>
    <row r="112" spans="1:7" outlineLevel="2">
      <c r="A112" s="26" t="s">
        <v>257</v>
      </c>
      <c r="B112" s="26"/>
      <c r="C112" s="27" t="s">
        <v>543</v>
      </c>
      <c r="D112" s="11">
        <f>D115+D119+D121+D113+D123</f>
        <v>13317.300000000001</v>
      </c>
      <c r="E112" s="11">
        <f t="shared" ref="E112:F112" si="51">E115+E119+E121+E113+E123</f>
        <v>12539.7</v>
      </c>
      <c r="F112" s="11">
        <f t="shared" si="51"/>
        <v>12287.9</v>
      </c>
      <c r="G112" s="2"/>
    </row>
    <row r="113" spans="1:7" ht="39.6" outlineLevel="2">
      <c r="A113" s="26" t="s">
        <v>660</v>
      </c>
      <c r="B113" s="26"/>
      <c r="C113" s="27" t="s">
        <v>688</v>
      </c>
      <c r="D113" s="11">
        <f>D114</f>
        <v>3791.2999999999997</v>
      </c>
      <c r="E113" s="11">
        <f t="shared" ref="E113:F113" si="52">E114</f>
        <v>3791.2999999999997</v>
      </c>
      <c r="F113" s="11">
        <f t="shared" si="52"/>
        <v>3791.2999999999997</v>
      </c>
      <c r="G113" s="2"/>
    </row>
    <row r="114" spans="1:7" ht="52.8" outlineLevel="2">
      <c r="A114" s="26" t="s">
        <v>660</v>
      </c>
      <c r="B114" s="26" t="s">
        <v>6</v>
      </c>
      <c r="C114" s="27" t="s">
        <v>341</v>
      </c>
      <c r="D114" s="11">
        <f>'№ 8 ведомственная'!F550</f>
        <v>3791.2999999999997</v>
      </c>
      <c r="E114" s="11">
        <f>'№ 8 ведомственная'!G550</f>
        <v>3791.2999999999997</v>
      </c>
      <c r="F114" s="11">
        <f>'№ 8 ведомственная'!H550</f>
        <v>3791.2999999999997</v>
      </c>
      <c r="G114" s="2"/>
    </row>
    <row r="115" spans="1:7" outlineLevel="3">
      <c r="A115" s="26" t="s">
        <v>258</v>
      </c>
      <c r="B115" s="26"/>
      <c r="C115" s="27" t="s">
        <v>544</v>
      </c>
      <c r="D115" s="11">
        <f>D116+D117+D118</f>
        <v>9415.2000000000007</v>
      </c>
      <c r="E115" s="11">
        <f t="shared" ref="E115:F115" si="53">E116+E117+E118</f>
        <v>8610.2000000000007</v>
      </c>
      <c r="F115" s="11">
        <f t="shared" si="53"/>
        <v>8358.4</v>
      </c>
      <c r="G115" s="2"/>
    </row>
    <row r="116" spans="1:7" ht="52.8" outlineLevel="4">
      <c r="A116" s="26" t="s">
        <v>258</v>
      </c>
      <c r="B116" s="26" t="s">
        <v>6</v>
      </c>
      <c r="C116" s="27" t="s">
        <v>341</v>
      </c>
      <c r="D116" s="11">
        <f>'№ 8 ведомственная'!F552</f>
        <v>5880</v>
      </c>
      <c r="E116" s="11">
        <f>'№ 8 ведомственная'!G552</f>
        <v>5880</v>
      </c>
      <c r="F116" s="11">
        <f>'№ 8 ведомственная'!H552</f>
        <v>5880</v>
      </c>
      <c r="G116" s="2"/>
    </row>
    <row r="117" spans="1:7" ht="26.4" outlineLevel="4">
      <c r="A117" s="26" t="s">
        <v>258</v>
      </c>
      <c r="B117" s="26" t="s">
        <v>7</v>
      </c>
      <c r="C117" s="27" t="s">
        <v>342</v>
      </c>
      <c r="D117" s="11">
        <f>'№ 8 ведомственная'!F553</f>
        <v>3508.2</v>
      </c>
      <c r="E117" s="11">
        <f>'№ 8 ведомственная'!G553</f>
        <v>2720.2</v>
      </c>
      <c r="F117" s="11">
        <f>'№ 8 ведомственная'!H553</f>
        <v>2468.4</v>
      </c>
      <c r="G117" s="2"/>
    </row>
    <row r="118" spans="1:7" outlineLevel="4">
      <c r="A118" s="26" t="s">
        <v>258</v>
      </c>
      <c r="B118" s="26" t="s">
        <v>8</v>
      </c>
      <c r="C118" s="27" t="s">
        <v>343</v>
      </c>
      <c r="D118" s="11">
        <f>'№ 8 ведомственная'!F554</f>
        <v>27</v>
      </c>
      <c r="E118" s="11">
        <f>'№ 8 ведомственная'!G554</f>
        <v>10</v>
      </c>
      <c r="F118" s="11">
        <f>'№ 8 ведомственная'!H554</f>
        <v>10</v>
      </c>
      <c r="G118" s="2"/>
    </row>
    <row r="119" spans="1:7" ht="26.4" outlineLevel="3">
      <c r="A119" s="26" t="s">
        <v>715</v>
      </c>
      <c r="B119" s="26"/>
      <c r="C119" s="27" t="s">
        <v>570</v>
      </c>
      <c r="D119" s="11">
        <f>D120</f>
        <v>70</v>
      </c>
      <c r="E119" s="11">
        <f t="shared" ref="E119:F119" si="54">E120</f>
        <v>100</v>
      </c>
      <c r="F119" s="11">
        <f t="shared" si="54"/>
        <v>100</v>
      </c>
      <c r="G119" s="2"/>
    </row>
    <row r="120" spans="1:7" ht="26.4" outlineLevel="4">
      <c r="A120" s="26" t="s">
        <v>715</v>
      </c>
      <c r="B120" s="87" t="s">
        <v>7</v>
      </c>
      <c r="C120" s="89" t="s">
        <v>342</v>
      </c>
      <c r="D120" s="11">
        <f>'№ 8 ведомственная'!F556</f>
        <v>70</v>
      </c>
      <c r="E120" s="11">
        <f>'№ 8 ведомственная'!G556</f>
        <v>100</v>
      </c>
      <c r="F120" s="11">
        <f>'№ 8 ведомственная'!H556</f>
        <v>100</v>
      </c>
      <c r="G120" s="2"/>
    </row>
    <row r="121" spans="1:7" ht="79.2" outlineLevel="4">
      <c r="A121" s="86" t="s">
        <v>626</v>
      </c>
      <c r="B121" s="86"/>
      <c r="C121" s="27" t="s">
        <v>627</v>
      </c>
      <c r="D121" s="11">
        <f>D122</f>
        <v>2.6</v>
      </c>
      <c r="E121" s="11">
        <f t="shared" ref="E121:F121" si="55">E122</f>
        <v>0</v>
      </c>
      <c r="F121" s="11">
        <f t="shared" si="55"/>
        <v>0</v>
      </c>
      <c r="G121" s="2"/>
    </row>
    <row r="122" spans="1:7" ht="26.4" outlineLevel="4">
      <c r="A122" s="86" t="s">
        <v>626</v>
      </c>
      <c r="B122" s="86" t="s">
        <v>7</v>
      </c>
      <c r="C122" s="27" t="s">
        <v>342</v>
      </c>
      <c r="D122" s="11">
        <f>'№ 8 ведомственная'!F558</f>
        <v>2.6</v>
      </c>
      <c r="E122" s="11">
        <f>'№ 8 ведомственная'!G558</f>
        <v>0</v>
      </c>
      <c r="F122" s="11">
        <f>'№ 8 ведомственная'!H558</f>
        <v>0</v>
      </c>
      <c r="G122" s="2"/>
    </row>
    <row r="123" spans="1:7" ht="39.6" outlineLevel="4">
      <c r="A123" s="26" t="s">
        <v>668</v>
      </c>
      <c r="B123" s="25"/>
      <c r="C123" s="27" t="s">
        <v>667</v>
      </c>
      <c r="D123" s="11">
        <f>D124</f>
        <v>38.200000000000003</v>
      </c>
      <c r="E123" s="11">
        <f t="shared" ref="E123:F123" si="56">E124</f>
        <v>38.200000000000003</v>
      </c>
      <c r="F123" s="11">
        <f t="shared" si="56"/>
        <v>38.200000000000003</v>
      </c>
      <c r="G123" s="2"/>
    </row>
    <row r="124" spans="1:7" ht="52.8" outlineLevel="4">
      <c r="A124" s="26" t="s">
        <v>668</v>
      </c>
      <c r="B124" s="25" t="s">
        <v>6</v>
      </c>
      <c r="C124" s="27" t="s">
        <v>341</v>
      </c>
      <c r="D124" s="11">
        <f>'№ 8 ведомственная'!F560</f>
        <v>38.200000000000003</v>
      </c>
      <c r="E124" s="11">
        <f>'№ 8 ведомственная'!G560</f>
        <v>38.200000000000003</v>
      </c>
      <c r="F124" s="11">
        <f>'№ 8 ведомственная'!H560</f>
        <v>38.200000000000003</v>
      </c>
      <c r="G124" s="2"/>
    </row>
    <row r="125" spans="1:7" ht="26.4" outlineLevel="2">
      <c r="A125" s="26" t="s">
        <v>259</v>
      </c>
      <c r="B125" s="26"/>
      <c r="C125" s="27" t="s">
        <v>545</v>
      </c>
      <c r="D125" s="11">
        <f>D128+D130+D126+D132</f>
        <v>25497.200000000004</v>
      </c>
      <c r="E125" s="11">
        <f t="shared" ref="E125:F125" si="57">E128+E130+E126+E132</f>
        <v>23635.9</v>
      </c>
      <c r="F125" s="11">
        <f t="shared" si="57"/>
        <v>22635.9</v>
      </c>
      <c r="G125" s="2"/>
    </row>
    <row r="126" spans="1:7" ht="39.6" outlineLevel="2">
      <c r="A126" s="26" t="s">
        <v>661</v>
      </c>
      <c r="B126" s="26"/>
      <c r="C126" s="27" t="s">
        <v>688</v>
      </c>
      <c r="D126" s="11">
        <f>D127</f>
        <v>5670.9</v>
      </c>
      <c r="E126" s="11">
        <f t="shared" ref="E126:F126" si="58">E127</f>
        <v>5670.9</v>
      </c>
      <c r="F126" s="11">
        <f t="shared" si="58"/>
        <v>5670.9</v>
      </c>
      <c r="G126" s="2"/>
    </row>
    <row r="127" spans="1:7" ht="26.4" outlineLevel="2">
      <c r="A127" s="26" t="s">
        <v>661</v>
      </c>
      <c r="B127" s="26" t="s">
        <v>39</v>
      </c>
      <c r="C127" s="27" t="s">
        <v>368</v>
      </c>
      <c r="D127" s="11">
        <f>'№ 8 ведомственная'!F563</f>
        <v>5670.9</v>
      </c>
      <c r="E127" s="11">
        <f>'№ 8 ведомственная'!G563</f>
        <v>5670.9</v>
      </c>
      <c r="F127" s="11">
        <f>'№ 8 ведомственная'!H563</f>
        <v>5670.9</v>
      </c>
      <c r="G127" s="2"/>
    </row>
    <row r="128" spans="1:7" ht="26.4" outlineLevel="3">
      <c r="A128" s="26" t="s">
        <v>260</v>
      </c>
      <c r="B128" s="26"/>
      <c r="C128" s="27" t="s">
        <v>546</v>
      </c>
      <c r="D128" s="11">
        <f>D129</f>
        <v>19545.100000000002</v>
      </c>
      <c r="E128" s="11">
        <f t="shared" ref="E128:F128" si="59">E129</f>
        <v>17907.600000000002</v>
      </c>
      <c r="F128" s="11">
        <f t="shared" si="59"/>
        <v>16907.600000000002</v>
      </c>
      <c r="G128" s="2"/>
    </row>
    <row r="129" spans="1:7" ht="26.4" outlineLevel="4">
      <c r="A129" s="26" t="s">
        <v>260</v>
      </c>
      <c r="B129" s="26" t="s">
        <v>39</v>
      </c>
      <c r="C129" s="27" t="s">
        <v>368</v>
      </c>
      <c r="D129" s="11">
        <f>'№ 8 ведомственная'!F565</f>
        <v>19545.100000000002</v>
      </c>
      <c r="E129" s="11">
        <f>'№ 8 ведомственная'!G565</f>
        <v>17907.600000000002</v>
      </c>
      <c r="F129" s="11">
        <f>'№ 8 ведомственная'!H565</f>
        <v>16907.600000000002</v>
      </c>
      <c r="G129" s="2"/>
    </row>
    <row r="130" spans="1:7" ht="39.6" outlineLevel="4">
      <c r="A130" s="26" t="s">
        <v>628</v>
      </c>
      <c r="B130" s="25"/>
      <c r="C130" s="27" t="s">
        <v>629</v>
      </c>
      <c r="D130" s="11">
        <f>D131</f>
        <v>223.8</v>
      </c>
      <c r="E130" s="11">
        <f t="shared" ref="E130:F130" si="60">E131</f>
        <v>0</v>
      </c>
      <c r="F130" s="11">
        <f t="shared" si="60"/>
        <v>0</v>
      </c>
      <c r="G130" s="2"/>
    </row>
    <row r="131" spans="1:7" ht="26.4" outlineLevel="4">
      <c r="A131" s="26" t="s">
        <v>628</v>
      </c>
      <c r="B131" s="25">
        <v>600</v>
      </c>
      <c r="C131" s="27" t="s">
        <v>368</v>
      </c>
      <c r="D131" s="11">
        <v>223.8</v>
      </c>
      <c r="E131" s="11">
        <v>0</v>
      </c>
      <c r="F131" s="11">
        <v>0</v>
      </c>
      <c r="G131" s="2"/>
    </row>
    <row r="132" spans="1:7" ht="39.6" outlineLevel="4">
      <c r="A132" s="26" t="s">
        <v>669</v>
      </c>
      <c r="B132" s="25"/>
      <c r="C132" s="27" t="s">
        <v>667</v>
      </c>
      <c r="D132" s="11">
        <f>D133</f>
        <v>57.4</v>
      </c>
      <c r="E132" s="11">
        <f t="shared" ref="E132:F132" si="61">E133</f>
        <v>57.4</v>
      </c>
      <c r="F132" s="11">
        <f t="shared" si="61"/>
        <v>57.4</v>
      </c>
      <c r="G132" s="2"/>
    </row>
    <row r="133" spans="1:7" ht="26.4" outlineLevel="4">
      <c r="A133" s="26" t="s">
        <v>669</v>
      </c>
      <c r="B133" s="25">
        <v>600</v>
      </c>
      <c r="C133" s="27" t="s">
        <v>368</v>
      </c>
      <c r="D133" s="11">
        <f>'№ 8 ведомственная'!F569</f>
        <v>57.4</v>
      </c>
      <c r="E133" s="11">
        <f>'№ 8 ведомственная'!G569</f>
        <v>57.4</v>
      </c>
      <c r="F133" s="11">
        <f>'№ 8 ведомственная'!H569</f>
        <v>57.4</v>
      </c>
      <c r="G133" s="2"/>
    </row>
    <row r="134" spans="1:7" ht="26.4" outlineLevel="4">
      <c r="A134" s="86" t="s">
        <v>630</v>
      </c>
      <c r="B134" s="87"/>
      <c r="C134" s="89" t="s">
        <v>683</v>
      </c>
      <c r="D134" s="11">
        <f>D135</f>
        <v>0</v>
      </c>
      <c r="E134" s="11">
        <f t="shared" ref="E134:F134" si="62">E135</f>
        <v>241.5</v>
      </c>
      <c r="F134" s="11">
        <f t="shared" si="62"/>
        <v>414</v>
      </c>
      <c r="G134" s="2"/>
    </row>
    <row r="135" spans="1:7" ht="52.8" outlineLevel="4">
      <c r="A135" s="86" t="s">
        <v>631</v>
      </c>
      <c r="B135" s="87"/>
      <c r="C135" s="89" t="s">
        <v>713</v>
      </c>
      <c r="D135" s="11">
        <f>D136</f>
        <v>0</v>
      </c>
      <c r="E135" s="11">
        <f t="shared" ref="E135:F135" si="63">E136</f>
        <v>241.5</v>
      </c>
      <c r="F135" s="11">
        <f t="shared" si="63"/>
        <v>414</v>
      </c>
      <c r="G135" s="2"/>
    </row>
    <row r="136" spans="1:7" ht="26.4" outlineLevel="4">
      <c r="A136" s="86" t="s">
        <v>631</v>
      </c>
      <c r="B136" s="87">
        <v>600</v>
      </c>
      <c r="C136" s="89" t="s">
        <v>368</v>
      </c>
      <c r="D136" s="11">
        <v>0</v>
      </c>
      <c r="E136" s="11">
        <v>241.5</v>
      </c>
      <c r="F136" s="11">
        <v>414</v>
      </c>
      <c r="G136" s="2"/>
    </row>
    <row r="137" spans="1:7" ht="39.6" outlineLevel="1">
      <c r="A137" s="26" t="s">
        <v>240</v>
      </c>
      <c r="B137" s="26"/>
      <c r="C137" s="27" t="s">
        <v>526</v>
      </c>
      <c r="D137" s="11">
        <f>D138+D147</f>
        <v>5953.5</v>
      </c>
      <c r="E137" s="11">
        <f t="shared" ref="E137:F137" si="64">E138+E147</f>
        <v>5350.4</v>
      </c>
      <c r="F137" s="11">
        <f t="shared" si="64"/>
        <v>5287.7</v>
      </c>
      <c r="G137" s="2"/>
    </row>
    <row r="138" spans="1:7" ht="26.4" outlineLevel="2">
      <c r="A138" s="26" t="s">
        <v>241</v>
      </c>
      <c r="B138" s="26"/>
      <c r="C138" s="27" t="s">
        <v>527</v>
      </c>
      <c r="D138" s="11">
        <f>D141+D143+D139+D145</f>
        <v>5953.5</v>
      </c>
      <c r="E138" s="11">
        <f t="shared" ref="E138:F138" si="65">E141+E143+E139+E145</f>
        <v>5287.7</v>
      </c>
      <c r="F138" s="11">
        <f t="shared" si="65"/>
        <v>5287.7</v>
      </c>
      <c r="G138" s="2"/>
    </row>
    <row r="139" spans="1:7" ht="39.6" outlineLevel="2">
      <c r="A139" s="26" t="s">
        <v>658</v>
      </c>
      <c r="B139" s="26"/>
      <c r="C139" s="27" t="s">
        <v>659</v>
      </c>
      <c r="D139" s="11">
        <f>D140</f>
        <v>753</v>
      </c>
      <c r="E139" s="11">
        <f t="shared" ref="E139:F139" si="66">E140</f>
        <v>753</v>
      </c>
      <c r="F139" s="11">
        <f t="shared" si="66"/>
        <v>753</v>
      </c>
      <c r="G139" s="2"/>
    </row>
    <row r="140" spans="1:7" ht="26.4" outlineLevel="2">
      <c r="A140" s="26" t="s">
        <v>658</v>
      </c>
      <c r="B140" s="26" t="s">
        <v>39</v>
      </c>
      <c r="C140" s="27" t="s">
        <v>368</v>
      </c>
      <c r="D140" s="11">
        <f>'№ 8 ведомственная'!F511</f>
        <v>753</v>
      </c>
      <c r="E140" s="11">
        <f>'№ 8 ведомственная'!G511</f>
        <v>753</v>
      </c>
      <c r="F140" s="11">
        <f>'№ 8 ведомственная'!H511</f>
        <v>753</v>
      </c>
      <c r="G140" s="2"/>
    </row>
    <row r="141" spans="1:7" ht="39.6" outlineLevel="3">
      <c r="A141" s="26" t="s">
        <v>242</v>
      </c>
      <c r="B141" s="26"/>
      <c r="C141" s="27" t="s">
        <v>528</v>
      </c>
      <c r="D141" s="11">
        <f>D142</f>
        <v>4827.2</v>
      </c>
      <c r="E141" s="11">
        <f t="shared" ref="E141:F141" si="67">E142</f>
        <v>4527.2</v>
      </c>
      <c r="F141" s="11">
        <f t="shared" si="67"/>
        <v>4527.2</v>
      </c>
      <c r="G141" s="2"/>
    </row>
    <row r="142" spans="1:7" ht="26.4" outlineLevel="4">
      <c r="A142" s="26" t="s">
        <v>242</v>
      </c>
      <c r="B142" s="26" t="s">
        <v>39</v>
      </c>
      <c r="C142" s="27" t="s">
        <v>368</v>
      </c>
      <c r="D142" s="11">
        <f>'№ 8 ведомственная'!F513</f>
        <v>4827.2</v>
      </c>
      <c r="E142" s="11">
        <f>'№ 8 ведомственная'!G513</f>
        <v>4527.2</v>
      </c>
      <c r="F142" s="11">
        <f>'№ 8 ведомственная'!H513</f>
        <v>4527.2</v>
      </c>
      <c r="G142" s="2"/>
    </row>
    <row r="143" spans="1:7" ht="52.8" outlineLevel="4">
      <c r="A143" s="86" t="s">
        <v>621</v>
      </c>
      <c r="B143" s="87"/>
      <c r="C143" s="89" t="s">
        <v>622</v>
      </c>
      <c r="D143" s="11">
        <f>D144</f>
        <v>365.8</v>
      </c>
      <c r="E143" s="11">
        <f t="shared" ref="E143:F143" si="68">E144</f>
        <v>0</v>
      </c>
      <c r="F143" s="11">
        <f t="shared" si="68"/>
        <v>0</v>
      </c>
      <c r="G143" s="2"/>
    </row>
    <row r="144" spans="1:7" ht="26.4" outlineLevel="4">
      <c r="A144" s="86" t="s">
        <v>621</v>
      </c>
      <c r="B144" s="87">
        <v>600</v>
      </c>
      <c r="C144" s="89" t="s">
        <v>368</v>
      </c>
      <c r="D144" s="11">
        <f>'№ 8 ведомственная'!F515</f>
        <v>365.8</v>
      </c>
      <c r="E144" s="11">
        <f>'№ 8 ведомственная'!G515</f>
        <v>0</v>
      </c>
      <c r="F144" s="11">
        <f>'№ 8 ведомственная'!H515</f>
        <v>0</v>
      </c>
      <c r="G144" s="2"/>
    </row>
    <row r="145" spans="1:7" ht="39.6" outlineLevel="4">
      <c r="A145" s="86" t="s">
        <v>672</v>
      </c>
      <c r="B145" s="87"/>
      <c r="C145" s="89" t="s">
        <v>670</v>
      </c>
      <c r="D145" s="11">
        <f>D146</f>
        <v>7.5</v>
      </c>
      <c r="E145" s="11">
        <f t="shared" ref="E145:F145" si="69">E146</f>
        <v>7.5</v>
      </c>
      <c r="F145" s="11">
        <f t="shared" si="69"/>
        <v>7.5</v>
      </c>
      <c r="G145" s="2"/>
    </row>
    <row r="146" spans="1:7" ht="26.4" outlineLevel="4">
      <c r="A146" s="26" t="s">
        <v>672</v>
      </c>
      <c r="B146" s="25" t="s">
        <v>39</v>
      </c>
      <c r="C146" s="27" t="s">
        <v>368</v>
      </c>
      <c r="D146" s="11">
        <f>'№ 8 ведомственная'!F517</f>
        <v>7.5</v>
      </c>
      <c r="E146" s="11">
        <f>'№ 8 ведомственная'!G517</f>
        <v>7.5</v>
      </c>
      <c r="F146" s="11">
        <f>'№ 8 ведомственная'!H517</f>
        <v>7.5</v>
      </c>
      <c r="G146" s="2"/>
    </row>
    <row r="147" spans="1:7" ht="26.4" outlineLevel="4">
      <c r="A147" s="86" t="s">
        <v>624</v>
      </c>
      <c r="B147" s="87"/>
      <c r="C147" s="89" t="s">
        <v>683</v>
      </c>
      <c r="D147" s="11">
        <f>D148</f>
        <v>0</v>
      </c>
      <c r="E147" s="11">
        <f t="shared" ref="E147:F148" si="70">E148</f>
        <v>62.7</v>
      </c>
      <c r="F147" s="11">
        <f t="shared" si="70"/>
        <v>0</v>
      </c>
      <c r="G147" s="2"/>
    </row>
    <row r="148" spans="1:7" ht="39.6" outlineLevel="4">
      <c r="A148" s="86" t="s">
        <v>625</v>
      </c>
      <c r="B148" s="87"/>
      <c r="C148" s="89" t="s">
        <v>684</v>
      </c>
      <c r="D148" s="11">
        <f>D149</f>
        <v>0</v>
      </c>
      <c r="E148" s="11">
        <f t="shared" si="70"/>
        <v>62.7</v>
      </c>
      <c r="F148" s="11">
        <f t="shared" si="70"/>
        <v>0</v>
      </c>
      <c r="G148" s="2"/>
    </row>
    <row r="149" spans="1:7" ht="26.4" outlineLevel="4">
      <c r="A149" s="86" t="s">
        <v>625</v>
      </c>
      <c r="B149" s="87">
        <v>600</v>
      </c>
      <c r="C149" s="89" t="s">
        <v>623</v>
      </c>
      <c r="D149" s="11">
        <v>0</v>
      </c>
      <c r="E149" s="11">
        <v>62.7</v>
      </c>
      <c r="F149" s="11">
        <v>0</v>
      </c>
      <c r="G149" s="2"/>
    </row>
    <row r="150" spans="1:7" ht="39.6" outlineLevel="1">
      <c r="A150" s="26" t="s">
        <v>262</v>
      </c>
      <c r="B150" s="26"/>
      <c r="C150" s="27" t="s">
        <v>571</v>
      </c>
      <c r="D150" s="11">
        <f>D151</f>
        <v>4557.3</v>
      </c>
      <c r="E150" s="11">
        <f t="shared" ref="E150:F150" si="71">E151</f>
        <v>4557.3</v>
      </c>
      <c r="F150" s="11">
        <f t="shared" si="71"/>
        <v>4557.3</v>
      </c>
      <c r="G150" s="2"/>
    </row>
    <row r="151" spans="1:7" ht="26.4" outlineLevel="3">
      <c r="A151" s="26" t="s">
        <v>263</v>
      </c>
      <c r="B151" s="26"/>
      <c r="C151" s="27" t="s">
        <v>547</v>
      </c>
      <c r="D151" s="11">
        <f>D152+D153+D154</f>
        <v>4557.3</v>
      </c>
      <c r="E151" s="11">
        <f t="shared" ref="E151:F151" si="72">E152+E153+E154</f>
        <v>4557.3</v>
      </c>
      <c r="F151" s="11">
        <f t="shared" si="72"/>
        <v>4557.3</v>
      </c>
      <c r="G151" s="2"/>
    </row>
    <row r="152" spans="1:7" ht="52.8" outlineLevel="4">
      <c r="A152" s="26" t="s">
        <v>263</v>
      </c>
      <c r="B152" s="26" t="s">
        <v>6</v>
      </c>
      <c r="C152" s="27" t="s">
        <v>341</v>
      </c>
      <c r="D152" s="11">
        <f>'№ 8 ведомственная'!F577</f>
        <v>3950.1</v>
      </c>
      <c r="E152" s="11">
        <f>'№ 8 ведомственная'!G577</f>
        <v>3950.1</v>
      </c>
      <c r="F152" s="11">
        <f>'№ 8 ведомственная'!H577</f>
        <v>3950.1</v>
      </c>
      <c r="G152" s="2"/>
    </row>
    <row r="153" spans="1:7" ht="26.4" outlineLevel="4">
      <c r="A153" s="26" t="s">
        <v>263</v>
      </c>
      <c r="B153" s="26" t="s">
        <v>7</v>
      </c>
      <c r="C153" s="27" t="s">
        <v>342</v>
      </c>
      <c r="D153" s="11">
        <f>'№ 8 ведомственная'!F578</f>
        <v>575.5</v>
      </c>
      <c r="E153" s="11">
        <f>'№ 8 ведомственная'!G578</f>
        <v>575.5</v>
      </c>
      <c r="F153" s="11">
        <f>'№ 8 ведомственная'!H578</f>
        <v>575.5</v>
      </c>
      <c r="G153" s="2"/>
    </row>
    <row r="154" spans="1:7" outlineLevel="4">
      <c r="A154" s="26" t="s">
        <v>263</v>
      </c>
      <c r="B154" s="26" t="s">
        <v>8</v>
      </c>
      <c r="C154" s="27" t="s">
        <v>343</v>
      </c>
      <c r="D154" s="11">
        <f>'№ 8 ведомственная'!F579</f>
        <v>31.7</v>
      </c>
      <c r="E154" s="11">
        <f>'№ 8 ведомственная'!G579</f>
        <v>31.7</v>
      </c>
      <c r="F154" s="11">
        <f>'№ 8 ведомственная'!H579</f>
        <v>31.7</v>
      </c>
      <c r="G154" s="2"/>
    </row>
    <row r="155" spans="1:7" s="44" customFormat="1" ht="39.6">
      <c r="A155" s="26" t="s">
        <v>265</v>
      </c>
      <c r="B155" s="26"/>
      <c r="C155" s="27" t="s">
        <v>338</v>
      </c>
      <c r="D155" s="11">
        <f>D156+D170</f>
        <v>4043.9</v>
      </c>
      <c r="E155" s="11">
        <f>E156+E170</f>
        <v>2943.9</v>
      </c>
      <c r="F155" s="11">
        <f>F156+F170</f>
        <v>2943.9</v>
      </c>
      <c r="G155" s="4"/>
    </row>
    <row r="156" spans="1:7" ht="26.4" outlineLevel="1">
      <c r="A156" s="26" t="s">
        <v>266</v>
      </c>
      <c r="B156" s="26"/>
      <c r="C156" s="27" t="s">
        <v>548</v>
      </c>
      <c r="D156" s="11">
        <f>D157+D163+D167</f>
        <v>1400</v>
      </c>
      <c r="E156" s="11">
        <f t="shared" ref="E156:F156" si="73">E157+E163+E167</f>
        <v>1400</v>
      </c>
      <c r="F156" s="11">
        <f t="shared" si="73"/>
        <v>1400</v>
      </c>
      <c r="G156" s="2"/>
    </row>
    <row r="157" spans="1:7" ht="66" outlineLevel="2">
      <c r="A157" s="26" t="s">
        <v>267</v>
      </c>
      <c r="B157" s="26"/>
      <c r="C157" s="27" t="s">
        <v>549</v>
      </c>
      <c r="D157" s="11">
        <f>D158+D161</f>
        <v>417.8</v>
      </c>
      <c r="E157" s="11">
        <f t="shared" ref="E157:F157" si="74">E158+E161</f>
        <v>417.8</v>
      </c>
      <c r="F157" s="11">
        <f t="shared" si="74"/>
        <v>417.8</v>
      </c>
      <c r="G157" s="2"/>
    </row>
    <row r="158" spans="1:7" ht="79.2" outlineLevel="3">
      <c r="A158" s="26" t="s">
        <v>268</v>
      </c>
      <c r="B158" s="26"/>
      <c r="C158" s="27" t="s">
        <v>550</v>
      </c>
      <c r="D158" s="11">
        <f>D159+D160</f>
        <v>412.8</v>
      </c>
      <c r="E158" s="11">
        <f t="shared" ref="E158:F158" si="75">E159+E160</f>
        <v>412.8</v>
      </c>
      <c r="F158" s="11">
        <f t="shared" si="75"/>
        <v>412.8</v>
      </c>
      <c r="G158" s="2"/>
    </row>
    <row r="159" spans="1:7" ht="52.8" outlineLevel="4">
      <c r="A159" s="26" t="s">
        <v>268</v>
      </c>
      <c r="B159" s="26" t="s">
        <v>6</v>
      </c>
      <c r="C159" s="27" t="s">
        <v>341</v>
      </c>
      <c r="D159" s="11">
        <f>'№ 8 ведомственная'!F586</f>
        <v>5.2</v>
      </c>
      <c r="E159" s="11">
        <f>'№ 8 ведомственная'!G586</f>
        <v>5.2</v>
      </c>
      <c r="F159" s="11">
        <f>'№ 8 ведомственная'!H586</f>
        <v>5.2</v>
      </c>
      <c r="G159" s="2"/>
    </row>
    <row r="160" spans="1:7" ht="26.4" outlineLevel="4">
      <c r="A160" s="26" t="s">
        <v>268</v>
      </c>
      <c r="B160" s="26" t="s">
        <v>7</v>
      </c>
      <c r="C160" s="27" t="s">
        <v>342</v>
      </c>
      <c r="D160" s="11">
        <f>'№ 8 ведомственная'!F587</f>
        <v>407.6</v>
      </c>
      <c r="E160" s="11">
        <f>'№ 8 ведомственная'!G587</f>
        <v>407.6</v>
      </c>
      <c r="F160" s="11">
        <f>'№ 8 ведомственная'!H587</f>
        <v>407.6</v>
      </c>
      <c r="G160" s="2"/>
    </row>
    <row r="161" spans="1:7" ht="26.4" outlineLevel="3">
      <c r="A161" s="26" t="s">
        <v>269</v>
      </c>
      <c r="B161" s="26"/>
      <c r="C161" s="27" t="s">
        <v>551</v>
      </c>
      <c r="D161" s="11">
        <f>D162</f>
        <v>5</v>
      </c>
      <c r="E161" s="11">
        <f t="shared" ref="E161:F161" si="76">E162</f>
        <v>5</v>
      </c>
      <c r="F161" s="11">
        <f t="shared" si="76"/>
        <v>5</v>
      </c>
      <c r="G161" s="2"/>
    </row>
    <row r="162" spans="1:7" ht="26.4" outlineLevel="4">
      <c r="A162" s="26" t="s">
        <v>269</v>
      </c>
      <c r="B162" s="26" t="s">
        <v>7</v>
      </c>
      <c r="C162" s="27" t="s">
        <v>342</v>
      </c>
      <c r="D162" s="11">
        <f>'№ 8 ведомственная'!F589</f>
        <v>5</v>
      </c>
      <c r="E162" s="11">
        <f>'№ 8 ведомственная'!G589</f>
        <v>5</v>
      </c>
      <c r="F162" s="11">
        <f>'№ 8 ведомственная'!H589</f>
        <v>5</v>
      </c>
      <c r="G162" s="2"/>
    </row>
    <row r="163" spans="1:7" ht="39.6" outlineLevel="2">
      <c r="A163" s="26" t="s">
        <v>270</v>
      </c>
      <c r="B163" s="26"/>
      <c r="C163" s="27" t="s">
        <v>552</v>
      </c>
      <c r="D163" s="11">
        <f>D164</f>
        <v>959</v>
      </c>
      <c r="E163" s="11">
        <f t="shared" ref="E163:F163" si="77">E164</f>
        <v>959</v>
      </c>
      <c r="F163" s="11">
        <f t="shared" si="77"/>
        <v>959</v>
      </c>
      <c r="G163" s="2"/>
    </row>
    <row r="164" spans="1:7" ht="26.4" outlineLevel="3">
      <c r="A164" s="26" t="s">
        <v>271</v>
      </c>
      <c r="B164" s="26"/>
      <c r="C164" s="27" t="s">
        <v>553</v>
      </c>
      <c r="D164" s="11">
        <f>D165+D166</f>
        <v>959</v>
      </c>
      <c r="E164" s="11">
        <f t="shared" ref="E164:F164" si="78">E165+E166</f>
        <v>959</v>
      </c>
      <c r="F164" s="11">
        <f t="shared" si="78"/>
        <v>959</v>
      </c>
      <c r="G164" s="2"/>
    </row>
    <row r="165" spans="1:7" ht="52.8" outlineLevel="4">
      <c r="A165" s="26" t="s">
        <v>271</v>
      </c>
      <c r="B165" s="26" t="s">
        <v>6</v>
      </c>
      <c r="C165" s="27" t="s">
        <v>341</v>
      </c>
      <c r="D165" s="11">
        <f>'№ 8 ведомственная'!F592</f>
        <v>397</v>
      </c>
      <c r="E165" s="11">
        <f>'№ 8 ведомственная'!G592</f>
        <v>397</v>
      </c>
      <c r="F165" s="11">
        <f>'№ 8 ведомственная'!H592</f>
        <v>397</v>
      </c>
      <c r="G165" s="2"/>
    </row>
    <row r="166" spans="1:7" ht="26.4" outlineLevel="4">
      <c r="A166" s="26" t="s">
        <v>271</v>
      </c>
      <c r="B166" s="26" t="s">
        <v>7</v>
      </c>
      <c r="C166" s="27" t="s">
        <v>342</v>
      </c>
      <c r="D166" s="11">
        <f>'№ 8 ведомственная'!F593</f>
        <v>562</v>
      </c>
      <c r="E166" s="11">
        <f>'№ 8 ведомственная'!G593</f>
        <v>562</v>
      </c>
      <c r="F166" s="11">
        <f>'№ 8 ведомственная'!H593</f>
        <v>562</v>
      </c>
      <c r="G166" s="2"/>
    </row>
    <row r="167" spans="1:7" ht="26.4" outlineLevel="4">
      <c r="A167" s="26" t="s">
        <v>272</v>
      </c>
      <c r="B167" s="25"/>
      <c r="C167" s="27" t="s">
        <v>632</v>
      </c>
      <c r="D167" s="11">
        <f>D168</f>
        <v>23.2</v>
      </c>
      <c r="E167" s="11">
        <f t="shared" ref="E167:F167" si="79">E168</f>
        <v>23.2</v>
      </c>
      <c r="F167" s="11">
        <f t="shared" si="79"/>
        <v>23.2</v>
      </c>
      <c r="G167" s="2"/>
    </row>
    <row r="168" spans="1:7" outlineLevel="4">
      <c r="A168" s="26" t="s">
        <v>273</v>
      </c>
      <c r="B168" s="25"/>
      <c r="C168" s="27" t="s">
        <v>633</v>
      </c>
      <c r="D168" s="11">
        <f>D169</f>
        <v>23.2</v>
      </c>
      <c r="E168" s="11">
        <f t="shared" ref="E168:F168" si="80">E169</f>
        <v>23.2</v>
      </c>
      <c r="F168" s="11">
        <f t="shared" si="80"/>
        <v>23.2</v>
      </c>
      <c r="G168" s="2"/>
    </row>
    <row r="169" spans="1:7" ht="26.4" outlineLevel="4">
      <c r="A169" s="26" t="s">
        <v>273</v>
      </c>
      <c r="B169" s="25">
        <v>200</v>
      </c>
      <c r="C169" s="27" t="s">
        <v>342</v>
      </c>
      <c r="D169" s="11">
        <v>23.2</v>
      </c>
      <c r="E169" s="11">
        <v>23.2</v>
      </c>
      <c r="F169" s="11">
        <v>23.2</v>
      </c>
      <c r="G169" s="2"/>
    </row>
    <row r="170" spans="1:7" ht="26.4" outlineLevel="1">
      <c r="A170" s="26" t="s">
        <v>274</v>
      </c>
      <c r="B170" s="26"/>
      <c r="C170" s="27" t="s">
        <v>556</v>
      </c>
      <c r="D170" s="11">
        <f>D171</f>
        <v>2643.9</v>
      </c>
      <c r="E170" s="11">
        <f t="shared" ref="E170:F170" si="81">E171</f>
        <v>1543.9</v>
      </c>
      <c r="F170" s="11">
        <f t="shared" si="81"/>
        <v>1543.9</v>
      </c>
      <c r="G170" s="2"/>
    </row>
    <row r="171" spans="1:7" ht="26.4" outlineLevel="2">
      <c r="A171" s="26" t="s">
        <v>275</v>
      </c>
      <c r="B171" s="26"/>
      <c r="C171" s="27" t="s">
        <v>557</v>
      </c>
      <c r="D171" s="11">
        <f>D172+D176</f>
        <v>2643.9</v>
      </c>
      <c r="E171" s="11">
        <f>E172+E176</f>
        <v>1543.9</v>
      </c>
      <c r="F171" s="11">
        <f>F172+F176</f>
        <v>1543.9</v>
      </c>
      <c r="G171" s="2"/>
    </row>
    <row r="172" spans="1:7" ht="26.4" outlineLevel="3">
      <c r="A172" s="26" t="s">
        <v>276</v>
      </c>
      <c r="B172" s="26"/>
      <c r="C172" s="27" t="s">
        <v>558</v>
      </c>
      <c r="D172" s="11">
        <f>D173+D174+D175</f>
        <v>2143.9</v>
      </c>
      <c r="E172" s="11">
        <f t="shared" ref="E172:F172" si="82">E173+E174</f>
        <v>1543.9</v>
      </c>
      <c r="F172" s="11">
        <f t="shared" si="82"/>
        <v>1543.9</v>
      </c>
      <c r="G172" s="2"/>
    </row>
    <row r="173" spans="1:7" ht="52.8" outlineLevel="4">
      <c r="A173" s="26" t="s">
        <v>276</v>
      </c>
      <c r="B173" s="26" t="s">
        <v>6</v>
      </c>
      <c r="C173" s="27" t="s">
        <v>341</v>
      </c>
      <c r="D173" s="11">
        <f>'№ 8 ведомственная'!F600</f>
        <v>1063.9000000000001</v>
      </c>
      <c r="E173" s="11">
        <f>'№ 8 ведомственная'!G600</f>
        <v>1063.9000000000001</v>
      </c>
      <c r="F173" s="11">
        <f>'№ 8 ведомственная'!H600</f>
        <v>1063.9000000000001</v>
      </c>
      <c r="G173" s="2"/>
    </row>
    <row r="174" spans="1:7" ht="26.4" outlineLevel="4">
      <c r="A174" s="26" t="s">
        <v>276</v>
      </c>
      <c r="B174" s="26" t="s">
        <v>7</v>
      </c>
      <c r="C174" s="27" t="s">
        <v>342</v>
      </c>
      <c r="D174" s="11">
        <f>'№ 8 ведомственная'!F601</f>
        <v>705.3</v>
      </c>
      <c r="E174" s="11">
        <f>'№ 8 ведомственная'!G601</f>
        <v>480</v>
      </c>
      <c r="F174" s="11">
        <f>'№ 8 ведомственная'!H601</f>
        <v>480</v>
      </c>
      <c r="G174" s="2"/>
    </row>
    <row r="175" spans="1:7" outlineLevel="4">
      <c r="A175" s="26" t="s">
        <v>276</v>
      </c>
      <c r="B175" s="25">
        <v>800</v>
      </c>
      <c r="C175" s="27" t="s">
        <v>343</v>
      </c>
      <c r="D175" s="11">
        <f>'№ 8 ведомственная'!F602</f>
        <v>374.7</v>
      </c>
      <c r="E175" s="11">
        <f>'№ 8 ведомственная'!G602</f>
        <v>0</v>
      </c>
      <c r="F175" s="11">
        <f>'№ 8 ведомственная'!H602</f>
        <v>0</v>
      </c>
      <c r="G175" s="2"/>
    </row>
    <row r="176" spans="1:7" outlineLevel="3">
      <c r="A176" s="26" t="s">
        <v>591</v>
      </c>
      <c r="B176" s="26"/>
      <c r="C176" s="27" t="s">
        <v>592</v>
      </c>
      <c r="D176" s="11">
        <f>D177</f>
        <v>500</v>
      </c>
      <c r="E176" s="11">
        <f t="shared" ref="E176:F176" si="83">E177</f>
        <v>0</v>
      </c>
      <c r="F176" s="11">
        <f t="shared" si="83"/>
        <v>0</v>
      </c>
      <c r="G176" s="2"/>
    </row>
    <row r="177" spans="1:7" ht="26.4" outlineLevel="4">
      <c r="A177" s="26" t="s">
        <v>591</v>
      </c>
      <c r="B177" s="26" t="s">
        <v>7</v>
      </c>
      <c r="C177" s="27" t="s">
        <v>342</v>
      </c>
      <c r="D177" s="11">
        <f>'№ 8 ведомственная'!F604</f>
        <v>500</v>
      </c>
      <c r="E177" s="11">
        <f>'№ 8 ведомственная'!G604</f>
        <v>0</v>
      </c>
      <c r="F177" s="11">
        <f>'№ 8 ведомственная'!H604</f>
        <v>0</v>
      </c>
      <c r="G177" s="2"/>
    </row>
    <row r="178" spans="1:7" s="44" customFormat="1" ht="39.6">
      <c r="A178" s="26" t="s">
        <v>154</v>
      </c>
      <c r="B178" s="26"/>
      <c r="C178" s="27" t="s">
        <v>320</v>
      </c>
      <c r="D178" s="11">
        <f>D179</f>
        <v>100</v>
      </c>
      <c r="E178" s="11">
        <f t="shared" ref="E178:F181" si="84">E179</f>
        <v>0</v>
      </c>
      <c r="F178" s="11">
        <f t="shared" si="84"/>
        <v>0</v>
      </c>
      <c r="G178" s="4"/>
    </row>
    <row r="179" spans="1:7" ht="26.4" outlineLevel="1">
      <c r="A179" s="26" t="s">
        <v>155</v>
      </c>
      <c r="B179" s="26"/>
      <c r="C179" s="27" t="s">
        <v>464</v>
      </c>
      <c r="D179" s="11">
        <f>D180</f>
        <v>100</v>
      </c>
      <c r="E179" s="11">
        <f t="shared" si="84"/>
        <v>0</v>
      </c>
      <c r="F179" s="11">
        <f t="shared" si="84"/>
        <v>0</v>
      </c>
      <c r="G179" s="2"/>
    </row>
    <row r="180" spans="1:7" ht="26.4" outlineLevel="2">
      <c r="A180" s="26" t="s">
        <v>156</v>
      </c>
      <c r="B180" s="26"/>
      <c r="C180" s="27" t="s">
        <v>465</v>
      </c>
      <c r="D180" s="11">
        <f>D181</f>
        <v>100</v>
      </c>
      <c r="E180" s="11">
        <f t="shared" si="84"/>
        <v>0</v>
      </c>
      <c r="F180" s="11">
        <f t="shared" si="84"/>
        <v>0</v>
      </c>
      <c r="G180" s="2"/>
    </row>
    <row r="181" spans="1:7" ht="26.4" outlineLevel="3">
      <c r="A181" s="26" t="s">
        <v>157</v>
      </c>
      <c r="B181" s="26"/>
      <c r="C181" s="27" t="s">
        <v>466</v>
      </c>
      <c r="D181" s="11">
        <f>D182</f>
        <v>100</v>
      </c>
      <c r="E181" s="11">
        <f t="shared" si="84"/>
        <v>0</v>
      </c>
      <c r="F181" s="11">
        <f t="shared" si="84"/>
        <v>0</v>
      </c>
      <c r="G181" s="2"/>
    </row>
    <row r="182" spans="1:7" outlineLevel="4">
      <c r="A182" s="26" t="s">
        <v>157</v>
      </c>
      <c r="B182" s="26" t="s">
        <v>21</v>
      </c>
      <c r="C182" s="27" t="s">
        <v>353</v>
      </c>
      <c r="D182" s="11">
        <f>'№ 8 ведомственная'!F303</f>
        <v>100</v>
      </c>
      <c r="E182" s="11">
        <f>'№ 8 ведомственная'!G303</f>
        <v>0</v>
      </c>
      <c r="F182" s="11">
        <f>'№ 8 ведомственная'!H303</f>
        <v>0</v>
      </c>
      <c r="G182" s="2"/>
    </row>
    <row r="183" spans="1:7" s="44" customFormat="1" ht="39.6">
      <c r="A183" s="26" t="s">
        <v>84</v>
      </c>
      <c r="B183" s="26"/>
      <c r="C183" s="27" t="s">
        <v>307</v>
      </c>
      <c r="D183" s="11">
        <f>D184+D211+D236+D242</f>
        <v>126158.2</v>
      </c>
      <c r="E183" s="11">
        <f>E184+E211+E236+E242</f>
        <v>125360.29999999999</v>
      </c>
      <c r="F183" s="11">
        <f>F184+F211+F236+F242</f>
        <v>126781</v>
      </c>
      <c r="G183" s="4"/>
    </row>
    <row r="184" spans="1:7" ht="26.4" outlineLevel="1">
      <c r="A184" s="26" t="s">
        <v>109</v>
      </c>
      <c r="B184" s="26"/>
      <c r="C184" s="27" t="s">
        <v>427</v>
      </c>
      <c r="D184" s="11">
        <f>D185+D190+D203+D208</f>
        <v>28899.599999999999</v>
      </c>
      <c r="E184" s="11">
        <f>E185+E190+E203+E208</f>
        <v>21782.9</v>
      </c>
      <c r="F184" s="11">
        <f>F185+F190+F203+F208</f>
        <v>21782.9</v>
      </c>
      <c r="G184" s="2"/>
    </row>
    <row r="185" spans="1:7" ht="26.4" outlineLevel="2">
      <c r="A185" s="26" t="s">
        <v>120</v>
      </c>
      <c r="B185" s="26"/>
      <c r="C185" s="27" t="s">
        <v>436</v>
      </c>
      <c r="D185" s="11">
        <f>D186+D188</f>
        <v>200</v>
      </c>
      <c r="E185" s="11">
        <f t="shared" ref="E185:F185" si="85">E186+E188</f>
        <v>300</v>
      </c>
      <c r="F185" s="11">
        <f t="shared" si="85"/>
        <v>300</v>
      </c>
      <c r="G185" s="2"/>
    </row>
    <row r="186" spans="1:7" outlineLevel="3">
      <c r="A186" s="26" t="s">
        <v>121</v>
      </c>
      <c r="B186" s="26"/>
      <c r="C186" s="27" t="s">
        <v>437</v>
      </c>
      <c r="D186" s="11">
        <f>D187</f>
        <v>50</v>
      </c>
      <c r="E186" s="11">
        <f t="shared" ref="E186:F186" si="86">E187</f>
        <v>100</v>
      </c>
      <c r="F186" s="11">
        <f t="shared" si="86"/>
        <v>100</v>
      </c>
      <c r="G186" s="2"/>
    </row>
    <row r="187" spans="1:7" ht="26.4" outlineLevel="4">
      <c r="A187" s="26" t="s">
        <v>121</v>
      </c>
      <c r="B187" s="26" t="s">
        <v>7</v>
      </c>
      <c r="C187" s="27" t="s">
        <v>342</v>
      </c>
      <c r="D187" s="11">
        <f>'№ 8 ведомственная'!F226</f>
        <v>50</v>
      </c>
      <c r="E187" s="11">
        <f>'№ 8 ведомственная'!G226</f>
        <v>100</v>
      </c>
      <c r="F187" s="11">
        <f>'№ 8 ведомственная'!H226</f>
        <v>100</v>
      </c>
      <c r="G187" s="2"/>
    </row>
    <row r="188" spans="1:7" outlineLevel="3">
      <c r="A188" s="26" t="s">
        <v>122</v>
      </c>
      <c r="B188" s="26"/>
      <c r="C188" s="27" t="s">
        <v>438</v>
      </c>
      <c r="D188" s="11">
        <f>D189</f>
        <v>150</v>
      </c>
      <c r="E188" s="11">
        <f t="shared" ref="E188:F188" si="87">E189</f>
        <v>200</v>
      </c>
      <c r="F188" s="11">
        <f t="shared" si="87"/>
        <v>200</v>
      </c>
      <c r="G188" s="2"/>
    </row>
    <row r="189" spans="1:7" ht="26.4" outlineLevel="4">
      <c r="A189" s="26" t="s">
        <v>122</v>
      </c>
      <c r="B189" s="26" t="s">
        <v>7</v>
      </c>
      <c r="C189" s="27" t="s">
        <v>342</v>
      </c>
      <c r="D189" s="11">
        <f>'№ 8 ведомственная'!F228</f>
        <v>150</v>
      </c>
      <c r="E189" s="11">
        <f>'№ 8 ведомственная'!G228</f>
        <v>200</v>
      </c>
      <c r="F189" s="11">
        <f>'№ 8 ведомственная'!H228</f>
        <v>200</v>
      </c>
      <c r="G189" s="2"/>
    </row>
    <row r="190" spans="1:7" ht="26.4" outlineLevel="2">
      <c r="A190" s="26" t="s">
        <v>123</v>
      </c>
      <c r="B190" s="26"/>
      <c r="C190" s="27" t="s">
        <v>439</v>
      </c>
      <c r="D190" s="11">
        <f>D191+D193+D195+D197+D199+D201</f>
        <v>26449.599999999999</v>
      </c>
      <c r="E190" s="11">
        <f t="shared" ref="E190:F190" si="88">E191+E193+E195+E197+E199+E201</f>
        <v>19232.900000000001</v>
      </c>
      <c r="F190" s="11">
        <f t="shared" si="88"/>
        <v>19232.900000000001</v>
      </c>
      <c r="G190" s="2"/>
    </row>
    <row r="191" spans="1:7" outlineLevel="3">
      <c r="A191" s="26" t="s">
        <v>124</v>
      </c>
      <c r="B191" s="26"/>
      <c r="C191" s="27" t="s">
        <v>440</v>
      </c>
      <c r="D191" s="11">
        <f>D192</f>
        <v>100</v>
      </c>
      <c r="E191" s="11">
        <f t="shared" ref="E191:F191" si="89">E192</f>
        <v>1800</v>
      </c>
      <c r="F191" s="11">
        <f t="shared" si="89"/>
        <v>1800</v>
      </c>
      <c r="G191" s="2"/>
    </row>
    <row r="192" spans="1:7" ht="26.4" outlineLevel="4">
      <c r="A192" s="26" t="s">
        <v>124</v>
      </c>
      <c r="B192" s="26" t="s">
        <v>7</v>
      </c>
      <c r="C192" s="27" t="s">
        <v>342</v>
      </c>
      <c r="D192" s="11">
        <f>'№ 8 ведомственная'!F231</f>
        <v>100</v>
      </c>
      <c r="E192" s="11">
        <f>'№ 8 ведомственная'!G231</f>
        <v>1800</v>
      </c>
      <c r="F192" s="11">
        <f>'№ 8 ведомственная'!H231</f>
        <v>1800</v>
      </c>
      <c r="G192" s="2"/>
    </row>
    <row r="193" spans="1:7" outlineLevel="3">
      <c r="A193" s="26" t="s">
        <v>125</v>
      </c>
      <c r="B193" s="26"/>
      <c r="C193" s="27" t="s">
        <v>699</v>
      </c>
      <c r="D193" s="11">
        <f>D194</f>
        <v>1390</v>
      </c>
      <c r="E193" s="11">
        <f t="shared" ref="E193:F193" si="90">E194</f>
        <v>1500</v>
      </c>
      <c r="F193" s="11">
        <f t="shared" si="90"/>
        <v>1500</v>
      </c>
      <c r="G193" s="2"/>
    </row>
    <row r="194" spans="1:7" ht="26.4" outlineLevel="4">
      <c r="A194" s="26" t="s">
        <v>125</v>
      </c>
      <c r="B194" s="26" t="s">
        <v>7</v>
      </c>
      <c r="C194" s="27" t="s">
        <v>342</v>
      </c>
      <c r="D194" s="11">
        <f>'№ 8 ведомственная'!F233</f>
        <v>1390</v>
      </c>
      <c r="E194" s="11">
        <f>'№ 8 ведомственная'!G233</f>
        <v>1500</v>
      </c>
      <c r="F194" s="11">
        <f>'№ 8 ведомственная'!H233</f>
        <v>1500</v>
      </c>
      <c r="G194" s="2"/>
    </row>
    <row r="195" spans="1:7" ht="39.6" outlineLevel="3">
      <c r="A195" s="26" t="s">
        <v>126</v>
      </c>
      <c r="B195" s="26"/>
      <c r="C195" s="27" t="s">
        <v>441</v>
      </c>
      <c r="D195" s="11">
        <f>D196</f>
        <v>200</v>
      </c>
      <c r="E195" s="11">
        <f t="shared" ref="E195:F195" si="91">E196</f>
        <v>200</v>
      </c>
      <c r="F195" s="11">
        <f t="shared" si="91"/>
        <v>200</v>
      </c>
      <c r="G195" s="2"/>
    </row>
    <row r="196" spans="1:7" ht="26.4" outlineLevel="4">
      <c r="A196" s="26" t="s">
        <v>126</v>
      </c>
      <c r="B196" s="26" t="s">
        <v>7</v>
      </c>
      <c r="C196" s="27" t="s">
        <v>342</v>
      </c>
      <c r="D196" s="11">
        <f>'№ 8 ведомственная'!F235</f>
        <v>200</v>
      </c>
      <c r="E196" s="11">
        <f>'№ 8 ведомственная'!G235</f>
        <v>200</v>
      </c>
      <c r="F196" s="11">
        <f>'№ 8 ведомственная'!H235</f>
        <v>200</v>
      </c>
      <c r="G196" s="2"/>
    </row>
    <row r="197" spans="1:7" ht="26.4" outlineLevel="3">
      <c r="A197" s="26" t="s">
        <v>146</v>
      </c>
      <c r="B197" s="26"/>
      <c r="C197" s="27" t="s">
        <v>461</v>
      </c>
      <c r="D197" s="11">
        <f>D198</f>
        <v>16599.599999999999</v>
      </c>
      <c r="E197" s="11">
        <f t="shared" ref="E197:F197" si="92">E198</f>
        <v>14732.9</v>
      </c>
      <c r="F197" s="11">
        <f t="shared" si="92"/>
        <v>14732.9</v>
      </c>
      <c r="G197" s="2"/>
    </row>
    <row r="198" spans="1:7" ht="26.4" outlineLevel="4">
      <c r="A198" s="26" t="s">
        <v>146</v>
      </c>
      <c r="B198" s="26" t="s">
        <v>39</v>
      </c>
      <c r="C198" s="27" t="s">
        <v>368</v>
      </c>
      <c r="D198" s="11">
        <f>'№ 8 ведомственная'!F290</f>
        <v>16599.599999999999</v>
      </c>
      <c r="E198" s="11">
        <f>'№ 8 ведомственная'!G290</f>
        <v>14732.9</v>
      </c>
      <c r="F198" s="11">
        <f>'№ 8 ведомственная'!H290</f>
        <v>14732.9</v>
      </c>
      <c r="G198" s="2"/>
    </row>
    <row r="199" spans="1:7" ht="39.6" outlineLevel="3">
      <c r="A199" s="26" t="s">
        <v>608</v>
      </c>
      <c r="B199" s="26"/>
      <c r="C199" s="27" t="s">
        <v>695</v>
      </c>
      <c r="D199" s="11">
        <f>D200</f>
        <v>8000</v>
      </c>
      <c r="E199" s="11">
        <f t="shared" ref="E199:F199" si="93">E200</f>
        <v>1000</v>
      </c>
      <c r="F199" s="11">
        <f t="shared" si="93"/>
        <v>1000</v>
      </c>
      <c r="G199" s="2"/>
    </row>
    <row r="200" spans="1:7" outlineLevel="4">
      <c r="A200" s="26" t="s">
        <v>608</v>
      </c>
      <c r="B200" s="26" t="s">
        <v>8</v>
      </c>
      <c r="C200" s="27" t="s">
        <v>343</v>
      </c>
      <c r="D200" s="11">
        <f>'№ 8 ведомственная'!F237</f>
        <v>8000</v>
      </c>
      <c r="E200" s="11">
        <f>'№ 8 ведомственная'!G237</f>
        <v>1000</v>
      </c>
      <c r="F200" s="11">
        <f>'№ 8 ведомственная'!H237</f>
        <v>1000</v>
      </c>
      <c r="G200" s="2"/>
    </row>
    <row r="201" spans="1:7" ht="26.4" outlineLevel="4">
      <c r="A201" s="26" t="s">
        <v>710</v>
      </c>
      <c r="B201" s="25"/>
      <c r="C201" s="27" t="s">
        <v>711</v>
      </c>
      <c r="D201" s="11">
        <f>D202</f>
        <v>160</v>
      </c>
      <c r="E201" s="11">
        <f t="shared" ref="E201:F201" si="94">E202</f>
        <v>0</v>
      </c>
      <c r="F201" s="11">
        <f t="shared" si="94"/>
        <v>0</v>
      </c>
      <c r="G201" s="2"/>
    </row>
    <row r="202" spans="1:7" ht="26.4" outlineLevel="4">
      <c r="A202" s="26" t="s">
        <v>710</v>
      </c>
      <c r="B202" s="25">
        <v>200</v>
      </c>
      <c r="C202" s="27" t="s">
        <v>342</v>
      </c>
      <c r="D202" s="11">
        <f>'№ 8 ведомственная'!F239</f>
        <v>160</v>
      </c>
      <c r="E202" s="11">
        <f>'№ 8 ведомственная'!G239</f>
        <v>0</v>
      </c>
      <c r="F202" s="11">
        <f>'№ 8 ведомственная'!H239</f>
        <v>0</v>
      </c>
      <c r="G202" s="2"/>
    </row>
    <row r="203" spans="1:7" ht="26.4" outlineLevel="2">
      <c r="A203" s="26" t="s">
        <v>110</v>
      </c>
      <c r="B203" s="26"/>
      <c r="C203" s="27" t="s">
        <v>428</v>
      </c>
      <c r="D203" s="11">
        <f>D204+D206</f>
        <v>1250</v>
      </c>
      <c r="E203" s="11">
        <f t="shared" ref="E203:F203" si="95">E204+E206</f>
        <v>1250</v>
      </c>
      <c r="F203" s="11">
        <f t="shared" si="95"/>
        <v>1250</v>
      </c>
      <c r="G203" s="2"/>
    </row>
    <row r="204" spans="1:7" ht="26.4" outlineLevel="3">
      <c r="A204" s="26" t="s">
        <v>111</v>
      </c>
      <c r="B204" s="26"/>
      <c r="C204" s="27" t="s">
        <v>429</v>
      </c>
      <c r="D204" s="11">
        <f>D205</f>
        <v>500</v>
      </c>
      <c r="E204" s="11">
        <f t="shared" ref="E204:F204" si="96">E205</f>
        <v>500</v>
      </c>
      <c r="F204" s="11">
        <f t="shared" si="96"/>
        <v>500</v>
      </c>
      <c r="G204" s="2"/>
    </row>
    <row r="205" spans="1:7" outlineLevel="4">
      <c r="A205" s="26" t="s">
        <v>111</v>
      </c>
      <c r="B205" s="26" t="s">
        <v>8</v>
      </c>
      <c r="C205" s="27" t="s">
        <v>343</v>
      </c>
      <c r="D205" s="11">
        <f>'№ 8 ведомственная'!F211</f>
        <v>500</v>
      </c>
      <c r="E205" s="11">
        <f>'№ 8 ведомственная'!G211</f>
        <v>500</v>
      </c>
      <c r="F205" s="11">
        <f>'№ 8 ведомственная'!H211</f>
        <v>500</v>
      </c>
      <c r="G205" s="2"/>
    </row>
    <row r="206" spans="1:7" ht="39.6" outlineLevel="3">
      <c r="A206" s="26" t="s">
        <v>112</v>
      </c>
      <c r="B206" s="26"/>
      <c r="C206" s="27" t="s">
        <v>430</v>
      </c>
      <c r="D206" s="11">
        <f>D207</f>
        <v>750</v>
      </c>
      <c r="E206" s="11">
        <f t="shared" ref="E206:F206" si="97">E207</f>
        <v>750</v>
      </c>
      <c r="F206" s="11">
        <f t="shared" si="97"/>
        <v>750</v>
      </c>
      <c r="G206" s="2"/>
    </row>
    <row r="207" spans="1:7" ht="26.4" outlineLevel="4">
      <c r="A207" s="26" t="s">
        <v>112</v>
      </c>
      <c r="B207" s="26" t="s">
        <v>7</v>
      </c>
      <c r="C207" s="27" t="s">
        <v>342</v>
      </c>
      <c r="D207" s="11">
        <f>'№ 8 ведомственная'!F213</f>
        <v>750</v>
      </c>
      <c r="E207" s="11">
        <f>'№ 8 ведомственная'!G213</f>
        <v>750</v>
      </c>
      <c r="F207" s="11">
        <f>'№ 8 ведомственная'!H213</f>
        <v>750</v>
      </c>
      <c r="G207" s="2"/>
    </row>
    <row r="208" spans="1:7" ht="26.4" outlineLevel="2">
      <c r="A208" s="26" t="s">
        <v>127</v>
      </c>
      <c r="B208" s="26"/>
      <c r="C208" s="27" t="s">
        <v>442</v>
      </c>
      <c r="D208" s="11">
        <f>D209</f>
        <v>1000</v>
      </c>
      <c r="E208" s="11">
        <f>E209</f>
        <v>1000</v>
      </c>
      <c r="F208" s="11">
        <f>F209</f>
        <v>1000</v>
      </c>
      <c r="G208" s="2"/>
    </row>
    <row r="209" spans="1:7" outlineLevel="3">
      <c r="A209" s="26" t="s">
        <v>681</v>
      </c>
      <c r="B209" s="26"/>
      <c r="C209" s="27" t="s">
        <v>443</v>
      </c>
      <c r="D209" s="11">
        <f>D210</f>
        <v>1000</v>
      </c>
      <c r="E209" s="11">
        <f t="shared" ref="E209:F209" si="98">E210</f>
        <v>1000</v>
      </c>
      <c r="F209" s="11">
        <f t="shared" si="98"/>
        <v>1000</v>
      </c>
      <c r="G209" s="2"/>
    </row>
    <row r="210" spans="1:7" ht="26.4" outlineLevel="4">
      <c r="A210" s="26" t="s">
        <v>681</v>
      </c>
      <c r="B210" s="26" t="s">
        <v>7</v>
      </c>
      <c r="C210" s="27" t="s">
        <v>342</v>
      </c>
      <c r="D210" s="11">
        <f>'№ 8 ведомственная'!F242</f>
        <v>1000</v>
      </c>
      <c r="E210" s="11">
        <f>'№ 8 ведомственная'!G242</f>
        <v>1000</v>
      </c>
      <c r="F210" s="11">
        <f>'№ 8 ведомственная'!H242</f>
        <v>1000</v>
      </c>
      <c r="G210" s="2"/>
    </row>
    <row r="211" spans="1:7" outlineLevel="1">
      <c r="A211" s="26" t="s">
        <v>88</v>
      </c>
      <c r="B211" s="26"/>
      <c r="C211" s="27" t="s">
        <v>407</v>
      </c>
      <c r="D211" s="11">
        <f>D212+D221+D226+D231</f>
        <v>74862.899999999994</v>
      </c>
      <c r="E211" s="11">
        <f>E212+E221+E226+E231</f>
        <v>82507.899999999994</v>
      </c>
      <c r="F211" s="11">
        <f>F212+F221+F226+F231</f>
        <v>83928.599999999991</v>
      </c>
      <c r="G211" s="2"/>
    </row>
    <row r="212" spans="1:7" ht="26.4" outlineLevel="2">
      <c r="A212" s="26" t="s">
        <v>92</v>
      </c>
      <c r="B212" s="26"/>
      <c r="C212" s="27" t="s">
        <v>410</v>
      </c>
      <c r="D212" s="11">
        <f>D213+D215+D217+D219</f>
        <v>22594.7</v>
      </c>
      <c r="E212" s="11">
        <f t="shared" ref="E212:F212" si="99">E213+E215+E217+E219</f>
        <v>23048.9</v>
      </c>
      <c r="F212" s="11">
        <f t="shared" si="99"/>
        <v>23513.1</v>
      </c>
      <c r="G212" s="2"/>
    </row>
    <row r="213" spans="1:7" ht="66" outlineLevel="3">
      <c r="A213" s="26" t="s">
        <v>93</v>
      </c>
      <c r="B213" s="26"/>
      <c r="C213" s="27" t="s">
        <v>411</v>
      </c>
      <c r="D213" s="11">
        <f>D214</f>
        <v>10094.700000000001</v>
      </c>
      <c r="E213" s="11">
        <f t="shared" ref="E213:F213" si="100">E214</f>
        <v>10548.9</v>
      </c>
      <c r="F213" s="11">
        <f t="shared" si="100"/>
        <v>11013.1</v>
      </c>
      <c r="G213" s="2"/>
    </row>
    <row r="214" spans="1:7" ht="26.4" outlineLevel="4">
      <c r="A214" s="26" t="s">
        <v>93</v>
      </c>
      <c r="B214" s="26" t="s">
        <v>7</v>
      </c>
      <c r="C214" s="27" t="s">
        <v>342</v>
      </c>
      <c r="D214" s="11">
        <f>'№ 8 ведомственная'!F176</f>
        <v>10094.700000000001</v>
      </c>
      <c r="E214" s="11">
        <f>'№ 8 ведомственная'!G176</f>
        <v>10548.9</v>
      </c>
      <c r="F214" s="11">
        <f>'№ 8 ведомственная'!H176</f>
        <v>11013.1</v>
      </c>
      <c r="G214" s="2"/>
    </row>
    <row r="215" spans="1:7" ht="26.4" outlineLevel="3">
      <c r="A215" s="26" t="s">
        <v>94</v>
      </c>
      <c r="B215" s="26"/>
      <c r="C215" s="27" t="s">
        <v>412</v>
      </c>
      <c r="D215" s="11">
        <f>D216</f>
        <v>6500</v>
      </c>
      <c r="E215" s="11">
        <f t="shared" ref="E215:F215" si="101">E216</f>
        <v>6500</v>
      </c>
      <c r="F215" s="11">
        <f t="shared" si="101"/>
        <v>6500</v>
      </c>
      <c r="G215" s="2"/>
    </row>
    <row r="216" spans="1:7" ht="26.4" outlineLevel="4">
      <c r="A216" s="26" t="s">
        <v>94</v>
      </c>
      <c r="B216" s="26" t="s">
        <v>39</v>
      </c>
      <c r="C216" s="27" t="s">
        <v>368</v>
      </c>
      <c r="D216" s="11">
        <f>'№ 8 ведомственная'!F178</f>
        <v>6500</v>
      </c>
      <c r="E216" s="11">
        <f>'№ 8 ведомственная'!G178</f>
        <v>6500</v>
      </c>
      <c r="F216" s="11">
        <f>'№ 8 ведомственная'!H178</f>
        <v>6500</v>
      </c>
      <c r="G216" s="2"/>
    </row>
    <row r="217" spans="1:7" ht="26.4" outlineLevel="3">
      <c r="A217" s="26" t="s">
        <v>95</v>
      </c>
      <c r="B217" s="26"/>
      <c r="C217" s="27" t="s">
        <v>413</v>
      </c>
      <c r="D217" s="11">
        <f>D218</f>
        <v>2000</v>
      </c>
      <c r="E217" s="11">
        <f t="shared" ref="E217:F217" si="102">E218</f>
        <v>2000</v>
      </c>
      <c r="F217" s="11">
        <f t="shared" si="102"/>
        <v>2000</v>
      </c>
      <c r="G217" s="2"/>
    </row>
    <row r="218" spans="1:7" ht="26.4" outlineLevel="4">
      <c r="A218" s="26" t="s">
        <v>95</v>
      </c>
      <c r="B218" s="26" t="s">
        <v>7</v>
      </c>
      <c r="C218" s="27" t="s">
        <v>342</v>
      </c>
      <c r="D218" s="11">
        <f>'№ 8 ведомственная'!F180</f>
        <v>2000</v>
      </c>
      <c r="E218" s="11">
        <f>'№ 8 ведомственная'!G180</f>
        <v>2000</v>
      </c>
      <c r="F218" s="11">
        <f>'№ 8 ведомственная'!H180</f>
        <v>2000</v>
      </c>
      <c r="G218" s="2"/>
    </row>
    <row r="219" spans="1:7" ht="52.8" outlineLevel="3">
      <c r="A219" s="26" t="s">
        <v>96</v>
      </c>
      <c r="B219" s="26"/>
      <c r="C219" s="27" t="s">
        <v>414</v>
      </c>
      <c r="D219" s="11">
        <f>D220</f>
        <v>4000</v>
      </c>
      <c r="E219" s="11">
        <f t="shared" ref="E219:F219" si="103">E220</f>
        <v>4000</v>
      </c>
      <c r="F219" s="11">
        <f t="shared" si="103"/>
        <v>4000</v>
      </c>
      <c r="G219" s="2"/>
    </row>
    <row r="220" spans="1:7" ht="26.4" outlineLevel="4">
      <c r="A220" s="26" t="s">
        <v>96</v>
      </c>
      <c r="B220" s="26" t="s">
        <v>7</v>
      </c>
      <c r="C220" s="27" t="s">
        <v>342</v>
      </c>
      <c r="D220" s="11">
        <f>'№ 8 ведомственная'!F182</f>
        <v>4000</v>
      </c>
      <c r="E220" s="11">
        <f>'№ 8 ведомственная'!G182</f>
        <v>4000</v>
      </c>
      <c r="F220" s="11">
        <f>'№ 8 ведомственная'!H182</f>
        <v>4000</v>
      </c>
      <c r="G220" s="2"/>
    </row>
    <row r="221" spans="1:7" ht="26.4" outlineLevel="2">
      <c r="A221" s="26" t="s">
        <v>97</v>
      </c>
      <c r="B221" s="26"/>
      <c r="C221" s="27" t="s">
        <v>415</v>
      </c>
      <c r="D221" s="11">
        <f>D224+D222</f>
        <v>34266.399999999994</v>
      </c>
      <c r="E221" s="11">
        <f t="shared" ref="E221:F221" si="104">E224+E222</f>
        <v>41148.199999999997</v>
      </c>
      <c r="F221" s="11">
        <f t="shared" si="104"/>
        <v>41148.199999999997</v>
      </c>
      <c r="G221" s="2"/>
    </row>
    <row r="222" spans="1:7" ht="26.4" outlineLevel="2">
      <c r="A222" s="26" t="s">
        <v>642</v>
      </c>
      <c r="B222" s="25"/>
      <c r="C222" s="27" t="s">
        <v>686</v>
      </c>
      <c r="D222" s="11">
        <f>D223</f>
        <v>27556.899999999998</v>
      </c>
      <c r="E222" s="11">
        <f t="shared" ref="E222:F222" si="105">E223</f>
        <v>34438.699999999997</v>
      </c>
      <c r="F222" s="11">
        <f t="shared" si="105"/>
        <v>34438.699999999997</v>
      </c>
      <c r="G222" s="2"/>
    </row>
    <row r="223" spans="1:7" ht="26.4" outlineLevel="2">
      <c r="A223" s="26" t="s">
        <v>642</v>
      </c>
      <c r="B223" s="25">
        <v>200</v>
      </c>
      <c r="C223" s="27" t="s">
        <v>342</v>
      </c>
      <c r="D223" s="11">
        <f>'№ 8 ведомственная'!F185</f>
        <v>27556.899999999998</v>
      </c>
      <c r="E223" s="11">
        <f>'№ 8 ведомственная'!G185</f>
        <v>34438.699999999997</v>
      </c>
      <c r="F223" s="11">
        <f>'№ 8 ведомственная'!H185</f>
        <v>34438.699999999997</v>
      </c>
      <c r="G223" s="2"/>
    </row>
    <row r="224" spans="1:7" ht="26.4" outlineLevel="3">
      <c r="A224" s="26" t="s">
        <v>98</v>
      </c>
      <c r="B224" s="26"/>
      <c r="C224" s="27" t="s">
        <v>687</v>
      </c>
      <c r="D224" s="11">
        <f>D225</f>
        <v>6709.5</v>
      </c>
      <c r="E224" s="11">
        <f t="shared" ref="E224:F224" si="106">E225</f>
        <v>6709.5</v>
      </c>
      <c r="F224" s="11">
        <f t="shared" si="106"/>
        <v>6709.5</v>
      </c>
      <c r="G224" s="2"/>
    </row>
    <row r="225" spans="1:7" ht="26.4" outlineLevel="4">
      <c r="A225" s="26" t="s">
        <v>98</v>
      </c>
      <c r="B225" s="26" t="s">
        <v>7</v>
      </c>
      <c r="C225" s="27" t="s">
        <v>342</v>
      </c>
      <c r="D225" s="11">
        <f>'№ 8 ведомственная'!F187</f>
        <v>6709.5</v>
      </c>
      <c r="E225" s="11">
        <f>'№ 8 ведомственная'!G187</f>
        <v>6709.5</v>
      </c>
      <c r="F225" s="11">
        <f>'№ 8 ведомственная'!H187</f>
        <v>6709.5</v>
      </c>
      <c r="G225" s="2"/>
    </row>
    <row r="226" spans="1:7" outlineLevel="2">
      <c r="A226" s="26" t="s">
        <v>99</v>
      </c>
      <c r="B226" s="26"/>
      <c r="C226" s="27" t="s">
        <v>416</v>
      </c>
      <c r="D226" s="11">
        <f>D227+D229</f>
        <v>3914.5</v>
      </c>
      <c r="E226" s="11">
        <f t="shared" ref="E226:F226" si="107">E227+E229</f>
        <v>4052.3</v>
      </c>
      <c r="F226" s="11">
        <f t="shared" si="107"/>
        <v>4196.0999999999995</v>
      </c>
      <c r="G226" s="2"/>
    </row>
    <row r="227" spans="1:7" outlineLevel="2">
      <c r="A227" s="26" t="s">
        <v>643</v>
      </c>
      <c r="B227" s="25"/>
      <c r="C227" s="27" t="s">
        <v>644</v>
      </c>
      <c r="D227" s="11">
        <f>D228</f>
        <v>3131.6</v>
      </c>
      <c r="E227" s="11">
        <f t="shared" ref="E227:F227" si="108">E228</f>
        <v>3269.4</v>
      </c>
      <c r="F227" s="11">
        <f t="shared" si="108"/>
        <v>3413.2</v>
      </c>
      <c r="G227" s="2"/>
    </row>
    <row r="228" spans="1:7" ht="26.4" outlineLevel="2">
      <c r="A228" s="26" t="s">
        <v>643</v>
      </c>
      <c r="B228" s="25" t="s">
        <v>7</v>
      </c>
      <c r="C228" s="27" t="s">
        <v>342</v>
      </c>
      <c r="D228" s="11">
        <f>'№ 8 ведомственная'!F190</f>
        <v>3131.6</v>
      </c>
      <c r="E228" s="11">
        <f>'№ 8 ведомственная'!G190</f>
        <v>3269.4</v>
      </c>
      <c r="F228" s="11">
        <f>'№ 8 ведомственная'!H190</f>
        <v>3413.2</v>
      </c>
      <c r="G228" s="2"/>
    </row>
    <row r="229" spans="1:7" outlineLevel="3">
      <c r="A229" s="26" t="s">
        <v>100</v>
      </c>
      <c r="B229" s="26"/>
      <c r="C229" s="27" t="s">
        <v>417</v>
      </c>
      <c r="D229" s="11">
        <f>D230</f>
        <v>782.9</v>
      </c>
      <c r="E229" s="11">
        <f t="shared" ref="E229:F229" si="109">E230</f>
        <v>782.9</v>
      </c>
      <c r="F229" s="11">
        <f t="shared" si="109"/>
        <v>782.9</v>
      </c>
      <c r="G229" s="2"/>
    </row>
    <row r="230" spans="1:7" ht="26.4" outlineLevel="4">
      <c r="A230" s="26" t="s">
        <v>100</v>
      </c>
      <c r="B230" s="26" t="s">
        <v>7</v>
      </c>
      <c r="C230" s="27" t="s">
        <v>342</v>
      </c>
      <c r="D230" s="11">
        <f>'№ 8 ведомственная'!F192</f>
        <v>782.9</v>
      </c>
      <c r="E230" s="11">
        <f>'№ 8 ведомственная'!G192</f>
        <v>782.9</v>
      </c>
      <c r="F230" s="11">
        <f>'№ 8 ведомственная'!H192</f>
        <v>782.9</v>
      </c>
      <c r="G230" s="2"/>
    </row>
    <row r="231" spans="1:7" outlineLevel="2">
      <c r="A231" s="26" t="s">
        <v>89</v>
      </c>
      <c r="B231" s="26"/>
      <c r="C231" s="27" t="s">
        <v>408</v>
      </c>
      <c r="D231" s="11">
        <f>D232+D234</f>
        <v>14087.3</v>
      </c>
      <c r="E231" s="11">
        <f t="shared" ref="E231:F231" si="110">E232+E234</f>
        <v>14258.5</v>
      </c>
      <c r="F231" s="11">
        <f t="shared" si="110"/>
        <v>15071.2</v>
      </c>
      <c r="G231" s="2"/>
    </row>
    <row r="232" spans="1:7" ht="39.6" outlineLevel="3">
      <c r="A232" s="26" t="s">
        <v>90</v>
      </c>
      <c r="B232" s="26"/>
      <c r="C232" s="27" t="s">
        <v>409</v>
      </c>
      <c r="D232" s="11">
        <f>D233</f>
        <v>2817.5</v>
      </c>
      <c r="E232" s="11">
        <f t="shared" ref="E232:F232" si="111">E233</f>
        <v>2817.5</v>
      </c>
      <c r="F232" s="11">
        <f t="shared" si="111"/>
        <v>2817.5</v>
      </c>
      <c r="G232" s="2"/>
    </row>
    <row r="233" spans="1:7" ht="26.4" outlineLevel="4">
      <c r="A233" s="26" t="s">
        <v>90</v>
      </c>
      <c r="B233" s="26" t="s">
        <v>7</v>
      </c>
      <c r="C233" s="27" t="s">
        <v>342</v>
      </c>
      <c r="D233" s="11">
        <f>'№ 8 ведомственная'!F168</f>
        <v>2817.5</v>
      </c>
      <c r="E233" s="11">
        <f>'№ 8 ведомственная'!G168</f>
        <v>2817.5</v>
      </c>
      <c r="F233" s="11">
        <f>'№ 8 ведомственная'!H168</f>
        <v>2817.5</v>
      </c>
      <c r="G233" s="2"/>
    </row>
    <row r="234" spans="1:7" ht="39.6" outlineLevel="4">
      <c r="A234" s="26" t="s">
        <v>641</v>
      </c>
      <c r="B234" s="25"/>
      <c r="C234" s="27" t="s">
        <v>409</v>
      </c>
      <c r="D234" s="11">
        <f>D235</f>
        <v>11269.8</v>
      </c>
      <c r="E234" s="11">
        <f t="shared" ref="E234:F234" si="112">E235</f>
        <v>11441</v>
      </c>
      <c r="F234" s="11">
        <f t="shared" si="112"/>
        <v>12253.7</v>
      </c>
      <c r="G234" s="2"/>
    </row>
    <row r="235" spans="1:7" ht="26.4" outlineLevel="4">
      <c r="A235" s="26" t="s">
        <v>641</v>
      </c>
      <c r="B235" s="25">
        <v>200</v>
      </c>
      <c r="C235" s="27" t="s">
        <v>342</v>
      </c>
      <c r="D235" s="11">
        <f>'№ 8 ведомственная'!F170</f>
        <v>11269.8</v>
      </c>
      <c r="E235" s="11">
        <f>'№ 8 ведомственная'!G170</f>
        <v>11441</v>
      </c>
      <c r="F235" s="11">
        <f>'№ 8 ведомственная'!H170</f>
        <v>12253.7</v>
      </c>
      <c r="G235" s="2"/>
    </row>
    <row r="236" spans="1:7" outlineLevel="1">
      <c r="A236" s="26" t="s">
        <v>101</v>
      </c>
      <c r="B236" s="26"/>
      <c r="C236" s="27" t="s">
        <v>418</v>
      </c>
      <c r="D236" s="11">
        <f>D237</f>
        <v>3319.5</v>
      </c>
      <c r="E236" s="11">
        <f t="shared" ref="E236:F236" si="113">E237</f>
        <v>3319.5</v>
      </c>
      <c r="F236" s="11">
        <f t="shared" si="113"/>
        <v>3319.5</v>
      </c>
      <c r="G236" s="2"/>
    </row>
    <row r="237" spans="1:7" ht="26.4" outlineLevel="2">
      <c r="A237" s="26" t="s">
        <v>102</v>
      </c>
      <c r="B237" s="26"/>
      <c r="C237" s="27" t="s">
        <v>422</v>
      </c>
      <c r="D237" s="11">
        <f>D240+D238</f>
        <v>3319.5</v>
      </c>
      <c r="E237" s="11">
        <f t="shared" ref="E237:F237" si="114">E240+E238</f>
        <v>3319.5</v>
      </c>
      <c r="F237" s="11">
        <f t="shared" si="114"/>
        <v>3319.5</v>
      </c>
      <c r="G237" s="2"/>
    </row>
    <row r="238" spans="1:7" ht="39.6" outlineLevel="2">
      <c r="A238" s="26" t="s">
        <v>645</v>
      </c>
      <c r="B238" s="25"/>
      <c r="C238" s="27" t="s">
        <v>646</v>
      </c>
      <c r="D238" s="11">
        <f>D239</f>
        <v>2662.7</v>
      </c>
      <c r="E238" s="11">
        <f t="shared" ref="E238:F238" si="115">E239</f>
        <v>2662.7</v>
      </c>
      <c r="F238" s="11">
        <f t="shared" si="115"/>
        <v>2662.7</v>
      </c>
      <c r="G238" s="2"/>
    </row>
    <row r="239" spans="1:7" ht="26.4" outlineLevel="2">
      <c r="A239" s="26" t="s">
        <v>645</v>
      </c>
      <c r="B239" s="25" t="s">
        <v>7</v>
      </c>
      <c r="C239" s="27" t="s">
        <v>342</v>
      </c>
      <c r="D239" s="11">
        <f>'№ 8 ведомственная'!F196</f>
        <v>2662.7</v>
      </c>
      <c r="E239" s="11">
        <f>'№ 8 ведомственная'!G196</f>
        <v>2662.7</v>
      </c>
      <c r="F239" s="11">
        <f>'№ 8 ведомственная'!H196</f>
        <v>2662.7</v>
      </c>
      <c r="G239" s="2"/>
    </row>
    <row r="240" spans="1:7" ht="39.6" outlineLevel="3">
      <c r="A240" s="26" t="s">
        <v>103</v>
      </c>
      <c r="B240" s="26"/>
      <c r="C240" s="27" t="s">
        <v>421</v>
      </c>
      <c r="D240" s="11">
        <f>D241</f>
        <v>656.8</v>
      </c>
      <c r="E240" s="11">
        <f t="shared" ref="E240:F240" si="116">E241</f>
        <v>656.8</v>
      </c>
      <c r="F240" s="11">
        <f t="shared" si="116"/>
        <v>656.8</v>
      </c>
      <c r="G240" s="2"/>
    </row>
    <row r="241" spans="1:7" ht="26.4" outlineLevel="4">
      <c r="A241" s="26" t="s">
        <v>103</v>
      </c>
      <c r="B241" s="26" t="s">
        <v>7</v>
      </c>
      <c r="C241" s="27" t="s">
        <v>342</v>
      </c>
      <c r="D241" s="11">
        <f>'№ 8 ведомственная'!F198</f>
        <v>656.8</v>
      </c>
      <c r="E241" s="11">
        <f>'№ 8 ведомственная'!G198</f>
        <v>656.8</v>
      </c>
      <c r="F241" s="11">
        <f>'№ 8 ведомственная'!H198</f>
        <v>656.8</v>
      </c>
      <c r="G241" s="2"/>
    </row>
    <row r="242" spans="1:7" ht="26.4" outlineLevel="1">
      <c r="A242" s="26" t="s">
        <v>85</v>
      </c>
      <c r="B242" s="26"/>
      <c r="C242" s="27" t="s">
        <v>404</v>
      </c>
      <c r="D242" s="11">
        <f>D243+D250+D265</f>
        <v>19076.2</v>
      </c>
      <c r="E242" s="11">
        <f>E243+E250+E265</f>
        <v>17750</v>
      </c>
      <c r="F242" s="11">
        <f>F243+F250+F265</f>
        <v>17750</v>
      </c>
      <c r="G242" s="2"/>
    </row>
    <row r="243" spans="1:7" outlineLevel="2">
      <c r="A243" s="26" t="s">
        <v>129</v>
      </c>
      <c r="B243" s="26"/>
      <c r="C243" s="27" t="s">
        <v>444</v>
      </c>
      <c r="D243" s="11">
        <f>D244+D246+D248</f>
        <v>10700</v>
      </c>
      <c r="E243" s="11">
        <f t="shared" ref="E243:F243" si="117">E244+E246+E248</f>
        <v>10000</v>
      </c>
      <c r="F243" s="11">
        <f t="shared" si="117"/>
        <v>10000</v>
      </c>
      <c r="G243" s="2"/>
    </row>
    <row r="244" spans="1:7" ht="26.4" outlineLevel="3">
      <c r="A244" s="26" t="s">
        <v>130</v>
      </c>
      <c r="B244" s="26"/>
      <c r="C244" s="27" t="s">
        <v>445</v>
      </c>
      <c r="D244" s="11">
        <f>D245</f>
        <v>8400</v>
      </c>
      <c r="E244" s="11">
        <f t="shared" ref="E244:F244" si="118">E245</f>
        <v>8400</v>
      </c>
      <c r="F244" s="11">
        <f t="shared" si="118"/>
        <v>8400</v>
      </c>
      <c r="G244" s="2"/>
    </row>
    <row r="245" spans="1:7" ht="26.4" outlineLevel="4">
      <c r="A245" s="26" t="s">
        <v>130</v>
      </c>
      <c r="B245" s="26" t="s">
        <v>7</v>
      </c>
      <c r="C245" s="27" t="s">
        <v>342</v>
      </c>
      <c r="D245" s="11">
        <f>'№ 8 ведомственная'!F248</f>
        <v>8400</v>
      </c>
      <c r="E245" s="11">
        <f>'№ 8 ведомственная'!G248</f>
        <v>8400</v>
      </c>
      <c r="F245" s="11">
        <f>'№ 8 ведомственная'!H248</f>
        <v>8400</v>
      </c>
      <c r="G245" s="2"/>
    </row>
    <row r="246" spans="1:7" outlineLevel="3">
      <c r="A246" s="26" t="s">
        <v>131</v>
      </c>
      <c r="B246" s="26"/>
      <c r="C246" s="27" t="s">
        <v>446</v>
      </c>
      <c r="D246" s="11">
        <f>D247</f>
        <v>1100</v>
      </c>
      <c r="E246" s="11">
        <f t="shared" ref="E246:F246" si="119">E247</f>
        <v>1100</v>
      </c>
      <c r="F246" s="11">
        <f t="shared" si="119"/>
        <v>1100</v>
      </c>
      <c r="G246" s="2"/>
    </row>
    <row r="247" spans="1:7" ht="26.4" outlineLevel="4">
      <c r="A247" s="26" t="s">
        <v>131</v>
      </c>
      <c r="B247" s="26" t="s">
        <v>39</v>
      </c>
      <c r="C247" s="27" t="s">
        <v>368</v>
      </c>
      <c r="D247" s="11">
        <f>'№ 8 ведомственная'!F250</f>
        <v>1100</v>
      </c>
      <c r="E247" s="11">
        <f>'№ 8 ведомственная'!G250</f>
        <v>1100</v>
      </c>
      <c r="F247" s="11">
        <f>'№ 8 ведомственная'!H250</f>
        <v>1100</v>
      </c>
      <c r="G247" s="2"/>
    </row>
    <row r="248" spans="1:7" ht="39.6" outlineLevel="3">
      <c r="A248" s="26" t="s">
        <v>132</v>
      </c>
      <c r="B248" s="26"/>
      <c r="C248" s="27" t="s">
        <v>447</v>
      </c>
      <c r="D248" s="11">
        <f>D249</f>
        <v>1200</v>
      </c>
      <c r="E248" s="11">
        <f t="shared" ref="E248:F248" si="120">E249</f>
        <v>500</v>
      </c>
      <c r="F248" s="11">
        <f t="shared" si="120"/>
        <v>500</v>
      </c>
      <c r="G248" s="2"/>
    </row>
    <row r="249" spans="1:7" ht="26.4" outlineLevel="4">
      <c r="A249" s="26" t="s">
        <v>132</v>
      </c>
      <c r="B249" s="26" t="s">
        <v>7</v>
      </c>
      <c r="C249" s="27" t="s">
        <v>342</v>
      </c>
      <c r="D249" s="11">
        <f>'№ 8 ведомственная'!F252</f>
        <v>1200</v>
      </c>
      <c r="E249" s="11">
        <f>'№ 8 ведомственная'!G252</f>
        <v>500</v>
      </c>
      <c r="F249" s="11">
        <f>'№ 8 ведомственная'!H252</f>
        <v>500</v>
      </c>
      <c r="G249" s="2"/>
    </row>
    <row r="250" spans="1:7" outlineLevel="2">
      <c r="A250" s="26" t="s">
        <v>86</v>
      </c>
      <c r="B250" s="26"/>
      <c r="C250" s="27" t="s">
        <v>405</v>
      </c>
      <c r="D250" s="11">
        <f>D251+D253+D255+D257+D259+D261+D263</f>
        <v>7150</v>
      </c>
      <c r="E250" s="11">
        <f t="shared" ref="E250:F250" si="121">E251+E253+E255+E257+E259+E261+E263</f>
        <v>6550</v>
      </c>
      <c r="F250" s="11">
        <f t="shared" si="121"/>
        <v>6550</v>
      </c>
      <c r="G250" s="2"/>
    </row>
    <row r="251" spans="1:7" outlineLevel="3">
      <c r="A251" s="26" t="s">
        <v>133</v>
      </c>
      <c r="B251" s="26"/>
      <c r="C251" s="27" t="s">
        <v>449</v>
      </c>
      <c r="D251" s="11">
        <f>D252</f>
        <v>4900</v>
      </c>
      <c r="E251" s="11">
        <f t="shared" ref="E251:F251" si="122">E252</f>
        <v>4600</v>
      </c>
      <c r="F251" s="11">
        <f t="shared" si="122"/>
        <v>4600</v>
      </c>
      <c r="G251" s="2"/>
    </row>
    <row r="252" spans="1:7" ht="26.4" outlineLevel="4">
      <c r="A252" s="26" t="s">
        <v>133</v>
      </c>
      <c r="B252" s="26" t="s">
        <v>39</v>
      </c>
      <c r="C252" s="27" t="s">
        <v>368</v>
      </c>
      <c r="D252" s="11">
        <f>'№ 8 ведомственная'!F255</f>
        <v>4900</v>
      </c>
      <c r="E252" s="11">
        <f>'№ 8 ведомственная'!G255</f>
        <v>4600</v>
      </c>
      <c r="F252" s="11">
        <f>'№ 8 ведомственная'!H255</f>
        <v>4600</v>
      </c>
      <c r="G252" s="2"/>
    </row>
    <row r="253" spans="1:7" outlineLevel="3">
      <c r="A253" s="26" t="s">
        <v>134</v>
      </c>
      <c r="B253" s="26"/>
      <c r="C253" s="27" t="s">
        <v>450</v>
      </c>
      <c r="D253" s="11">
        <f>D254</f>
        <v>300</v>
      </c>
      <c r="E253" s="11">
        <f t="shared" ref="E253:F253" si="123">E254</f>
        <v>300</v>
      </c>
      <c r="F253" s="11">
        <f t="shared" si="123"/>
        <v>300</v>
      </c>
      <c r="G253" s="2"/>
    </row>
    <row r="254" spans="1:7" ht="26.4" outlineLevel="4">
      <c r="A254" s="26" t="s">
        <v>134</v>
      </c>
      <c r="B254" s="26" t="s">
        <v>7</v>
      </c>
      <c r="C254" s="27" t="s">
        <v>342</v>
      </c>
      <c r="D254" s="11">
        <f>'№ 8 ведомственная'!F257</f>
        <v>300</v>
      </c>
      <c r="E254" s="11">
        <f>'№ 8 ведомственная'!G257</f>
        <v>300</v>
      </c>
      <c r="F254" s="11">
        <f>'№ 8 ведомственная'!H257</f>
        <v>300</v>
      </c>
      <c r="G254" s="2"/>
    </row>
    <row r="255" spans="1:7" ht="39.6" outlineLevel="3">
      <c r="A255" s="26" t="s">
        <v>135</v>
      </c>
      <c r="B255" s="26"/>
      <c r="C255" s="27" t="s">
        <v>451</v>
      </c>
      <c r="D255" s="11">
        <f>D256</f>
        <v>250</v>
      </c>
      <c r="E255" s="11">
        <f t="shared" ref="E255:F255" si="124">E256</f>
        <v>250</v>
      </c>
      <c r="F255" s="11">
        <f t="shared" si="124"/>
        <v>250</v>
      </c>
      <c r="G255" s="2"/>
    </row>
    <row r="256" spans="1:7" outlineLevel="4">
      <c r="A256" s="26" t="s">
        <v>135</v>
      </c>
      <c r="B256" s="26" t="s">
        <v>8</v>
      </c>
      <c r="C256" s="27" t="s">
        <v>343</v>
      </c>
      <c r="D256" s="11">
        <f>'№ 8 ведомственная'!F259</f>
        <v>250</v>
      </c>
      <c r="E256" s="11">
        <f>'№ 8 ведомственная'!G259</f>
        <v>250</v>
      </c>
      <c r="F256" s="11">
        <f>'№ 8 ведомственная'!H259</f>
        <v>250</v>
      </c>
      <c r="G256" s="2"/>
    </row>
    <row r="257" spans="1:7" outlineLevel="3">
      <c r="A257" s="26" t="s">
        <v>136</v>
      </c>
      <c r="B257" s="26"/>
      <c r="C257" s="27" t="s">
        <v>452</v>
      </c>
      <c r="D257" s="11">
        <f>D258</f>
        <v>200</v>
      </c>
      <c r="E257" s="11">
        <f t="shared" ref="E257:F257" si="125">E258</f>
        <v>200</v>
      </c>
      <c r="F257" s="11">
        <f t="shared" si="125"/>
        <v>200</v>
      </c>
      <c r="G257" s="2"/>
    </row>
    <row r="258" spans="1:7" ht="26.4" outlineLevel="4">
      <c r="A258" s="26" t="s">
        <v>136</v>
      </c>
      <c r="B258" s="26" t="s">
        <v>7</v>
      </c>
      <c r="C258" s="27" t="s">
        <v>342</v>
      </c>
      <c r="D258" s="11">
        <f>'№ 8 ведомственная'!F261</f>
        <v>200</v>
      </c>
      <c r="E258" s="11">
        <f>'№ 8 ведомственная'!G261</f>
        <v>200</v>
      </c>
      <c r="F258" s="11">
        <f>'№ 8 ведомственная'!H261</f>
        <v>200</v>
      </c>
      <c r="G258" s="2"/>
    </row>
    <row r="259" spans="1:7" ht="39.6" outlineLevel="3">
      <c r="A259" s="26" t="s">
        <v>137</v>
      </c>
      <c r="B259" s="26"/>
      <c r="C259" s="27" t="s">
        <v>453</v>
      </c>
      <c r="D259" s="11">
        <f>D260</f>
        <v>1000</v>
      </c>
      <c r="E259" s="11">
        <f t="shared" ref="E259:F259" si="126">E260</f>
        <v>1000</v>
      </c>
      <c r="F259" s="11">
        <f t="shared" si="126"/>
        <v>1000</v>
      </c>
      <c r="G259" s="2"/>
    </row>
    <row r="260" spans="1:7" ht="26.4" outlineLevel="4">
      <c r="A260" s="26" t="s">
        <v>137</v>
      </c>
      <c r="B260" s="26" t="s">
        <v>7</v>
      </c>
      <c r="C260" s="27" t="s">
        <v>342</v>
      </c>
      <c r="D260" s="11">
        <f>'№ 8 ведомственная'!F263</f>
        <v>1000</v>
      </c>
      <c r="E260" s="11">
        <f>'№ 8 ведомственная'!G263</f>
        <v>1000</v>
      </c>
      <c r="F260" s="11">
        <f>'№ 8 ведомственная'!H263</f>
        <v>1000</v>
      </c>
      <c r="G260" s="2"/>
    </row>
    <row r="261" spans="1:7" outlineLevel="3">
      <c r="A261" s="26" t="s">
        <v>138</v>
      </c>
      <c r="B261" s="26"/>
      <c r="C261" s="27" t="s">
        <v>454</v>
      </c>
      <c r="D261" s="11">
        <f>D262</f>
        <v>200</v>
      </c>
      <c r="E261" s="11">
        <f t="shared" ref="E261:F261" si="127">E262</f>
        <v>200</v>
      </c>
      <c r="F261" s="11">
        <f t="shared" si="127"/>
        <v>200</v>
      </c>
      <c r="G261" s="2"/>
    </row>
    <row r="262" spans="1:7" ht="26.4" outlineLevel="4">
      <c r="A262" s="26" t="s">
        <v>138</v>
      </c>
      <c r="B262" s="26" t="s">
        <v>7</v>
      </c>
      <c r="C262" s="27" t="s">
        <v>342</v>
      </c>
      <c r="D262" s="11">
        <f>'№ 8 ведомственная'!F265</f>
        <v>200</v>
      </c>
      <c r="E262" s="11">
        <f>'№ 8 ведомственная'!G265</f>
        <v>200</v>
      </c>
      <c r="F262" s="11">
        <f>'№ 8 ведомственная'!H265</f>
        <v>200</v>
      </c>
      <c r="G262" s="2"/>
    </row>
    <row r="263" spans="1:7" ht="26.4" outlineLevel="4">
      <c r="A263" s="26" t="s">
        <v>609</v>
      </c>
      <c r="B263" s="25"/>
      <c r="C263" s="27" t="s">
        <v>610</v>
      </c>
      <c r="D263" s="11">
        <f>D264</f>
        <v>300</v>
      </c>
      <c r="E263" s="11">
        <f t="shared" ref="E263:F263" si="128">E264</f>
        <v>0</v>
      </c>
      <c r="F263" s="11">
        <f t="shared" si="128"/>
        <v>0</v>
      </c>
      <c r="G263" s="2"/>
    </row>
    <row r="264" spans="1:7" ht="26.4" outlineLevel="4">
      <c r="A264" s="26" t="s">
        <v>609</v>
      </c>
      <c r="B264" s="25" t="s">
        <v>7</v>
      </c>
      <c r="C264" s="27" t="s">
        <v>342</v>
      </c>
      <c r="D264" s="11">
        <f>'№ 8 ведомственная'!F267</f>
        <v>300</v>
      </c>
      <c r="E264" s="11">
        <v>0</v>
      </c>
      <c r="F264" s="11">
        <v>0</v>
      </c>
      <c r="G264" s="2"/>
    </row>
    <row r="265" spans="1:7" ht="26.4" outlineLevel="2">
      <c r="A265" s="26" t="s">
        <v>104</v>
      </c>
      <c r="B265" s="26"/>
      <c r="C265" s="27" t="s">
        <v>423</v>
      </c>
      <c r="D265" s="11">
        <f>D266+D268+D270</f>
        <v>1226.1999999999998</v>
      </c>
      <c r="E265" s="11">
        <f t="shared" ref="E265:F265" si="129">E266+E268+E270</f>
        <v>1200</v>
      </c>
      <c r="F265" s="11">
        <f t="shared" si="129"/>
        <v>1200</v>
      </c>
      <c r="G265" s="2"/>
    </row>
    <row r="266" spans="1:7" ht="26.4" outlineLevel="3">
      <c r="A266" s="26" t="s">
        <v>611</v>
      </c>
      <c r="B266" s="26"/>
      <c r="C266" s="27" t="s">
        <v>604</v>
      </c>
      <c r="D266" s="11">
        <f>D267</f>
        <v>150.19999999999999</v>
      </c>
      <c r="E266" s="11">
        <f t="shared" ref="E266:F266" si="130">E267</f>
        <v>1200</v>
      </c>
      <c r="F266" s="11">
        <f t="shared" si="130"/>
        <v>1200</v>
      </c>
      <c r="G266" s="2"/>
    </row>
    <row r="267" spans="1:7" ht="26.4" outlineLevel="4">
      <c r="A267" s="26" t="s">
        <v>611</v>
      </c>
      <c r="B267" s="26" t="s">
        <v>7</v>
      </c>
      <c r="C267" s="27" t="s">
        <v>342</v>
      </c>
      <c r="D267" s="11">
        <f>'№ 8 ведомственная'!F270</f>
        <v>150.19999999999999</v>
      </c>
      <c r="E267" s="11">
        <f>'№ 8 ведомственная'!G270</f>
        <v>1200</v>
      </c>
      <c r="F267" s="11">
        <f>'№ 8 ведомственная'!H270</f>
        <v>1200</v>
      </c>
      <c r="G267" s="2"/>
    </row>
    <row r="268" spans="1:7" ht="52.8" outlineLevel="4">
      <c r="A268" s="26" t="s">
        <v>706</v>
      </c>
      <c r="B268" s="25"/>
      <c r="C268" s="27" t="s">
        <v>707</v>
      </c>
      <c r="D268" s="11">
        <f>D269</f>
        <v>654.1</v>
      </c>
      <c r="E268" s="11">
        <f t="shared" ref="E268:F268" si="131">E269</f>
        <v>0</v>
      </c>
      <c r="F268" s="11">
        <f t="shared" si="131"/>
        <v>0</v>
      </c>
      <c r="G268" s="2"/>
    </row>
    <row r="269" spans="1:7" ht="26.4" outlineLevel="4">
      <c r="A269" s="26" t="s">
        <v>706</v>
      </c>
      <c r="B269" s="25" t="s">
        <v>7</v>
      </c>
      <c r="C269" s="27" t="s">
        <v>342</v>
      </c>
      <c r="D269" s="11">
        <f>'№ 8 ведомственная'!F272</f>
        <v>654.1</v>
      </c>
      <c r="E269" s="11">
        <f>'№ 8 ведомственная'!G272</f>
        <v>0</v>
      </c>
      <c r="F269" s="11">
        <f>'№ 8 ведомственная'!H272</f>
        <v>0</v>
      </c>
      <c r="G269" s="2"/>
    </row>
    <row r="270" spans="1:7" ht="52.8" outlineLevel="4">
      <c r="A270" s="26" t="s">
        <v>708</v>
      </c>
      <c r="B270" s="25"/>
      <c r="C270" s="27" t="s">
        <v>709</v>
      </c>
      <c r="D270" s="11">
        <f>D271</f>
        <v>421.9</v>
      </c>
      <c r="E270" s="11">
        <f t="shared" ref="E270:F270" si="132">E271</f>
        <v>0</v>
      </c>
      <c r="F270" s="11">
        <f t="shared" si="132"/>
        <v>0</v>
      </c>
      <c r="G270" s="2"/>
    </row>
    <row r="271" spans="1:7" ht="26.4" outlineLevel="4">
      <c r="A271" s="26" t="s">
        <v>708</v>
      </c>
      <c r="B271" s="25" t="s">
        <v>7</v>
      </c>
      <c r="C271" s="27" t="s">
        <v>342</v>
      </c>
      <c r="D271" s="11">
        <f>'№ 8 ведомственная'!F274</f>
        <v>421.9</v>
      </c>
      <c r="E271" s="11">
        <f>'№ 8 ведомственная'!G274</f>
        <v>0</v>
      </c>
      <c r="F271" s="11">
        <f>'№ 8 ведомственная'!H274</f>
        <v>0</v>
      </c>
      <c r="G271" s="2"/>
    </row>
    <row r="272" spans="1:7" s="44" customFormat="1" ht="39.6">
      <c r="A272" s="26" t="s">
        <v>29</v>
      </c>
      <c r="B272" s="26"/>
      <c r="C272" s="27" t="s">
        <v>685</v>
      </c>
      <c r="D272" s="11">
        <f>D273+D281</f>
        <v>3459</v>
      </c>
      <c r="E272" s="11">
        <f t="shared" ref="E272:F272" si="133">E273+E281</f>
        <v>2759</v>
      </c>
      <c r="F272" s="11">
        <f t="shared" si="133"/>
        <v>2759</v>
      </c>
      <c r="G272" s="4"/>
    </row>
    <row r="273" spans="1:7" ht="26.4" outlineLevel="1">
      <c r="A273" s="26" t="s">
        <v>30</v>
      </c>
      <c r="B273" s="26"/>
      <c r="C273" s="27" t="s">
        <v>357</v>
      </c>
      <c r="D273" s="11">
        <f>D274</f>
        <v>2459</v>
      </c>
      <c r="E273" s="11">
        <f t="shared" ref="E273:F273" si="134">E274</f>
        <v>2459</v>
      </c>
      <c r="F273" s="11">
        <f t="shared" si="134"/>
        <v>2459</v>
      </c>
      <c r="G273" s="2"/>
    </row>
    <row r="274" spans="1:7" ht="39.6" outlineLevel="2">
      <c r="A274" s="26" t="s">
        <v>31</v>
      </c>
      <c r="B274" s="26"/>
      <c r="C274" s="27" t="s">
        <v>359</v>
      </c>
      <c r="D274" s="11">
        <f>D275+D277+D279</f>
        <v>2459</v>
      </c>
      <c r="E274" s="11">
        <f t="shared" ref="E274:F274" si="135">E275+E277+E279</f>
        <v>2459</v>
      </c>
      <c r="F274" s="11">
        <f t="shared" si="135"/>
        <v>2459</v>
      </c>
      <c r="G274" s="2"/>
    </row>
    <row r="275" spans="1:7" ht="38.25" customHeight="1" outlineLevel="3">
      <c r="A275" s="26" t="s">
        <v>32</v>
      </c>
      <c r="B275" s="26"/>
      <c r="C275" s="27" t="s">
        <v>360</v>
      </c>
      <c r="D275" s="11">
        <f>D276</f>
        <v>160</v>
      </c>
      <c r="E275" s="11">
        <f t="shared" ref="E275:F275" si="136">E276</f>
        <v>160</v>
      </c>
      <c r="F275" s="11">
        <f t="shared" si="136"/>
        <v>160</v>
      </c>
      <c r="G275" s="2"/>
    </row>
    <row r="276" spans="1:7" ht="25.5" customHeight="1" outlineLevel="4">
      <c r="A276" s="26" t="s">
        <v>32</v>
      </c>
      <c r="B276" s="26" t="s">
        <v>7</v>
      </c>
      <c r="C276" s="27" t="s">
        <v>342</v>
      </c>
      <c r="D276" s="11">
        <f>'№ 8 ведомственная'!F65</f>
        <v>160</v>
      </c>
      <c r="E276" s="11">
        <f>'№ 8 ведомственная'!G65</f>
        <v>160</v>
      </c>
      <c r="F276" s="11">
        <f>'№ 8 ведомственная'!H65</f>
        <v>160</v>
      </c>
      <c r="G276" s="2"/>
    </row>
    <row r="277" spans="1:7" ht="51" customHeight="1" outlineLevel="3">
      <c r="A277" s="26" t="s">
        <v>33</v>
      </c>
      <c r="B277" s="26"/>
      <c r="C277" s="27" t="s">
        <v>361</v>
      </c>
      <c r="D277" s="11">
        <f>D278</f>
        <v>209</v>
      </c>
      <c r="E277" s="11">
        <f t="shared" ref="E277:F277" si="137">E278</f>
        <v>209</v>
      </c>
      <c r="F277" s="11">
        <f t="shared" si="137"/>
        <v>209</v>
      </c>
      <c r="G277" s="2"/>
    </row>
    <row r="278" spans="1:7" ht="25.5" customHeight="1" outlineLevel="4">
      <c r="A278" s="26" t="s">
        <v>33</v>
      </c>
      <c r="B278" s="26" t="s">
        <v>7</v>
      </c>
      <c r="C278" s="27" t="s">
        <v>342</v>
      </c>
      <c r="D278" s="11">
        <f>'№ 8 ведомственная'!F67</f>
        <v>209</v>
      </c>
      <c r="E278" s="11">
        <f>'№ 8 ведомственная'!G67</f>
        <v>209</v>
      </c>
      <c r="F278" s="11">
        <f>'№ 8 ведомственная'!H67</f>
        <v>209</v>
      </c>
      <c r="G278" s="2"/>
    </row>
    <row r="279" spans="1:7" ht="25.5" customHeight="1" outlineLevel="3">
      <c r="A279" s="26" t="s">
        <v>34</v>
      </c>
      <c r="B279" s="26"/>
      <c r="C279" s="27" t="s">
        <v>362</v>
      </c>
      <c r="D279" s="11">
        <f>D280</f>
        <v>2090</v>
      </c>
      <c r="E279" s="11">
        <f t="shared" ref="E279:F279" si="138">E280</f>
        <v>2090</v>
      </c>
      <c r="F279" s="11">
        <f t="shared" si="138"/>
        <v>2090</v>
      </c>
      <c r="G279" s="2"/>
    </row>
    <row r="280" spans="1:7" ht="25.5" customHeight="1" outlineLevel="4">
      <c r="A280" s="26" t="s">
        <v>34</v>
      </c>
      <c r="B280" s="26" t="s">
        <v>7</v>
      </c>
      <c r="C280" s="27" t="s">
        <v>342</v>
      </c>
      <c r="D280" s="11">
        <f>'№ 8 ведомственная'!F69</f>
        <v>2090</v>
      </c>
      <c r="E280" s="11">
        <f>'№ 8 ведомственная'!G69</f>
        <v>2090</v>
      </c>
      <c r="F280" s="11">
        <f>'№ 8 ведомственная'!H69</f>
        <v>2090</v>
      </c>
      <c r="G280" s="2"/>
    </row>
    <row r="281" spans="1:7" ht="25.5" customHeight="1" outlineLevel="4">
      <c r="A281" s="26" t="s">
        <v>35</v>
      </c>
      <c r="B281" s="25"/>
      <c r="C281" s="27" t="s">
        <v>363</v>
      </c>
      <c r="D281" s="11">
        <f>D282</f>
        <v>1000</v>
      </c>
      <c r="E281" s="11">
        <f t="shared" ref="E281:F281" si="139">E282</f>
        <v>300</v>
      </c>
      <c r="F281" s="11">
        <f t="shared" si="139"/>
        <v>300</v>
      </c>
      <c r="G281" s="2"/>
    </row>
    <row r="282" spans="1:7" ht="25.5" customHeight="1" outlineLevel="4">
      <c r="A282" s="26" t="s">
        <v>36</v>
      </c>
      <c r="B282" s="25"/>
      <c r="C282" s="27" t="s">
        <v>364</v>
      </c>
      <c r="D282" s="11">
        <f>D283</f>
        <v>1000</v>
      </c>
      <c r="E282" s="11">
        <f t="shared" ref="E282:F282" si="140">E283</f>
        <v>300</v>
      </c>
      <c r="F282" s="11">
        <f t="shared" si="140"/>
        <v>300</v>
      </c>
      <c r="G282" s="2"/>
    </row>
    <row r="283" spans="1:7" ht="15" customHeight="1" outlineLevel="3">
      <c r="A283" s="26" t="s">
        <v>106</v>
      </c>
      <c r="B283" s="26"/>
      <c r="C283" s="27" t="s">
        <v>425</v>
      </c>
      <c r="D283" s="11">
        <f>D284</f>
        <v>1000</v>
      </c>
      <c r="E283" s="11">
        <f t="shared" ref="E283:F283" si="141">E284</f>
        <v>300</v>
      </c>
      <c r="F283" s="11">
        <f t="shared" si="141"/>
        <v>300</v>
      </c>
      <c r="G283" s="2"/>
    </row>
    <row r="284" spans="1:7" ht="25.5" customHeight="1" outlineLevel="4">
      <c r="A284" s="26" t="s">
        <v>106</v>
      </c>
      <c r="B284" s="26" t="s">
        <v>7</v>
      </c>
      <c r="C284" s="27" t="s">
        <v>342</v>
      </c>
      <c r="D284" s="11">
        <f>'№ 8 ведомственная'!F204</f>
        <v>1000</v>
      </c>
      <c r="E284" s="11">
        <f>'№ 8 ведомственная'!G204</f>
        <v>300</v>
      </c>
      <c r="F284" s="11">
        <f>'№ 8 ведомственная'!H204</f>
        <v>300</v>
      </c>
      <c r="G284" s="2"/>
    </row>
    <row r="285" spans="1:7" s="44" customFormat="1" ht="39.6">
      <c r="A285" s="26" t="s">
        <v>168</v>
      </c>
      <c r="B285" s="26"/>
      <c r="C285" s="27" t="s">
        <v>323</v>
      </c>
      <c r="D285" s="11">
        <f>D286+D293</f>
        <v>4716.2999999999993</v>
      </c>
      <c r="E285" s="11">
        <f t="shared" ref="E285:F285" si="142">E286+E293</f>
        <v>3445.8</v>
      </c>
      <c r="F285" s="11">
        <f t="shared" si="142"/>
        <v>3445.8</v>
      </c>
      <c r="G285" s="4"/>
    </row>
    <row r="286" spans="1:7" ht="26.4" outlineLevel="1">
      <c r="A286" s="26" t="s">
        <v>179</v>
      </c>
      <c r="B286" s="26"/>
      <c r="C286" s="27" t="s">
        <v>479</v>
      </c>
      <c r="D286" s="11">
        <f>D287+D290</f>
        <v>90</v>
      </c>
      <c r="E286" s="11">
        <f t="shared" ref="E286:F286" si="143">E287+E290</f>
        <v>90</v>
      </c>
      <c r="F286" s="11">
        <f t="shared" si="143"/>
        <v>90</v>
      </c>
      <c r="G286" s="2"/>
    </row>
    <row r="287" spans="1:7" ht="39.6" outlineLevel="2">
      <c r="A287" s="26" t="s">
        <v>231</v>
      </c>
      <c r="B287" s="26"/>
      <c r="C287" s="27" t="s">
        <v>519</v>
      </c>
      <c r="D287" s="11">
        <f>D288</f>
        <v>50</v>
      </c>
      <c r="E287" s="11">
        <f t="shared" ref="E287:F288" si="144">E288</f>
        <v>50</v>
      </c>
      <c r="F287" s="11">
        <f t="shared" si="144"/>
        <v>50</v>
      </c>
      <c r="G287" s="2"/>
    </row>
    <row r="288" spans="1:7" ht="25.5" customHeight="1" outlineLevel="3">
      <c r="A288" s="26" t="s">
        <v>232</v>
      </c>
      <c r="B288" s="26"/>
      <c r="C288" s="27" t="s">
        <v>520</v>
      </c>
      <c r="D288" s="11">
        <f>D289</f>
        <v>50</v>
      </c>
      <c r="E288" s="11">
        <f t="shared" si="144"/>
        <v>50</v>
      </c>
      <c r="F288" s="11">
        <f t="shared" si="144"/>
        <v>50</v>
      </c>
      <c r="G288" s="2"/>
    </row>
    <row r="289" spans="1:7" ht="54" customHeight="1" outlineLevel="4">
      <c r="A289" s="26" t="s">
        <v>232</v>
      </c>
      <c r="B289" s="26">
        <v>100</v>
      </c>
      <c r="C289" s="27" t="s">
        <v>341</v>
      </c>
      <c r="D289" s="11">
        <f>'№ 8 ведомственная'!F487</f>
        <v>50</v>
      </c>
      <c r="E289" s="11">
        <f>'№ 8 ведомственная'!G487</f>
        <v>50</v>
      </c>
      <c r="F289" s="11">
        <f>'№ 8 ведомственная'!H487</f>
        <v>50</v>
      </c>
      <c r="G289" s="2"/>
    </row>
    <row r="290" spans="1:7" ht="38.25" customHeight="1" outlineLevel="2">
      <c r="A290" s="26" t="s">
        <v>180</v>
      </c>
      <c r="B290" s="26"/>
      <c r="C290" s="27" t="s">
        <v>480</v>
      </c>
      <c r="D290" s="11">
        <f>D291</f>
        <v>40</v>
      </c>
      <c r="E290" s="11">
        <f t="shared" ref="E290:F291" si="145">E291</f>
        <v>40</v>
      </c>
      <c r="F290" s="11">
        <f t="shared" si="145"/>
        <v>40</v>
      </c>
      <c r="G290" s="2"/>
    </row>
    <row r="291" spans="1:7" ht="25.5" customHeight="1" outlineLevel="3">
      <c r="A291" s="26" t="s">
        <v>181</v>
      </c>
      <c r="B291" s="26"/>
      <c r="C291" s="27" t="s">
        <v>481</v>
      </c>
      <c r="D291" s="11">
        <f>D292</f>
        <v>40</v>
      </c>
      <c r="E291" s="11">
        <f t="shared" si="145"/>
        <v>40</v>
      </c>
      <c r="F291" s="11">
        <f t="shared" si="145"/>
        <v>40</v>
      </c>
      <c r="G291" s="2"/>
    </row>
    <row r="292" spans="1:7" ht="25.5" customHeight="1" outlineLevel="4">
      <c r="A292" s="26" t="s">
        <v>181</v>
      </c>
      <c r="B292" s="26" t="s">
        <v>39</v>
      </c>
      <c r="C292" s="27" t="s">
        <v>368</v>
      </c>
      <c r="D292" s="11">
        <f>'№ 8 ведомственная'!F348</f>
        <v>40</v>
      </c>
      <c r="E292" s="11">
        <f>'№ 8 ведомственная'!G348</f>
        <v>40</v>
      </c>
      <c r="F292" s="11">
        <f>'№ 8 ведомственная'!H348</f>
        <v>40</v>
      </c>
      <c r="G292" s="2"/>
    </row>
    <row r="293" spans="1:7" outlineLevel="1">
      <c r="A293" s="26" t="s">
        <v>169</v>
      </c>
      <c r="B293" s="26"/>
      <c r="C293" s="27" t="s">
        <v>666</v>
      </c>
      <c r="D293" s="11">
        <f>D294+D299</f>
        <v>4626.2999999999993</v>
      </c>
      <c r="E293" s="11">
        <f t="shared" ref="E293:F293" si="146">E294+E299</f>
        <v>3355.8</v>
      </c>
      <c r="F293" s="11">
        <f t="shared" si="146"/>
        <v>3355.8</v>
      </c>
      <c r="G293" s="2"/>
    </row>
    <row r="294" spans="1:7" ht="76.5" customHeight="1" outlineLevel="2">
      <c r="A294" s="26" t="s">
        <v>170</v>
      </c>
      <c r="B294" s="26"/>
      <c r="C294" s="27" t="s">
        <v>475</v>
      </c>
      <c r="D294" s="11">
        <f>D295+D297</f>
        <v>4194.7999999999993</v>
      </c>
      <c r="E294" s="11">
        <f t="shared" ref="E294:F294" si="147">E295+E297</f>
        <v>3355.8</v>
      </c>
      <c r="F294" s="11">
        <f t="shared" si="147"/>
        <v>3355.8</v>
      </c>
      <c r="G294" s="2"/>
    </row>
    <row r="295" spans="1:7" ht="39.6" outlineLevel="3">
      <c r="A295" s="26" t="s">
        <v>171</v>
      </c>
      <c r="B295" s="26"/>
      <c r="C295" s="27" t="s">
        <v>476</v>
      </c>
      <c r="D295" s="11">
        <f>D296</f>
        <v>2516.8999999999996</v>
      </c>
      <c r="E295" s="11">
        <f t="shared" ref="E295:F295" si="148">E296</f>
        <v>3355.8</v>
      </c>
      <c r="F295" s="11">
        <f t="shared" si="148"/>
        <v>1677.9</v>
      </c>
      <c r="G295" s="2"/>
    </row>
    <row r="296" spans="1:7" ht="26.4" outlineLevel="4">
      <c r="A296" s="26" t="s">
        <v>171</v>
      </c>
      <c r="B296" s="26" t="s">
        <v>117</v>
      </c>
      <c r="C296" s="27" t="s">
        <v>434</v>
      </c>
      <c r="D296" s="11">
        <f>'№ 8 ведомственная'!F321</f>
        <v>2516.8999999999996</v>
      </c>
      <c r="E296" s="11">
        <f>'№ 8 ведомственная'!G321</f>
        <v>3355.8</v>
      </c>
      <c r="F296" s="11">
        <f>'№ 8 ведомственная'!H321</f>
        <v>1677.9</v>
      </c>
      <c r="G296" s="2"/>
    </row>
    <row r="297" spans="1:7" ht="39.6" outlineLevel="4">
      <c r="A297" s="26" t="s">
        <v>682</v>
      </c>
      <c r="B297" s="26"/>
      <c r="C297" s="27" t="s">
        <v>476</v>
      </c>
      <c r="D297" s="11">
        <f>D298</f>
        <v>1677.9</v>
      </c>
      <c r="E297" s="11">
        <f t="shared" ref="E297:F297" si="149">E298</f>
        <v>0</v>
      </c>
      <c r="F297" s="11">
        <f t="shared" si="149"/>
        <v>1677.9</v>
      </c>
      <c r="G297" s="2"/>
    </row>
    <row r="298" spans="1:7" ht="26.4" outlineLevel="4">
      <c r="A298" s="26" t="s">
        <v>682</v>
      </c>
      <c r="B298" s="26" t="s">
        <v>117</v>
      </c>
      <c r="C298" s="27" t="s">
        <v>434</v>
      </c>
      <c r="D298" s="11">
        <f>'№ 8 ведомственная'!F323</f>
        <v>1677.9</v>
      </c>
      <c r="E298" s="11">
        <f>'№ 8 ведомственная'!G323</f>
        <v>0</v>
      </c>
      <c r="F298" s="11">
        <f>'№ 8 ведомственная'!H323</f>
        <v>1677.9</v>
      </c>
      <c r="G298" s="2"/>
    </row>
    <row r="299" spans="1:7" ht="26.4" outlineLevel="4">
      <c r="A299" s="26" t="s">
        <v>612</v>
      </c>
      <c r="B299" s="25"/>
      <c r="C299" s="27" t="s">
        <v>613</v>
      </c>
      <c r="D299" s="11">
        <f>D300</f>
        <v>431.5</v>
      </c>
      <c r="E299" s="11">
        <f t="shared" ref="E299:F299" si="150">E300</f>
        <v>0</v>
      </c>
      <c r="F299" s="11">
        <f t="shared" si="150"/>
        <v>0</v>
      </c>
      <c r="G299" s="2"/>
    </row>
    <row r="300" spans="1:7" ht="26.4" outlineLevel="4">
      <c r="A300" s="26" t="s">
        <v>614</v>
      </c>
      <c r="B300" s="25"/>
      <c r="C300" s="27" t="s">
        <v>741</v>
      </c>
      <c r="D300" s="11">
        <f>D301</f>
        <v>431.5</v>
      </c>
      <c r="E300" s="11">
        <f t="shared" ref="E300:F300" si="151">E301</f>
        <v>0</v>
      </c>
      <c r="F300" s="11">
        <f t="shared" si="151"/>
        <v>0</v>
      </c>
      <c r="G300" s="2"/>
    </row>
    <row r="301" spans="1:7" outlineLevel="4">
      <c r="A301" s="26" t="s">
        <v>614</v>
      </c>
      <c r="B301" s="25">
        <v>300</v>
      </c>
      <c r="C301" s="27" t="s">
        <v>353</v>
      </c>
      <c r="D301" s="11">
        <f>'№ 8 ведомственная'!F326</f>
        <v>431.5</v>
      </c>
      <c r="E301" s="11">
        <f>'№ 8 ведомственная'!G326</f>
        <v>0</v>
      </c>
      <c r="F301" s="11">
        <f>'№ 8 ведомственная'!H326</f>
        <v>0</v>
      </c>
      <c r="G301" s="2"/>
    </row>
    <row r="302" spans="1:7" s="44" customFormat="1" ht="39.6">
      <c r="A302" s="26" t="s">
        <v>13</v>
      </c>
      <c r="B302" s="26"/>
      <c r="C302" s="27" t="s">
        <v>296</v>
      </c>
      <c r="D302" s="11">
        <f>D303+D323+D336+D342</f>
        <v>44264.800000000003</v>
      </c>
      <c r="E302" s="11">
        <f t="shared" ref="E302:F302" si="152">E303+E323+E336+E342</f>
        <v>42413.9</v>
      </c>
      <c r="F302" s="11">
        <f t="shared" si="152"/>
        <v>42521.700000000004</v>
      </c>
      <c r="G302" s="4"/>
    </row>
    <row r="303" spans="1:7" ht="39.6" outlineLevel="1">
      <c r="A303" s="26" t="s">
        <v>18</v>
      </c>
      <c r="B303" s="26"/>
      <c r="C303" s="27" t="s">
        <v>350</v>
      </c>
      <c r="D303" s="11">
        <f>D304</f>
        <v>3904.9</v>
      </c>
      <c r="E303" s="11">
        <f t="shared" ref="E303:F303" si="153">E304</f>
        <v>2334</v>
      </c>
      <c r="F303" s="11">
        <f t="shared" si="153"/>
        <v>2441.8000000000002</v>
      </c>
      <c r="G303" s="2"/>
    </row>
    <row r="304" spans="1:7" ht="52.8" outlineLevel="2">
      <c r="A304" s="26" t="s">
        <v>19</v>
      </c>
      <c r="B304" s="26"/>
      <c r="C304" s="27" t="s">
        <v>351</v>
      </c>
      <c r="D304" s="11">
        <f>D305+D308+D311+D313+D316+D320+D318</f>
        <v>3904.9</v>
      </c>
      <c r="E304" s="11">
        <f t="shared" ref="E304:F304" si="154">E305+E308+E311+E313+E316+E320+E318</f>
        <v>2334</v>
      </c>
      <c r="F304" s="11">
        <f t="shared" si="154"/>
        <v>2441.8000000000002</v>
      </c>
      <c r="G304" s="2"/>
    </row>
    <row r="305" spans="1:7" ht="39.6" outlineLevel="3">
      <c r="A305" s="26" t="s">
        <v>20</v>
      </c>
      <c r="B305" s="26"/>
      <c r="C305" s="27" t="s">
        <v>352</v>
      </c>
      <c r="D305" s="11">
        <f>D306+D307</f>
        <v>335.20000000000005</v>
      </c>
      <c r="E305" s="11">
        <f t="shared" ref="E305:F305" si="155">E306+E307</f>
        <v>335.20000000000005</v>
      </c>
      <c r="F305" s="11">
        <f t="shared" si="155"/>
        <v>335.20000000000005</v>
      </c>
      <c r="G305" s="2"/>
    </row>
    <row r="306" spans="1:7" ht="52.8" outlineLevel="4">
      <c r="A306" s="26" t="s">
        <v>20</v>
      </c>
      <c r="B306" s="26" t="s">
        <v>6</v>
      </c>
      <c r="C306" s="27" t="s">
        <v>341</v>
      </c>
      <c r="D306" s="11">
        <f>'№ 8 ведомственная'!F40</f>
        <v>258.8</v>
      </c>
      <c r="E306" s="11">
        <f>'№ 8 ведомственная'!G40</f>
        <v>258.8</v>
      </c>
      <c r="F306" s="11">
        <f>'№ 8 ведомственная'!H40</f>
        <v>258.8</v>
      </c>
      <c r="G306" s="2"/>
    </row>
    <row r="307" spans="1:7" ht="26.4" outlineLevel="4">
      <c r="A307" s="26" t="s">
        <v>20</v>
      </c>
      <c r="B307" s="26" t="s">
        <v>7</v>
      </c>
      <c r="C307" s="27" t="s">
        <v>342</v>
      </c>
      <c r="D307" s="11">
        <f>'№ 8 ведомственная'!F41</f>
        <v>76.400000000000006</v>
      </c>
      <c r="E307" s="11">
        <f>'№ 8 ведомственная'!G41</f>
        <v>76.400000000000006</v>
      </c>
      <c r="F307" s="11">
        <f>'№ 8 ведомственная'!H41</f>
        <v>76.400000000000006</v>
      </c>
      <c r="G307" s="2"/>
    </row>
    <row r="308" spans="1:7" ht="52.8" outlineLevel="3">
      <c r="A308" s="26" t="s">
        <v>37</v>
      </c>
      <c r="B308" s="26"/>
      <c r="C308" s="27" t="s">
        <v>366</v>
      </c>
      <c r="D308" s="11">
        <f>D309+D310</f>
        <v>198</v>
      </c>
      <c r="E308" s="11">
        <f t="shared" ref="E308:F308" si="156">E309+E310</f>
        <v>198</v>
      </c>
      <c r="F308" s="11">
        <f t="shared" si="156"/>
        <v>198</v>
      </c>
      <c r="G308" s="2"/>
    </row>
    <row r="309" spans="1:7" ht="52.8" outlineLevel="4">
      <c r="A309" s="26" t="s">
        <v>37</v>
      </c>
      <c r="B309" s="26" t="s">
        <v>6</v>
      </c>
      <c r="C309" s="27" t="s">
        <v>341</v>
      </c>
      <c r="D309" s="11">
        <f>'№ 8 ведомственная'!F76</f>
        <v>152.69999999999999</v>
      </c>
      <c r="E309" s="11">
        <f>'№ 8 ведомственная'!G76</f>
        <v>152.69999999999999</v>
      </c>
      <c r="F309" s="11">
        <f>'№ 8 ведомственная'!H76</f>
        <v>152.69999999999999</v>
      </c>
      <c r="G309" s="2"/>
    </row>
    <row r="310" spans="1:7" ht="26.4" outlineLevel="4">
      <c r="A310" s="26" t="s">
        <v>37</v>
      </c>
      <c r="B310" s="26" t="s">
        <v>7</v>
      </c>
      <c r="C310" s="27" t="s">
        <v>342</v>
      </c>
      <c r="D310" s="11">
        <f>'№ 8 ведомственная'!F77</f>
        <v>45.3</v>
      </c>
      <c r="E310" s="11">
        <f>'№ 8 ведомственная'!G77</f>
        <v>45.3</v>
      </c>
      <c r="F310" s="11">
        <f>'№ 8 ведомственная'!H77</f>
        <v>45.3</v>
      </c>
      <c r="G310" s="2"/>
    </row>
    <row r="311" spans="1:7" outlineLevel="3">
      <c r="A311" s="26" t="s">
        <v>38</v>
      </c>
      <c r="B311" s="26"/>
      <c r="C311" s="27" t="s">
        <v>367</v>
      </c>
      <c r="D311" s="11">
        <f>D312</f>
        <v>290</v>
      </c>
      <c r="E311" s="11">
        <f t="shared" ref="E311:F311" si="157">E312</f>
        <v>220</v>
      </c>
      <c r="F311" s="11">
        <f t="shared" si="157"/>
        <v>220</v>
      </c>
      <c r="G311" s="2"/>
    </row>
    <row r="312" spans="1:7" ht="26.4" outlineLevel="4">
      <c r="A312" s="26" t="s">
        <v>38</v>
      </c>
      <c r="B312" s="26" t="s">
        <v>39</v>
      </c>
      <c r="C312" s="27" t="s">
        <v>368</v>
      </c>
      <c r="D312" s="11">
        <f>'№ 8 ведомственная'!F79</f>
        <v>290</v>
      </c>
      <c r="E312" s="11">
        <f>'№ 8 ведомственная'!G79</f>
        <v>220</v>
      </c>
      <c r="F312" s="11">
        <f>'№ 8 ведомственная'!H79</f>
        <v>220</v>
      </c>
      <c r="G312" s="2"/>
    </row>
    <row r="313" spans="1:7" ht="26.4" outlineLevel="3">
      <c r="A313" s="26" t="s">
        <v>40</v>
      </c>
      <c r="B313" s="26"/>
      <c r="C313" s="27" t="s">
        <v>369</v>
      </c>
      <c r="D313" s="11">
        <f>D314+D315</f>
        <v>762.5</v>
      </c>
      <c r="E313" s="11">
        <f t="shared" ref="E313:F313" si="158">E314+E315</f>
        <v>762.5</v>
      </c>
      <c r="F313" s="11">
        <f t="shared" si="158"/>
        <v>762.5</v>
      </c>
      <c r="G313" s="2"/>
    </row>
    <row r="314" spans="1:7" ht="52.8" outlineLevel="4">
      <c r="A314" s="26" t="s">
        <v>40</v>
      </c>
      <c r="B314" s="26" t="s">
        <v>6</v>
      </c>
      <c r="C314" s="27" t="s">
        <v>341</v>
      </c>
      <c r="D314" s="11">
        <f>'№ 8 ведомственная'!F81</f>
        <v>329.9</v>
      </c>
      <c r="E314" s="11">
        <f>'№ 8 ведомственная'!G81</f>
        <v>329.9</v>
      </c>
      <c r="F314" s="11">
        <f>'№ 8 ведомственная'!H81</f>
        <v>329.9</v>
      </c>
      <c r="G314" s="2"/>
    </row>
    <row r="315" spans="1:7" ht="26.4" outlineLevel="4">
      <c r="A315" s="26" t="s">
        <v>40</v>
      </c>
      <c r="B315" s="26" t="s">
        <v>7</v>
      </c>
      <c r="C315" s="27" t="s">
        <v>342</v>
      </c>
      <c r="D315" s="11">
        <f>'№ 8 ведомственная'!F82</f>
        <v>432.6</v>
      </c>
      <c r="E315" s="11">
        <f>'№ 8 ведомственная'!G82</f>
        <v>432.6</v>
      </c>
      <c r="F315" s="11">
        <f>'№ 8 ведомственная'!H82</f>
        <v>432.6</v>
      </c>
      <c r="G315" s="2"/>
    </row>
    <row r="316" spans="1:7" ht="39.6" outlineLevel="3">
      <c r="A316" s="26" t="s">
        <v>24</v>
      </c>
      <c r="B316" s="26"/>
      <c r="C316" s="27" t="s">
        <v>742</v>
      </c>
      <c r="D316" s="11">
        <f>D317</f>
        <v>20.8</v>
      </c>
      <c r="E316" s="11">
        <f t="shared" ref="E316:F316" si="159">E317</f>
        <v>22.2</v>
      </c>
      <c r="F316" s="11">
        <f t="shared" si="159"/>
        <v>130</v>
      </c>
      <c r="G316" s="2"/>
    </row>
    <row r="317" spans="1:7" ht="26.4" outlineLevel="4">
      <c r="A317" s="26" t="s">
        <v>24</v>
      </c>
      <c r="B317" s="26" t="s">
        <v>7</v>
      </c>
      <c r="C317" s="27" t="s">
        <v>342</v>
      </c>
      <c r="D317" s="11">
        <f>'№ 8 ведомственная'!F54</f>
        <v>20.8</v>
      </c>
      <c r="E317" s="11">
        <f>'№ 8 ведомственная'!G54</f>
        <v>22.2</v>
      </c>
      <c r="F317" s="11">
        <f>'№ 8 ведомственная'!H54</f>
        <v>130</v>
      </c>
      <c r="G317" s="2"/>
    </row>
    <row r="318" spans="1:7" ht="26.4" outlineLevel="4">
      <c r="A318" s="26" t="s">
        <v>678</v>
      </c>
      <c r="B318" s="25"/>
      <c r="C318" s="27" t="s">
        <v>679</v>
      </c>
      <c r="D318" s="11">
        <f>D319</f>
        <v>415.3</v>
      </c>
      <c r="E318" s="11">
        <f t="shared" ref="E318:F318" si="160">E319</f>
        <v>0</v>
      </c>
      <c r="F318" s="11">
        <f t="shared" si="160"/>
        <v>0</v>
      </c>
      <c r="G318" s="2"/>
    </row>
    <row r="319" spans="1:7" ht="26.4" outlineLevel="4">
      <c r="A319" s="26" t="s">
        <v>678</v>
      </c>
      <c r="B319" s="25">
        <v>200</v>
      </c>
      <c r="C319" s="27" t="s">
        <v>342</v>
      </c>
      <c r="D319" s="11">
        <f>'№ 8 ведомственная'!F74</f>
        <v>415.3</v>
      </c>
      <c r="E319" s="11">
        <f>'№ 8 ведомственная'!G74</f>
        <v>0</v>
      </c>
      <c r="F319" s="11">
        <f>'№ 8 ведомственная'!H74</f>
        <v>0</v>
      </c>
      <c r="G319" s="2"/>
    </row>
    <row r="320" spans="1:7" ht="26.4" outlineLevel="3">
      <c r="A320" s="26" t="s">
        <v>680</v>
      </c>
      <c r="B320" s="26"/>
      <c r="C320" s="27" t="s">
        <v>388</v>
      </c>
      <c r="D320" s="11">
        <f>D321+D322</f>
        <v>1883.1</v>
      </c>
      <c r="E320" s="11">
        <f t="shared" ref="E320:F320" si="161">E321+E322</f>
        <v>796.1</v>
      </c>
      <c r="F320" s="11">
        <f t="shared" si="161"/>
        <v>796.1</v>
      </c>
      <c r="G320" s="2"/>
    </row>
    <row r="321" spans="1:7" ht="52.8" outlineLevel="4">
      <c r="A321" s="26" t="s">
        <v>680</v>
      </c>
      <c r="B321" s="26" t="s">
        <v>6</v>
      </c>
      <c r="C321" s="27" t="s">
        <v>341</v>
      </c>
      <c r="D321" s="11">
        <f>'№ 8 ведомственная'!F126</f>
        <v>1511.8</v>
      </c>
      <c r="E321" s="11">
        <f>'№ 8 ведомственная'!G126</f>
        <v>796.1</v>
      </c>
      <c r="F321" s="11">
        <f>'№ 8 ведомственная'!H126</f>
        <v>796.1</v>
      </c>
      <c r="G321" s="2"/>
    </row>
    <row r="322" spans="1:7" ht="26.4" outlineLevel="4">
      <c r="A322" s="26" t="s">
        <v>680</v>
      </c>
      <c r="B322" s="26" t="s">
        <v>7</v>
      </c>
      <c r="C322" s="27" t="s">
        <v>342</v>
      </c>
      <c r="D322" s="11">
        <f>'№ 8 ведомственная'!F127</f>
        <v>371.3</v>
      </c>
      <c r="E322" s="11">
        <f>'№ 8 ведомственная'!G127</f>
        <v>0</v>
      </c>
      <c r="F322" s="11">
        <f>'№ 8 ведомственная'!H127</f>
        <v>0</v>
      </c>
      <c r="G322" s="2"/>
    </row>
    <row r="323" spans="1:7" ht="26.4" outlineLevel="1">
      <c r="A323" s="26" t="s">
        <v>41</v>
      </c>
      <c r="B323" s="26"/>
      <c r="C323" s="27" t="s">
        <v>370</v>
      </c>
      <c r="D323" s="11">
        <f>D324+D329</f>
        <v>2557</v>
      </c>
      <c r="E323" s="11">
        <f t="shared" ref="E323:F323" si="162">E324+E329</f>
        <v>2557</v>
      </c>
      <c r="F323" s="11">
        <f t="shared" si="162"/>
        <v>2557</v>
      </c>
      <c r="G323" s="2"/>
    </row>
    <row r="324" spans="1:7" ht="26.4" outlineLevel="2">
      <c r="A324" s="26" t="s">
        <v>42</v>
      </c>
      <c r="B324" s="26"/>
      <c r="C324" s="27" t="s">
        <v>371</v>
      </c>
      <c r="D324" s="11">
        <f>D325+D327</f>
        <v>400</v>
      </c>
      <c r="E324" s="11">
        <f t="shared" ref="E324:F324" si="163">E325+E327</f>
        <v>400</v>
      </c>
      <c r="F324" s="11">
        <f t="shared" si="163"/>
        <v>400</v>
      </c>
      <c r="G324" s="2"/>
    </row>
    <row r="325" spans="1:7" ht="26.4" outlineLevel="3">
      <c r="A325" s="26" t="s">
        <v>43</v>
      </c>
      <c r="B325" s="26"/>
      <c r="C325" s="27" t="s">
        <v>372</v>
      </c>
      <c r="D325" s="11">
        <f>D326</f>
        <v>200</v>
      </c>
      <c r="E325" s="11">
        <f t="shared" ref="E325:F325" si="164">E326</f>
        <v>200</v>
      </c>
      <c r="F325" s="11">
        <f t="shared" si="164"/>
        <v>200</v>
      </c>
      <c r="G325" s="2"/>
    </row>
    <row r="326" spans="1:7" ht="26.4" outlineLevel="4">
      <c r="A326" s="26" t="s">
        <v>43</v>
      </c>
      <c r="B326" s="26" t="s">
        <v>7</v>
      </c>
      <c r="C326" s="27" t="s">
        <v>342</v>
      </c>
      <c r="D326" s="11">
        <f>'№ 8 ведомственная'!F86</f>
        <v>200</v>
      </c>
      <c r="E326" s="11">
        <f>'№ 8 ведомственная'!G86</f>
        <v>200</v>
      </c>
      <c r="F326" s="11">
        <f>'№ 8 ведомственная'!H86</f>
        <v>200</v>
      </c>
      <c r="G326" s="2"/>
    </row>
    <row r="327" spans="1:7" ht="39.6" outlineLevel="3">
      <c r="A327" s="26" t="s">
        <v>44</v>
      </c>
      <c r="B327" s="26"/>
      <c r="C327" s="27" t="s">
        <v>373</v>
      </c>
      <c r="D327" s="11">
        <f>D328</f>
        <v>200</v>
      </c>
      <c r="E327" s="11">
        <f t="shared" ref="E327:F327" si="165">E328</f>
        <v>200</v>
      </c>
      <c r="F327" s="11">
        <f t="shared" si="165"/>
        <v>200</v>
      </c>
      <c r="G327" s="2"/>
    </row>
    <row r="328" spans="1:7" ht="26.4" outlineLevel="4">
      <c r="A328" s="26" t="s">
        <v>44</v>
      </c>
      <c r="B328" s="26" t="s">
        <v>7</v>
      </c>
      <c r="C328" s="27" t="s">
        <v>342</v>
      </c>
      <c r="D328" s="11">
        <f>'№ 8 ведомственная'!F88</f>
        <v>200</v>
      </c>
      <c r="E328" s="11">
        <f>'№ 8 ведомственная'!G88</f>
        <v>200</v>
      </c>
      <c r="F328" s="11">
        <f>'№ 8 ведомственная'!H88</f>
        <v>200</v>
      </c>
      <c r="G328" s="2"/>
    </row>
    <row r="329" spans="1:7" ht="39.6" outlineLevel="2">
      <c r="A329" s="26" t="s">
        <v>151</v>
      </c>
      <c r="B329" s="26"/>
      <c r="C329" s="27" t="s">
        <v>462</v>
      </c>
      <c r="D329" s="11">
        <f>D330+D332+D334</f>
        <v>2157</v>
      </c>
      <c r="E329" s="11">
        <f t="shared" ref="E329:F329" si="166">E330+E332+E334</f>
        <v>2157</v>
      </c>
      <c r="F329" s="11">
        <f t="shared" si="166"/>
        <v>2157</v>
      </c>
      <c r="G329" s="2"/>
    </row>
    <row r="330" spans="1:7" ht="26.4" outlineLevel="3">
      <c r="A330" s="26" t="s">
        <v>158</v>
      </c>
      <c r="B330" s="26"/>
      <c r="C330" s="27" t="s">
        <v>467</v>
      </c>
      <c r="D330" s="11">
        <f>D331</f>
        <v>87</v>
      </c>
      <c r="E330" s="11">
        <f t="shared" ref="E330:F330" si="167">E331</f>
        <v>87</v>
      </c>
      <c r="F330" s="11">
        <f t="shared" si="167"/>
        <v>87</v>
      </c>
      <c r="G330" s="2"/>
    </row>
    <row r="331" spans="1:7" outlineLevel="4">
      <c r="A331" s="26" t="s">
        <v>158</v>
      </c>
      <c r="B331" s="26" t="s">
        <v>21</v>
      </c>
      <c r="C331" s="27" t="s">
        <v>353</v>
      </c>
      <c r="D331" s="11">
        <f>'№ 8 ведомственная'!F308</f>
        <v>87</v>
      </c>
      <c r="E331" s="11">
        <f>'№ 8 ведомственная'!G308</f>
        <v>87</v>
      </c>
      <c r="F331" s="11">
        <f>'№ 8 ведомственная'!H308</f>
        <v>87</v>
      </c>
      <c r="G331" s="2"/>
    </row>
    <row r="332" spans="1:7" ht="26.4" outlineLevel="3">
      <c r="A332" s="26" t="s">
        <v>159</v>
      </c>
      <c r="B332" s="26"/>
      <c r="C332" s="27" t="s">
        <v>574</v>
      </c>
      <c r="D332" s="11">
        <f>D333</f>
        <v>370</v>
      </c>
      <c r="E332" s="11">
        <f t="shared" ref="E332:F332" si="168">E333</f>
        <v>370</v>
      </c>
      <c r="F332" s="11">
        <f t="shared" si="168"/>
        <v>370</v>
      </c>
      <c r="G332" s="2"/>
    </row>
    <row r="333" spans="1:7" outlineLevel="4">
      <c r="A333" s="26" t="s">
        <v>159</v>
      </c>
      <c r="B333" s="26" t="s">
        <v>21</v>
      </c>
      <c r="C333" s="27" t="s">
        <v>353</v>
      </c>
      <c r="D333" s="11">
        <f>'№ 8 ведомственная'!F310</f>
        <v>370</v>
      </c>
      <c r="E333" s="11">
        <f>'№ 8 ведомственная'!G310</f>
        <v>370</v>
      </c>
      <c r="F333" s="11">
        <f>'№ 8 ведомственная'!H310</f>
        <v>370</v>
      </c>
      <c r="G333" s="2"/>
    </row>
    <row r="334" spans="1:7" ht="26.4" outlineLevel="3">
      <c r="A334" s="26" t="s">
        <v>152</v>
      </c>
      <c r="B334" s="26"/>
      <c r="C334" s="27" t="s">
        <v>463</v>
      </c>
      <c r="D334" s="11">
        <f>D335</f>
        <v>1700</v>
      </c>
      <c r="E334" s="11">
        <f t="shared" ref="E334:F334" si="169">E335</f>
        <v>1700</v>
      </c>
      <c r="F334" s="11">
        <f t="shared" si="169"/>
        <v>1700</v>
      </c>
      <c r="G334" s="2"/>
    </row>
    <row r="335" spans="1:7" outlineLevel="4">
      <c r="A335" s="26" t="s">
        <v>152</v>
      </c>
      <c r="B335" s="26" t="s">
        <v>21</v>
      </c>
      <c r="C335" s="27" t="s">
        <v>353</v>
      </c>
      <c r="D335" s="11">
        <f>'№ 8 ведомственная'!F297</f>
        <v>1700</v>
      </c>
      <c r="E335" s="11">
        <f>'№ 8 ведомственная'!G297</f>
        <v>1700</v>
      </c>
      <c r="F335" s="11">
        <f>'№ 8 ведомственная'!H297</f>
        <v>1700</v>
      </c>
      <c r="G335" s="2"/>
    </row>
    <row r="336" spans="1:7" ht="26.4" outlineLevel="1">
      <c r="A336" s="26" t="s">
        <v>174</v>
      </c>
      <c r="B336" s="26"/>
      <c r="C336" s="27" t="s">
        <v>477</v>
      </c>
      <c r="D336" s="11">
        <f>D337</f>
        <v>2183.5</v>
      </c>
      <c r="E336" s="11">
        <f t="shared" ref="E336:F340" si="170">E337</f>
        <v>2183.5</v>
      </c>
      <c r="F336" s="11">
        <f t="shared" si="170"/>
        <v>2183.5</v>
      </c>
      <c r="G336" s="2"/>
    </row>
    <row r="337" spans="1:7" outlineLevel="2">
      <c r="A337" s="26" t="s">
        <v>175</v>
      </c>
      <c r="B337" s="26"/>
      <c r="C337" s="27" t="s">
        <v>575</v>
      </c>
      <c r="D337" s="11">
        <f>D340+D338</f>
        <v>2183.5</v>
      </c>
      <c r="E337" s="11">
        <f t="shared" ref="E337:F337" si="171">E340+E338</f>
        <v>2183.5</v>
      </c>
      <c r="F337" s="11">
        <f t="shared" si="171"/>
        <v>2183.5</v>
      </c>
      <c r="G337" s="2"/>
    </row>
    <row r="338" spans="1:7" ht="26.4" outlineLevel="2">
      <c r="A338" s="26" t="s">
        <v>647</v>
      </c>
      <c r="B338" s="25"/>
      <c r="C338" s="27" t="s">
        <v>648</v>
      </c>
      <c r="D338" s="11">
        <f>D339</f>
        <v>947.9</v>
      </c>
      <c r="E338" s="11">
        <f t="shared" ref="E338:F338" si="172">E339</f>
        <v>947.9</v>
      </c>
      <c r="F338" s="11">
        <f t="shared" si="172"/>
        <v>947.9</v>
      </c>
      <c r="G338" s="2"/>
    </row>
    <row r="339" spans="1:7" ht="26.4" outlineLevel="2">
      <c r="A339" s="26" t="s">
        <v>647</v>
      </c>
      <c r="B339" s="25" t="s">
        <v>39</v>
      </c>
      <c r="C339" s="27" t="s">
        <v>368</v>
      </c>
      <c r="D339" s="11">
        <f>'№ 8 ведомственная'!F338</f>
        <v>947.9</v>
      </c>
      <c r="E339" s="11">
        <f>'№ 8 ведомственная'!G338</f>
        <v>947.9</v>
      </c>
      <c r="F339" s="11">
        <f>'№ 8 ведомственная'!H338</f>
        <v>947.9</v>
      </c>
      <c r="G339" s="2"/>
    </row>
    <row r="340" spans="1:7" outlineLevel="3">
      <c r="A340" s="26" t="s">
        <v>176</v>
      </c>
      <c r="B340" s="26"/>
      <c r="C340" s="27" t="s">
        <v>478</v>
      </c>
      <c r="D340" s="11">
        <f>D341</f>
        <v>1235.5999999999999</v>
      </c>
      <c r="E340" s="11">
        <f t="shared" si="170"/>
        <v>1235.5999999999999</v>
      </c>
      <c r="F340" s="11">
        <f t="shared" si="170"/>
        <v>1235.5999999999999</v>
      </c>
      <c r="G340" s="2"/>
    </row>
    <row r="341" spans="1:7" ht="26.4" outlineLevel="4">
      <c r="A341" s="26" t="s">
        <v>176</v>
      </c>
      <c r="B341" s="26" t="s">
        <v>39</v>
      </c>
      <c r="C341" s="27" t="s">
        <v>368</v>
      </c>
      <c r="D341" s="11">
        <f>'№ 8 ведомственная'!F340</f>
        <v>1235.5999999999999</v>
      </c>
      <c r="E341" s="11">
        <f>'№ 8 ведомственная'!G340</f>
        <v>1235.5999999999999</v>
      </c>
      <c r="F341" s="11">
        <f>'№ 8 ведомственная'!H340</f>
        <v>1235.5999999999999</v>
      </c>
      <c r="G341" s="2"/>
    </row>
    <row r="342" spans="1:7" ht="26.4" outlineLevel="1">
      <c r="A342" s="26" t="s">
        <v>14</v>
      </c>
      <c r="B342" s="26"/>
      <c r="C342" s="27" t="s">
        <v>347</v>
      </c>
      <c r="D342" s="11">
        <f>D343</f>
        <v>35619.4</v>
      </c>
      <c r="E342" s="11">
        <f t="shared" ref="E342:F342" si="173">E343</f>
        <v>35339.4</v>
      </c>
      <c r="F342" s="11">
        <f t="shared" si="173"/>
        <v>35339.4</v>
      </c>
      <c r="G342" s="2"/>
    </row>
    <row r="343" spans="1:7" outlineLevel="2">
      <c r="A343" s="26" t="s">
        <v>15</v>
      </c>
      <c r="B343" s="26"/>
      <c r="C343" s="27" t="s">
        <v>348</v>
      </c>
      <c r="D343" s="11">
        <f>D344+D346</f>
        <v>35619.4</v>
      </c>
      <c r="E343" s="11">
        <f t="shared" ref="E343:F343" si="174">E344+E346</f>
        <v>35339.4</v>
      </c>
      <c r="F343" s="11">
        <f t="shared" si="174"/>
        <v>35339.4</v>
      </c>
      <c r="G343" s="2"/>
    </row>
    <row r="344" spans="1:7" outlineLevel="3">
      <c r="A344" s="26" t="s">
        <v>16</v>
      </c>
      <c r="B344" s="26"/>
      <c r="C344" s="27" t="s">
        <v>349</v>
      </c>
      <c r="D344" s="11">
        <f>D345</f>
        <v>1701.5</v>
      </c>
      <c r="E344" s="11">
        <f t="shared" ref="E344:F344" si="175">E345</f>
        <v>1701.5</v>
      </c>
      <c r="F344" s="11">
        <f t="shared" si="175"/>
        <v>1701.5</v>
      </c>
      <c r="G344" s="2"/>
    </row>
    <row r="345" spans="1:7" ht="52.8" outlineLevel="4">
      <c r="A345" s="26" t="s">
        <v>16</v>
      </c>
      <c r="B345" s="26" t="s">
        <v>6</v>
      </c>
      <c r="C345" s="27" t="s">
        <v>341</v>
      </c>
      <c r="D345" s="11">
        <f>'№ 8 ведомственная'!F34</f>
        <v>1701.5</v>
      </c>
      <c r="E345" s="11">
        <f>'№ 8 ведомственная'!G34</f>
        <v>1701.5</v>
      </c>
      <c r="F345" s="11">
        <f>'№ 8 ведомственная'!H34</f>
        <v>1701.5</v>
      </c>
      <c r="G345" s="2"/>
    </row>
    <row r="346" spans="1:7" ht="52.8" outlineLevel="3">
      <c r="A346" s="26" t="s">
        <v>22</v>
      </c>
      <c r="B346" s="26"/>
      <c r="C346" s="27" t="s">
        <v>354</v>
      </c>
      <c r="D346" s="11">
        <f>D347+D348+D349+D350</f>
        <v>33917.9</v>
      </c>
      <c r="E346" s="11">
        <f t="shared" ref="E346:F346" si="176">E347+E348+E349+E350</f>
        <v>33637.9</v>
      </c>
      <c r="F346" s="11">
        <f t="shared" si="176"/>
        <v>33637.9</v>
      </c>
      <c r="G346" s="2"/>
    </row>
    <row r="347" spans="1:7" ht="52.8" outlineLevel="4">
      <c r="A347" s="26" t="s">
        <v>22</v>
      </c>
      <c r="B347" s="26" t="s">
        <v>6</v>
      </c>
      <c r="C347" s="27" t="s">
        <v>341</v>
      </c>
      <c r="D347" s="11">
        <f>'№ 8 ведомственная'!F45</f>
        <v>27101.8</v>
      </c>
      <c r="E347" s="11">
        <f>'№ 8 ведомственная'!G45</f>
        <v>27101.8</v>
      </c>
      <c r="F347" s="11">
        <f>'№ 8 ведомственная'!H45</f>
        <v>27101.8</v>
      </c>
      <c r="G347" s="2"/>
    </row>
    <row r="348" spans="1:7" ht="26.4" outlineLevel="4">
      <c r="A348" s="26" t="s">
        <v>22</v>
      </c>
      <c r="B348" s="26" t="s">
        <v>7</v>
      </c>
      <c r="C348" s="27" t="s">
        <v>342</v>
      </c>
      <c r="D348" s="11">
        <f>'№ 8 ведомственная'!F46</f>
        <v>6296.1</v>
      </c>
      <c r="E348" s="11">
        <f>'№ 8 ведомственная'!G46</f>
        <v>6296.1</v>
      </c>
      <c r="F348" s="11">
        <f>'№ 8 ведомственная'!H46</f>
        <v>6296.1</v>
      </c>
      <c r="G348" s="2"/>
    </row>
    <row r="349" spans="1:7" outlineLevel="4">
      <c r="A349" s="26" t="s">
        <v>22</v>
      </c>
      <c r="B349" s="26" t="s">
        <v>21</v>
      </c>
      <c r="C349" s="27" t="s">
        <v>353</v>
      </c>
      <c r="D349" s="11">
        <f>'№ 8 ведомственная'!F47</f>
        <v>0</v>
      </c>
      <c r="E349" s="11">
        <f>'№ 8 ведомственная'!G47</f>
        <v>110</v>
      </c>
      <c r="F349" s="11">
        <f>'№ 8 ведомственная'!H47</f>
        <v>110</v>
      </c>
      <c r="G349" s="2"/>
    </row>
    <row r="350" spans="1:7" outlineLevel="4">
      <c r="A350" s="26" t="s">
        <v>22</v>
      </c>
      <c r="B350" s="26" t="s">
        <v>8</v>
      </c>
      <c r="C350" s="27" t="s">
        <v>343</v>
      </c>
      <c r="D350" s="11">
        <f>'№ 8 ведомственная'!F48</f>
        <v>520</v>
      </c>
      <c r="E350" s="11">
        <f>'№ 8 ведомственная'!G48</f>
        <v>130</v>
      </c>
      <c r="F350" s="11">
        <f>'№ 8 ведомственная'!H48</f>
        <v>130</v>
      </c>
      <c r="G350" s="2"/>
    </row>
    <row r="351" spans="1:7" s="44" customFormat="1" ht="39.6">
      <c r="A351" s="26" t="s">
        <v>160</v>
      </c>
      <c r="B351" s="26"/>
      <c r="C351" s="27" t="s">
        <v>321</v>
      </c>
      <c r="D351" s="11">
        <f>D352+D376+D380</f>
        <v>3907.7</v>
      </c>
      <c r="E351" s="11">
        <f>E352+E376+E380</f>
        <v>2401.1</v>
      </c>
      <c r="F351" s="11">
        <f>F352+F376+F380</f>
        <v>2499.5</v>
      </c>
      <c r="G351" s="4"/>
    </row>
    <row r="352" spans="1:7" ht="26.4" outlineLevel="1">
      <c r="A352" s="26" t="s">
        <v>238</v>
      </c>
      <c r="B352" s="26"/>
      <c r="C352" s="27" t="s">
        <v>525</v>
      </c>
      <c r="D352" s="11">
        <f>D353+D356+D361+D364+D367+D370+D373</f>
        <v>703.7</v>
      </c>
      <c r="E352" s="11">
        <f t="shared" ref="E352:F352" si="177">E353+E356+E361+E364+E367+E370+E373</f>
        <v>158</v>
      </c>
      <c r="F352" s="11">
        <f t="shared" si="177"/>
        <v>158</v>
      </c>
      <c r="G352" s="2"/>
    </row>
    <row r="353" spans="1:7" outlineLevel="2">
      <c r="A353" s="26" t="s">
        <v>243</v>
      </c>
      <c r="B353" s="26"/>
      <c r="C353" s="27" t="s">
        <v>529</v>
      </c>
      <c r="D353" s="11">
        <f>D354</f>
        <v>32</v>
      </c>
      <c r="E353" s="11">
        <f t="shared" ref="E353:F354" si="178">E354</f>
        <v>32</v>
      </c>
      <c r="F353" s="11">
        <f t="shared" si="178"/>
        <v>32</v>
      </c>
      <c r="G353" s="2"/>
    </row>
    <row r="354" spans="1:7" ht="39.6" outlineLevel="3">
      <c r="A354" s="26" t="s">
        <v>244</v>
      </c>
      <c r="B354" s="26"/>
      <c r="C354" s="27" t="s">
        <v>530</v>
      </c>
      <c r="D354" s="11">
        <f>D355</f>
        <v>32</v>
      </c>
      <c r="E354" s="11">
        <f t="shared" si="178"/>
        <v>32</v>
      </c>
      <c r="F354" s="11">
        <f t="shared" si="178"/>
        <v>32</v>
      </c>
      <c r="G354" s="2"/>
    </row>
    <row r="355" spans="1:7" ht="26.4" outlineLevel="4">
      <c r="A355" s="26" t="s">
        <v>244</v>
      </c>
      <c r="B355" s="26" t="s">
        <v>7</v>
      </c>
      <c r="C355" s="27" t="s">
        <v>342</v>
      </c>
      <c r="D355" s="11">
        <f>'№ 8 ведомственная'!F526</f>
        <v>32</v>
      </c>
      <c r="E355" s="11">
        <f>'№ 8 ведомственная'!G526</f>
        <v>32</v>
      </c>
      <c r="F355" s="11">
        <f>'№ 8 ведомственная'!H526</f>
        <v>32</v>
      </c>
      <c r="G355" s="2"/>
    </row>
    <row r="356" spans="1:7" ht="26.4" outlineLevel="2">
      <c r="A356" s="26" t="s">
        <v>245</v>
      </c>
      <c r="B356" s="26"/>
      <c r="C356" s="27" t="s">
        <v>531</v>
      </c>
      <c r="D356" s="11">
        <f>D357+D359</f>
        <v>26</v>
      </c>
      <c r="E356" s="11">
        <f t="shared" ref="E356:F356" si="179">E357+E359</f>
        <v>26</v>
      </c>
      <c r="F356" s="11">
        <f t="shared" si="179"/>
        <v>26</v>
      </c>
      <c r="G356" s="2"/>
    </row>
    <row r="357" spans="1:7" ht="39.6" outlineLevel="3">
      <c r="A357" s="26" t="s">
        <v>246</v>
      </c>
      <c r="B357" s="26"/>
      <c r="C357" s="27" t="s">
        <v>532</v>
      </c>
      <c r="D357" s="11">
        <f>D358</f>
        <v>22</v>
      </c>
      <c r="E357" s="11">
        <f t="shared" ref="E357:F357" si="180">E358</f>
        <v>22</v>
      </c>
      <c r="F357" s="11">
        <f t="shared" si="180"/>
        <v>22</v>
      </c>
      <c r="G357" s="2"/>
    </row>
    <row r="358" spans="1:7" ht="26.4" outlineLevel="4">
      <c r="A358" s="26" t="s">
        <v>246</v>
      </c>
      <c r="B358" s="26" t="s">
        <v>7</v>
      </c>
      <c r="C358" s="27" t="s">
        <v>342</v>
      </c>
      <c r="D358" s="11">
        <f>'№ 8 ведомственная'!F529</f>
        <v>22</v>
      </c>
      <c r="E358" s="11">
        <f>'№ 8 ведомственная'!G529</f>
        <v>22</v>
      </c>
      <c r="F358" s="11">
        <f>'№ 8 ведомственная'!H529</f>
        <v>22</v>
      </c>
      <c r="G358" s="2"/>
    </row>
    <row r="359" spans="1:7" ht="26.4" outlineLevel="3">
      <c r="A359" s="26" t="s">
        <v>247</v>
      </c>
      <c r="B359" s="26"/>
      <c r="C359" s="27" t="s">
        <v>533</v>
      </c>
      <c r="D359" s="11">
        <f>D360</f>
        <v>4</v>
      </c>
      <c r="E359" s="11">
        <f t="shared" ref="E359:F359" si="181">E360</f>
        <v>4</v>
      </c>
      <c r="F359" s="11">
        <f t="shared" si="181"/>
        <v>4</v>
      </c>
      <c r="G359" s="2"/>
    </row>
    <row r="360" spans="1:7" ht="26.4" outlineLevel="4">
      <c r="A360" s="26" t="s">
        <v>247</v>
      </c>
      <c r="B360" s="26" t="s">
        <v>7</v>
      </c>
      <c r="C360" s="27" t="s">
        <v>342</v>
      </c>
      <c r="D360" s="11">
        <f>'№ 8 ведомственная'!F531</f>
        <v>4</v>
      </c>
      <c r="E360" s="11">
        <f>'№ 8 ведомственная'!G531</f>
        <v>4</v>
      </c>
      <c r="F360" s="11">
        <f>'№ 8 ведомственная'!H531</f>
        <v>4</v>
      </c>
      <c r="G360" s="2"/>
    </row>
    <row r="361" spans="1:7" outlineLevel="2">
      <c r="A361" s="26" t="s">
        <v>248</v>
      </c>
      <c r="B361" s="26"/>
      <c r="C361" s="27" t="s">
        <v>534</v>
      </c>
      <c r="D361" s="11">
        <f>D362</f>
        <v>40</v>
      </c>
      <c r="E361" s="11">
        <f t="shared" ref="E361:F362" si="182">E362</f>
        <v>40</v>
      </c>
      <c r="F361" s="11">
        <f t="shared" si="182"/>
        <v>40</v>
      </c>
      <c r="G361" s="2"/>
    </row>
    <row r="362" spans="1:7" ht="26.4" outlineLevel="3">
      <c r="A362" s="26" t="s">
        <v>249</v>
      </c>
      <c r="B362" s="26"/>
      <c r="C362" s="27" t="s">
        <v>535</v>
      </c>
      <c r="D362" s="11">
        <f>D363</f>
        <v>40</v>
      </c>
      <c r="E362" s="11">
        <f t="shared" si="182"/>
        <v>40</v>
      </c>
      <c r="F362" s="11">
        <f t="shared" si="182"/>
        <v>40</v>
      </c>
      <c r="G362" s="2"/>
    </row>
    <row r="363" spans="1:7" ht="26.4" outlineLevel="4">
      <c r="A363" s="26" t="s">
        <v>249</v>
      </c>
      <c r="B363" s="26" t="s">
        <v>7</v>
      </c>
      <c r="C363" s="27" t="s">
        <v>342</v>
      </c>
      <c r="D363" s="11">
        <f>'№ 8 ведомственная'!F534</f>
        <v>40</v>
      </c>
      <c r="E363" s="11">
        <f>'№ 8 ведомственная'!G534</f>
        <v>40</v>
      </c>
      <c r="F363" s="11">
        <f>'№ 8 ведомственная'!H534</f>
        <v>40</v>
      </c>
      <c r="G363" s="2"/>
    </row>
    <row r="364" spans="1:7" ht="26.4" outlineLevel="2">
      <c r="A364" s="26" t="s">
        <v>250</v>
      </c>
      <c r="B364" s="26"/>
      <c r="C364" s="27" t="s">
        <v>536</v>
      </c>
      <c r="D364" s="11">
        <f>D365</f>
        <v>30</v>
      </c>
      <c r="E364" s="11">
        <f t="shared" ref="E364:F365" si="183">E365</f>
        <v>30</v>
      </c>
      <c r="F364" s="11">
        <f t="shared" si="183"/>
        <v>30</v>
      </c>
      <c r="G364" s="2"/>
    </row>
    <row r="365" spans="1:7" ht="26.4" outlineLevel="3">
      <c r="A365" s="26" t="s">
        <v>251</v>
      </c>
      <c r="B365" s="26"/>
      <c r="C365" s="27" t="s">
        <v>537</v>
      </c>
      <c r="D365" s="11">
        <f>D366</f>
        <v>30</v>
      </c>
      <c r="E365" s="11">
        <f t="shared" si="183"/>
        <v>30</v>
      </c>
      <c r="F365" s="11">
        <f t="shared" si="183"/>
        <v>30</v>
      </c>
      <c r="G365" s="2"/>
    </row>
    <row r="366" spans="1:7" ht="26.4" outlineLevel="4">
      <c r="A366" s="26" t="s">
        <v>251</v>
      </c>
      <c r="B366" s="26" t="s">
        <v>7</v>
      </c>
      <c r="C366" s="27" t="s">
        <v>342</v>
      </c>
      <c r="D366" s="11">
        <f>'№ 8 ведомственная'!F537</f>
        <v>30</v>
      </c>
      <c r="E366" s="11">
        <f>'№ 8 ведомственная'!G537</f>
        <v>30</v>
      </c>
      <c r="F366" s="11">
        <f>'№ 8 ведомственная'!H537</f>
        <v>30</v>
      </c>
      <c r="G366" s="2"/>
    </row>
    <row r="367" spans="1:7" ht="26.4" outlineLevel="2">
      <c r="A367" s="26" t="s">
        <v>252</v>
      </c>
      <c r="B367" s="26"/>
      <c r="C367" s="27" t="s">
        <v>538</v>
      </c>
      <c r="D367" s="11">
        <f>D368</f>
        <v>29</v>
      </c>
      <c r="E367" s="11">
        <f t="shared" ref="E367:F368" si="184">E368</f>
        <v>29</v>
      </c>
      <c r="F367" s="11">
        <f t="shared" si="184"/>
        <v>29</v>
      </c>
      <c r="G367" s="2"/>
    </row>
    <row r="368" spans="1:7" outlineLevel="3">
      <c r="A368" s="26" t="s">
        <v>253</v>
      </c>
      <c r="B368" s="26"/>
      <c r="C368" s="27" t="s">
        <v>539</v>
      </c>
      <c r="D368" s="11">
        <f>D369</f>
        <v>29</v>
      </c>
      <c r="E368" s="11">
        <f t="shared" si="184"/>
        <v>29</v>
      </c>
      <c r="F368" s="11">
        <f t="shared" si="184"/>
        <v>29</v>
      </c>
      <c r="G368" s="2"/>
    </row>
    <row r="369" spans="1:7" ht="26.4" outlineLevel="4">
      <c r="A369" s="26" t="s">
        <v>253</v>
      </c>
      <c r="B369" s="26" t="s">
        <v>7</v>
      </c>
      <c r="C369" s="27" t="s">
        <v>342</v>
      </c>
      <c r="D369" s="11">
        <f>'№ 8 ведомственная'!F540</f>
        <v>29</v>
      </c>
      <c r="E369" s="11">
        <f>'№ 8 ведомственная'!G540</f>
        <v>29</v>
      </c>
      <c r="F369" s="11">
        <f>'№ 8 ведомственная'!H540</f>
        <v>29</v>
      </c>
      <c r="G369" s="2"/>
    </row>
    <row r="370" spans="1:7" ht="26.4" outlineLevel="2">
      <c r="A370" s="26" t="s">
        <v>254</v>
      </c>
      <c r="B370" s="26"/>
      <c r="C370" s="27" t="s">
        <v>540</v>
      </c>
      <c r="D370" s="11">
        <f>D371</f>
        <v>1</v>
      </c>
      <c r="E370" s="11">
        <f t="shared" ref="E370:F371" si="185">E371</f>
        <v>1</v>
      </c>
      <c r="F370" s="11">
        <f t="shared" si="185"/>
        <v>1</v>
      </c>
      <c r="G370" s="2"/>
    </row>
    <row r="371" spans="1:7" ht="26.4" outlineLevel="3">
      <c r="A371" s="26" t="s">
        <v>255</v>
      </c>
      <c r="B371" s="26"/>
      <c r="C371" s="27" t="s">
        <v>541</v>
      </c>
      <c r="D371" s="11">
        <f>D372</f>
        <v>1</v>
      </c>
      <c r="E371" s="11">
        <f t="shared" si="185"/>
        <v>1</v>
      </c>
      <c r="F371" s="11">
        <f t="shared" si="185"/>
        <v>1</v>
      </c>
      <c r="G371" s="2"/>
    </row>
    <row r="372" spans="1:7" ht="26.4" outlineLevel="4">
      <c r="A372" s="26" t="s">
        <v>255</v>
      </c>
      <c r="B372" s="26" t="s">
        <v>7</v>
      </c>
      <c r="C372" s="27" t="s">
        <v>342</v>
      </c>
      <c r="D372" s="11">
        <f>'№ 8 ведомственная'!F543</f>
        <v>1</v>
      </c>
      <c r="E372" s="11">
        <f>'№ 8 ведомственная'!G543</f>
        <v>1</v>
      </c>
      <c r="F372" s="11">
        <f>'№ 8 ведомственная'!H543</f>
        <v>1</v>
      </c>
      <c r="G372" s="2"/>
    </row>
    <row r="373" spans="1:7" ht="26.4" outlineLevel="4">
      <c r="A373" s="26" t="s">
        <v>615</v>
      </c>
      <c r="B373" s="25"/>
      <c r="C373" s="85" t="s">
        <v>618</v>
      </c>
      <c r="D373" s="11">
        <f>D374</f>
        <v>545.70000000000005</v>
      </c>
      <c r="E373" s="11">
        <f t="shared" ref="E373:F373" si="186">E374</f>
        <v>0</v>
      </c>
      <c r="F373" s="11">
        <f t="shared" si="186"/>
        <v>0</v>
      </c>
      <c r="G373" s="2"/>
    </row>
    <row r="374" spans="1:7" ht="39.6" outlineLevel="4">
      <c r="A374" s="26" t="s">
        <v>756</v>
      </c>
      <c r="B374" s="25"/>
      <c r="C374" s="85" t="s">
        <v>619</v>
      </c>
      <c r="D374" s="11">
        <f>D375</f>
        <v>545.70000000000005</v>
      </c>
      <c r="E374" s="11">
        <f t="shared" ref="E374:F374" si="187">E375</f>
        <v>0</v>
      </c>
      <c r="F374" s="11">
        <f t="shared" si="187"/>
        <v>0</v>
      </c>
      <c r="G374" s="2"/>
    </row>
    <row r="375" spans="1:7" ht="26.4" outlineLevel="4">
      <c r="A375" s="26" t="s">
        <v>756</v>
      </c>
      <c r="B375" s="25">
        <v>200</v>
      </c>
      <c r="C375" s="85" t="s">
        <v>620</v>
      </c>
      <c r="D375" s="11">
        <f>'№ 8 ведомственная'!F504</f>
        <v>545.70000000000005</v>
      </c>
      <c r="E375" s="11">
        <f>'№ 8 ведомственная'!G504</f>
        <v>0</v>
      </c>
      <c r="F375" s="11">
        <f>'№ 8 ведомственная'!H504</f>
        <v>0</v>
      </c>
      <c r="G375" s="2"/>
    </row>
    <row r="376" spans="1:7" ht="26.4" outlineLevel="1">
      <c r="A376" s="26" t="s">
        <v>161</v>
      </c>
      <c r="B376" s="26"/>
      <c r="C376" s="27" t="s">
        <v>468</v>
      </c>
      <c r="D376" s="11">
        <f>D377</f>
        <v>180</v>
      </c>
      <c r="E376" s="11">
        <f t="shared" ref="E376:F378" si="188">E377</f>
        <v>180</v>
      </c>
      <c r="F376" s="11">
        <f t="shared" si="188"/>
        <v>180</v>
      </c>
      <c r="G376" s="2"/>
    </row>
    <row r="377" spans="1:7" ht="26.4" outlineLevel="2">
      <c r="A377" s="26" t="s">
        <v>162</v>
      </c>
      <c r="B377" s="26"/>
      <c r="C377" s="27" t="s">
        <v>469</v>
      </c>
      <c r="D377" s="11">
        <f>D378</f>
        <v>180</v>
      </c>
      <c r="E377" s="11">
        <f t="shared" si="188"/>
        <v>180</v>
      </c>
      <c r="F377" s="11">
        <f t="shared" si="188"/>
        <v>180</v>
      </c>
      <c r="G377" s="2"/>
    </row>
    <row r="378" spans="1:7" ht="39.6" outlineLevel="3">
      <c r="A378" s="26" t="s">
        <v>163</v>
      </c>
      <c r="B378" s="26"/>
      <c r="C378" s="27" t="s">
        <v>470</v>
      </c>
      <c r="D378" s="11">
        <f>D379</f>
        <v>180</v>
      </c>
      <c r="E378" s="11">
        <f t="shared" si="188"/>
        <v>180</v>
      </c>
      <c r="F378" s="11">
        <f t="shared" si="188"/>
        <v>180</v>
      </c>
      <c r="G378" s="2"/>
    </row>
    <row r="379" spans="1:7" outlineLevel="4">
      <c r="A379" s="26" t="s">
        <v>163</v>
      </c>
      <c r="B379" s="26" t="s">
        <v>21</v>
      </c>
      <c r="C379" s="27" t="s">
        <v>353</v>
      </c>
      <c r="D379" s="11">
        <f>'№ 8 ведомственная'!F315</f>
        <v>180</v>
      </c>
      <c r="E379" s="11">
        <f>'№ 8 ведомственная'!G315</f>
        <v>180</v>
      </c>
      <c r="F379" s="11">
        <f>'№ 8 ведомственная'!H315</f>
        <v>180</v>
      </c>
      <c r="G379" s="2"/>
    </row>
    <row r="380" spans="1:7" outlineLevel="1">
      <c r="A380" s="26" t="s">
        <v>164</v>
      </c>
      <c r="B380" s="26"/>
      <c r="C380" s="27" t="s">
        <v>471</v>
      </c>
      <c r="D380" s="11">
        <f>D381</f>
        <v>3024</v>
      </c>
      <c r="E380" s="11">
        <f t="shared" ref="E380:F382" si="189">E381</f>
        <v>2063.1</v>
      </c>
      <c r="F380" s="11">
        <f t="shared" si="189"/>
        <v>2161.5</v>
      </c>
      <c r="G380" s="2"/>
    </row>
    <row r="381" spans="1:7" outlineLevel="2">
      <c r="A381" s="26" t="s">
        <v>165</v>
      </c>
      <c r="B381" s="26"/>
      <c r="C381" s="27" t="s">
        <v>472</v>
      </c>
      <c r="D381" s="11">
        <f>D382</f>
        <v>3024</v>
      </c>
      <c r="E381" s="11">
        <f t="shared" si="189"/>
        <v>2063.1</v>
      </c>
      <c r="F381" s="11">
        <f t="shared" si="189"/>
        <v>2161.5</v>
      </c>
      <c r="G381" s="2"/>
    </row>
    <row r="382" spans="1:7" ht="39.6" outlineLevel="3">
      <c r="A382" s="26" t="s">
        <v>166</v>
      </c>
      <c r="B382" s="26"/>
      <c r="C382" s="27" t="s">
        <v>473</v>
      </c>
      <c r="D382" s="11">
        <f>D383</f>
        <v>3024</v>
      </c>
      <c r="E382" s="11">
        <f t="shared" si="189"/>
        <v>2063.1</v>
      </c>
      <c r="F382" s="11">
        <f t="shared" si="189"/>
        <v>2161.5</v>
      </c>
      <c r="G382" s="2"/>
    </row>
    <row r="383" spans="1:7" outlineLevel="4">
      <c r="A383" s="26" t="s">
        <v>166</v>
      </c>
      <c r="B383" s="26" t="s">
        <v>21</v>
      </c>
      <c r="C383" s="27" t="s">
        <v>353</v>
      </c>
      <c r="D383" s="11">
        <f>'№ 8 ведомственная'!F331</f>
        <v>3024</v>
      </c>
      <c r="E383" s="11">
        <f>'№ 8 ведомственная'!G331</f>
        <v>2063.1</v>
      </c>
      <c r="F383" s="11">
        <f>'№ 8 ведомственная'!H331</f>
        <v>2161.5</v>
      </c>
      <c r="G383" s="2"/>
    </row>
    <row r="384" spans="1:7" s="44" customFormat="1" ht="52.8">
      <c r="A384" s="26" t="s">
        <v>65</v>
      </c>
      <c r="B384" s="26"/>
      <c r="C384" s="27" t="s">
        <v>305</v>
      </c>
      <c r="D384" s="11">
        <f>D385+D394+D390</f>
        <v>2142.8000000000002</v>
      </c>
      <c r="E384" s="11">
        <f t="shared" ref="E384:F384" si="190">E385+E394+E390</f>
        <v>2142.8000000000002</v>
      </c>
      <c r="F384" s="11">
        <f t="shared" si="190"/>
        <v>2142.8000000000002</v>
      </c>
      <c r="G384" s="4"/>
    </row>
    <row r="385" spans="1:7" ht="52.8" outlineLevel="1">
      <c r="A385" s="26" t="s">
        <v>66</v>
      </c>
      <c r="B385" s="26"/>
      <c r="C385" s="27" t="s">
        <v>389</v>
      </c>
      <c r="D385" s="11">
        <f>D386</f>
        <v>1992.8</v>
      </c>
      <c r="E385" s="11">
        <f t="shared" ref="E385:F385" si="191">E386</f>
        <v>1992.8</v>
      </c>
      <c r="F385" s="11">
        <f t="shared" si="191"/>
        <v>1992.8</v>
      </c>
      <c r="G385" s="2"/>
    </row>
    <row r="386" spans="1:7" ht="26.4" outlineLevel="2">
      <c r="A386" s="26" t="s">
        <v>67</v>
      </c>
      <c r="B386" s="26"/>
      <c r="C386" s="27" t="s">
        <v>390</v>
      </c>
      <c r="D386" s="11">
        <f>D387</f>
        <v>1992.8</v>
      </c>
      <c r="E386" s="11">
        <f t="shared" ref="E386:F386" si="192">E387</f>
        <v>1992.8</v>
      </c>
      <c r="F386" s="11">
        <f t="shared" si="192"/>
        <v>1992.8</v>
      </c>
      <c r="G386" s="2"/>
    </row>
    <row r="387" spans="1:7" ht="26.4" outlineLevel="3">
      <c r="A387" s="26" t="s">
        <v>68</v>
      </c>
      <c r="B387" s="26"/>
      <c r="C387" s="27" t="s">
        <v>391</v>
      </c>
      <c r="D387" s="11">
        <f>D388+D389</f>
        <v>1992.8</v>
      </c>
      <c r="E387" s="11">
        <f t="shared" ref="E387:F387" si="193">E388+E389</f>
        <v>1992.8</v>
      </c>
      <c r="F387" s="11">
        <f t="shared" si="193"/>
        <v>1992.8</v>
      </c>
      <c r="G387" s="2"/>
    </row>
    <row r="388" spans="1:7" ht="52.8" outlineLevel="4">
      <c r="A388" s="26" t="s">
        <v>68</v>
      </c>
      <c r="B388" s="26" t="s">
        <v>6</v>
      </c>
      <c r="C388" s="27" t="s">
        <v>341</v>
      </c>
      <c r="D388" s="11">
        <f>'№ 8 ведомственная'!F133</f>
        <v>1817.8</v>
      </c>
      <c r="E388" s="11">
        <f>'№ 8 ведомственная'!G133</f>
        <v>1817.8</v>
      </c>
      <c r="F388" s="11">
        <f>'№ 8 ведомственная'!H133</f>
        <v>1817.8</v>
      </c>
      <c r="G388" s="2"/>
    </row>
    <row r="389" spans="1:7" ht="26.4" outlineLevel="4">
      <c r="A389" s="26" t="s">
        <v>68</v>
      </c>
      <c r="B389" s="26" t="s">
        <v>7</v>
      </c>
      <c r="C389" s="27" t="s">
        <v>342</v>
      </c>
      <c r="D389" s="11">
        <f>'№ 8 ведомственная'!F134</f>
        <v>175</v>
      </c>
      <c r="E389" s="11">
        <f>'№ 8 ведомственная'!G134</f>
        <v>175</v>
      </c>
      <c r="F389" s="11">
        <f>'№ 8 ведомственная'!H134</f>
        <v>175</v>
      </c>
      <c r="G389" s="2"/>
    </row>
    <row r="390" spans="1:7" ht="26.4" outlineLevel="4">
      <c r="A390" s="26" t="s">
        <v>70</v>
      </c>
      <c r="B390" s="25"/>
      <c r="C390" s="27" t="s">
        <v>392</v>
      </c>
      <c r="D390" s="11">
        <f>D391</f>
        <v>50</v>
      </c>
      <c r="E390" s="11">
        <f t="shared" ref="E390:F392" si="194">E391</f>
        <v>50</v>
      </c>
      <c r="F390" s="11">
        <f t="shared" si="194"/>
        <v>50</v>
      </c>
      <c r="G390" s="2"/>
    </row>
    <row r="391" spans="1:7" ht="39.6" outlineLevel="4">
      <c r="A391" s="26" t="s">
        <v>71</v>
      </c>
      <c r="B391" s="25"/>
      <c r="C391" s="27" t="s">
        <v>393</v>
      </c>
      <c r="D391" s="11">
        <f>D392</f>
        <v>50</v>
      </c>
      <c r="E391" s="11">
        <f t="shared" si="194"/>
        <v>50</v>
      </c>
      <c r="F391" s="11">
        <f t="shared" si="194"/>
        <v>50</v>
      </c>
      <c r="G391" s="2"/>
    </row>
    <row r="392" spans="1:7" outlineLevel="4">
      <c r="A392" s="26" t="s">
        <v>72</v>
      </c>
      <c r="B392" s="25"/>
      <c r="C392" s="27" t="s">
        <v>394</v>
      </c>
      <c r="D392" s="11">
        <f>D393</f>
        <v>50</v>
      </c>
      <c r="E392" s="11">
        <f t="shared" si="194"/>
        <v>50</v>
      </c>
      <c r="F392" s="11">
        <f t="shared" si="194"/>
        <v>50</v>
      </c>
      <c r="G392" s="2"/>
    </row>
    <row r="393" spans="1:7" ht="26.4" outlineLevel="4">
      <c r="A393" s="26" t="s">
        <v>72</v>
      </c>
      <c r="B393" s="25" t="s">
        <v>7</v>
      </c>
      <c r="C393" s="27" t="s">
        <v>342</v>
      </c>
      <c r="D393" s="11">
        <f>'№ 8 ведомственная'!F140</f>
        <v>50</v>
      </c>
      <c r="E393" s="11">
        <f>'№ 8 ведомственная'!G140</f>
        <v>50</v>
      </c>
      <c r="F393" s="11">
        <f>'№ 8 ведомственная'!H140</f>
        <v>50</v>
      </c>
      <c r="G393" s="2"/>
    </row>
    <row r="394" spans="1:7" ht="26.4" outlineLevel="1">
      <c r="A394" s="26" t="s">
        <v>73</v>
      </c>
      <c r="B394" s="26"/>
      <c r="C394" s="27" t="s">
        <v>395</v>
      </c>
      <c r="D394" s="11">
        <f>D395+D406</f>
        <v>100</v>
      </c>
      <c r="E394" s="11">
        <f t="shared" ref="E394:F394" si="195">E395+E406</f>
        <v>100</v>
      </c>
      <c r="F394" s="11">
        <f t="shared" si="195"/>
        <v>100</v>
      </c>
      <c r="G394" s="2"/>
    </row>
    <row r="395" spans="1:7" ht="26.4" outlineLevel="2">
      <c r="A395" s="26" t="s">
        <v>74</v>
      </c>
      <c r="B395" s="26"/>
      <c r="C395" s="27" t="s">
        <v>396</v>
      </c>
      <c r="D395" s="11">
        <f>D396+D398+D400+D402+D404</f>
        <v>80</v>
      </c>
      <c r="E395" s="11">
        <f t="shared" ref="E395:F395" si="196">E396+E398+E400+E402+E404</f>
        <v>80</v>
      </c>
      <c r="F395" s="11">
        <f t="shared" si="196"/>
        <v>80</v>
      </c>
      <c r="G395" s="2"/>
    </row>
    <row r="396" spans="1:7" outlineLevel="3">
      <c r="A396" s="26" t="s">
        <v>75</v>
      </c>
      <c r="B396" s="26"/>
      <c r="C396" s="27" t="s">
        <v>397</v>
      </c>
      <c r="D396" s="11">
        <f>D397</f>
        <v>10</v>
      </c>
      <c r="E396" s="11">
        <f t="shared" ref="E396:F396" si="197">E397</f>
        <v>10</v>
      </c>
      <c r="F396" s="11">
        <f t="shared" si="197"/>
        <v>10</v>
      </c>
      <c r="G396" s="2"/>
    </row>
    <row r="397" spans="1:7" ht="26.4" outlineLevel="4">
      <c r="A397" s="26" t="s">
        <v>75</v>
      </c>
      <c r="B397" s="26" t="s">
        <v>7</v>
      </c>
      <c r="C397" s="27" t="s">
        <v>342</v>
      </c>
      <c r="D397" s="11">
        <f>'№ 8 ведомственная'!F144</f>
        <v>10</v>
      </c>
      <c r="E397" s="11">
        <f>'№ 8 ведомственная'!G144</f>
        <v>10</v>
      </c>
      <c r="F397" s="11">
        <f>'№ 8 ведомственная'!H144</f>
        <v>10</v>
      </c>
      <c r="G397" s="2"/>
    </row>
    <row r="398" spans="1:7" outlineLevel="3">
      <c r="A398" s="26" t="s">
        <v>76</v>
      </c>
      <c r="B398" s="26"/>
      <c r="C398" s="27" t="s">
        <v>398</v>
      </c>
      <c r="D398" s="11">
        <f>D399</f>
        <v>24</v>
      </c>
      <c r="E398" s="11">
        <f t="shared" ref="E398:F398" si="198">E399</f>
        <v>24</v>
      </c>
      <c r="F398" s="11">
        <f t="shared" si="198"/>
        <v>24</v>
      </c>
      <c r="G398" s="2"/>
    </row>
    <row r="399" spans="1:7" ht="26.4" outlineLevel="4">
      <c r="A399" s="26" t="s">
        <v>76</v>
      </c>
      <c r="B399" s="26" t="s">
        <v>7</v>
      </c>
      <c r="C399" s="27" t="s">
        <v>342</v>
      </c>
      <c r="D399" s="11">
        <f>'№ 8 ведомственная'!F146</f>
        <v>24</v>
      </c>
      <c r="E399" s="11">
        <f>'№ 8 ведомственная'!G146</f>
        <v>24</v>
      </c>
      <c r="F399" s="11">
        <f>'№ 8 ведомственная'!H146</f>
        <v>24</v>
      </c>
      <c r="G399" s="2"/>
    </row>
    <row r="400" spans="1:7" outlineLevel="3">
      <c r="A400" s="26" t="s">
        <v>77</v>
      </c>
      <c r="B400" s="26"/>
      <c r="C400" s="27" t="s">
        <v>399</v>
      </c>
      <c r="D400" s="11">
        <f>D401</f>
        <v>40</v>
      </c>
      <c r="E400" s="11">
        <f t="shared" ref="E400:F400" si="199">E401</f>
        <v>40</v>
      </c>
      <c r="F400" s="11">
        <f t="shared" si="199"/>
        <v>40</v>
      </c>
      <c r="G400" s="2"/>
    </row>
    <row r="401" spans="1:7" ht="26.4" outlineLevel="4">
      <c r="A401" s="26" t="s">
        <v>77</v>
      </c>
      <c r="B401" s="26" t="s">
        <v>7</v>
      </c>
      <c r="C401" s="27" t="s">
        <v>342</v>
      </c>
      <c r="D401" s="11">
        <f>'№ 8 ведомственная'!F148</f>
        <v>40</v>
      </c>
      <c r="E401" s="11">
        <f>'№ 8 ведомственная'!G148</f>
        <v>40</v>
      </c>
      <c r="F401" s="11">
        <f>'№ 8 ведомственная'!H148</f>
        <v>40</v>
      </c>
      <c r="G401" s="2"/>
    </row>
    <row r="402" spans="1:7" outlineLevel="3">
      <c r="A402" s="26" t="s">
        <v>78</v>
      </c>
      <c r="B402" s="26"/>
      <c r="C402" s="27" t="s">
        <v>400</v>
      </c>
      <c r="D402" s="11">
        <f>D403</f>
        <v>3</v>
      </c>
      <c r="E402" s="11">
        <f t="shared" ref="E402:F402" si="200">E403</f>
        <v>3</v>
      </c>
      <c r="F402" s="11">
        <f t="shared" si="200"/>
        <v>3</v>
      </c>
      <c r="G402" s="2"/>
    </row>
    <row r="403" spans="1:7" ht="26.4" outlineLevel="4">
      <c r="A403" s="26" t="s">
        <v>78</v>
      </c>
      <c r="B403" s="26" t="s">
        <v>7</v>
      </c>
      <c r="C403" s="27" t="s">
        <v>342</v>
      </c>
      <c r="D403" s="11">
        <f>'№ 8 ведомственная'!F150</f>
        <v>3</v>
      </c>
      <c r="E403" s="11">
        <f>'№ 8 ведомственная'!G150</f>
        <v>3</v>
      </c>
      <c r="F403" s="11">
        <f>'№ 8 ведомственная'!H150</f>
        <v>3</v>
      </c>
      <c r="G403" s="2"/>
    </row>
    <row r="404" spans="1:7" outlineLevel="3">
      <c r="A404" s="26" t="s">
        <v>79</v>
      </c>
      <c r="B404" s="26"/>
      <c r="C404" s="27" t="s">
        <v>401</v>
      </c>
      <c r="D404" s="11">
        <f>D405</f>
        <v>3</v>
      </c>
      <c r="E404" s="11">
        <f t="shared" ref="E404:F404" si="201">E405</f>
        <v>3</v>
      </c>
      <c r="F404" s="11">
        <f t="shared" si="201"/>
        <v>3</v>
      </c>
      <c r="G404" s="2"/>
    </row>
    <row r="405" spans="1:7" ht="26.4" outlineLevel="4">
      <c r="A405" s="26" t="s">
        <v>79</v>
      </c>
      <c r="B405" s="26" t="s">
        <v>7</v>
      </c>
      <c r="C405" s="27" t="s">
        <v>342</v>
      </c>
      <c r="D405" s="11">
        <f>'№ 8 ведомственная'!F152</f>
        <v>3</v>
      </c>
      <c r="E405" s="11">
        <f>'№ 8 ведомственная'!G152</f>
        <v>3</v>
      </c>
      <c r="F405" s="11">
        <f>'№ 8 ведомственная'!H152</f>
        <v>3</v>
      </c>
      <c r="G405" s="2"/>
    </row>
    <row r="406" spans="1:7" ht="39.6" outlineLevel="2">
      <c r="A406" s="26" t="s">
        <v>80</v>
      </c>
      <c r="B406" s="26"/>
      <c r="C406" s="27" t="s">
        <v>402</v>
      </c>
      <c r="D406" s="11">
        <f>D407</f>
        <v>20</v>
      </c>
      <c r="E406" s="11">
        <f t="shared" ref="E406:F407" si="202">E407</f>
        <v>20</v>
      </c>
      <c r="F406" s="11">
        <f t="shared" si="202"/>
        <v>20</v>
      </c>
      <c r="G406" s="2"/>
    </row>
    <row r="407" spans="1:7" ht="26.4" outlineLevel="3">
      <c r="A407" s="26" t="s">
        <v>81</v>
      </c>
      <c r="B407" s="26"/>
      <c r="C407" s="27" t="s">
        <v>403</v>
      </c>
      <c r="D407" s="11">
        <f>D408</f>
        <v>20</v>
      </c>
      <c r="E407" s="11">
        <f t="shared" si="202"/>
        <v>20</v>
      </c>
      <c r="F407" s="11">
        <f t="shared" si="202"/>
        <v>20</v>
      </c>
      <c r="G407" s="2"/>
    </row>
    <row r="408" spans="1:7" ht="26.4" outlineLevel="4">
      <c r="A408" s="26" t="s">
        <v>81</v>
      </c>
      <c r="B408" s="26" t="s">
        <v>7</v>
      </c>
      <c r="C408" s="27" t="s">
        <v>342</v>
      </c>
      <c r="D408" s="11">
        <f>'№ 8 ведомственная'!F155</f>
        <v>20</v>
      </c>
      <c r="E408" s="11">
        <f>'№ 8 ведомственная'!G155</f>
        <v>20</v>
      </c>
      <c r="F408" s="11">
        <f>'№ 8 ведомственная'!H155</f>
        <v>20</v>
      </c>
      <c r="G408" s="2"/>
    </row>
    <row r="409" spans="1:7" s="44" customFormat="1" ht="39.6">
      <c r="A409" s="26" t="s">
        <v>45</v>
      </c>
      <c r="B409" s="26"/>
      <c r="C409" s="27" t="s">
        <v>302</v>
      </c>
      <c r="D409" s="11">
        <f>D410+D414+D418</f>
        <v>245</v>
      </c>
      <c r="E409" s="11">
        <f t="shared" ref="E409:F409" si="203">E410+E414+E418</f>
        <v>245</v>
      </c>
      <c r="F409" s="11">
        <f t="shared" si="203"/>
        <v>245</v>
      </c>
      <c r="G409" s="4"/>
    </row>
    <row r="410" spans="1:7" ht="26.4" outlineLevel="1">
      <c r="A410" s="26" t="s">
        <v>201</v>
      </c>
      <c r="B410" s="26"/>
      <c r="C410" s="27" t="s">
        <v>497</v>
      </c>
      <c r="D410" s="11">
        <f>D411</f>
        <v>150</v>
      </c>
      <c r="E410" s="11">
        <f t="shared" ref="E410:F412" si="204">E411</f>
        <v>150</v>
      </c>
      <c r="F410" s="11">
        <f t="shared" si="204"/>
        <v>150</v>
      </c>
      <c r="G410" s="2"/>
    </row>
    <row r="411" spans="1:7" ht="39.6" outlineLevel="2">
      <c r="A411" s="26" t="s">
        <v>202</v>
      </c>
      <c r="B411" s="26"/>
      <c r="C411" s="27" t="s">
        <v>498</v>
      </c>
      <c r="D411" s="11">
        <f>D412</f>
        <v>150</v>
      </c>
      <c r="E411" s="11">
        <f t="shared" si="204"/>
        <v>150</v>
      </c>
      <c r="F411" s="11">
        <f t="shared" si="204"/>
        <v>150</v>
      </c>
      <c r="G411" s="2"/>
    </row>
    <row r="412" spans="1:7" outlineLevel="3">
      <c r="A412" s="26" t="s">
        <v>203</v>
      </c>
      <c r="B412" s="26"/>
      <c r="C412" s="27" t="s">
        <v>499</v>
      </c>
      <c r="D412" s="11">
        <f>D413</f>
        <v>150</v>
      </c>
      <c r="E412" s="11">
        <f t="shared" si="204"/>
        <v>150</v>
      </c>
      <c r="F412" s="11">
        <f t="shared" si="204"/>
        <v>150</v>
      </c>
      <c r="G412" s="2"/>
    </row>
    <row r="413" spans="1:7" ht="26.4" outlineLevel="4">
      <c r="A413" s="26" t="s">
        <v>203</v>
      </c>
      <c r="B413" s="26" t="s">
        <v>39</v>
      </c>
      <c r="C413" s="27" t="s">
        <v>368</v>
      </c>
      <c r="D413" s="11">
        <f>'№ 8 ведомственная'!F403</f>
        <v>150</v>
      </c>
      <c r="E413" s="11">
        <f>'№ 8 ведомственная'!G403</f>
        <v>150</v>
      </c>
      <c r="F413" s="11">
        <f>'№ 8 ведомственная'!H403</f>
        <v>150</v>
      </c>
      <c r="G413" s="2"/>
    </row>
    <row r="414" spans="1:7" ht="52.8" outlineLevel="1">
      <c r="A414" s="26" t="s">
        <v>204</v>
      </c>
      <c r="B414" s="26"/>
      <c r="C414" s="27" t="s">
        <v>500</v>
      </c>
      <c r="D414" s="11">
        <f>D415</f>
        <v>50</v>
      </c>
      <c r="E414" s="11">
        <f t="shared" ref="E414:F416" si="205">E415</f>
        <v>50</v>
      </c>
      <c r="F414" s="11">
        <f t="shared" si="205"/>
        <v>50</v>
      </c>
      <c r="G414" s="2"/>
    </row>
    <row r="415" spans="1:7" ht="26.4" outlineLevel="2">
      <c r="A415" s="26" t="s">
        <v>205</v>
      </c>
      <c r="B415" s="26"/>
      <c r="C415" s="27" t="s">
        <v>501</v>
      </c>
      <c r="D415" s="11">
        <f>D416</f>
        <v>50</v>
      </c>
      <c r="E415" s="11">
        <f t="shared" si="205"/>
        <v>50</v>
      </c>
      <c r="F415" s="11">
        <f t="shared" si="205"/>
        <v>50</v>
      </c>
      <c r="G415" s="2"/>
    </row>
    <row r="416" spans="1:7" ht="26.4" outlineLevel="3">
      <c r="A416" s="26" t="s">
        <v>206</v>
      </c>
      <c r="B416" s="26"/>
      <c r="C416" s="27" t="s">
        <v>502</v>
      </c>
      <c r="D416" s="11">
        <f>D417</f>
        <v>50</v>
      </c>
      <c r="E416" s="11">
        <f t="shared" si="205"/>
        <v>50</v>
      </c>
      <c r="F416" s="11">
        <f t="shared" si="205"/>
        <v>50</v>
      </c>
      <c r="G416" s="2"/>
    </row>
    <row r="417" spans="1:7" ht="26.4" outlineLevel="4">
      <c r="A417" s="26" t="s">
        <v>206</v>
      </c>
      <c r="B417" s="26" t="s">
        <v>39</v>
      </c>
      <c r="C417" s="27" t="s">
        <v>368</v>
      </c>
      <c r="D417" s="11">
        <f>'№ 8 ведомственная'!F407</f>
        <v>50</v>
      </c>
      <c r="E417" s="11">
        <f>'№ 8 ведомственная'!G407</f>
        <v>50</v>
      </c>
      <c r="F417" s="11">
        <f>'№ 8 ведомственная'!H407</f>
        <v>50</v>
      </c>
      <c r="G417" s="2"/>
    </row>
    <row r="418" spans="1:7" ht="26.4" outlineLevel="1">
      <c r="A418" s="26" t="s">
        <v>46</v>
      </c>
      <c r="B418" s="26"/>
      <c r="C418" s="27" t="s">
        <v>374</v>
      </c>
      <c r="D418" s="11">
        <f>D419+D422</f>
        <v>45</v>
      </c>
      <c r="E418" s="11">
        <f t="shared" ref="E418:F418" si="206">E419+E422</f>
        <v>45</v>
      </c>
      <c r="F418" s="11">
        <f t="shared" si="206"/>
        <v>45</v>
      </c>
      <c r="G418" s="2"/>
    </row>
    <row r="419" spans="1:7" ht="26.4" outlineLevel="2">
      <c r="A419" s="26" t="s">
        <v>47</v>
      </c>
      <c r="B419" s="26"/>
      <c r="C419" s="27" t="s">
        <v>375</v>
      </c>
      <c r="D419" s="11">
        <f>D420</f>
        <v>2</v>
      </c>
      <c r="E419" s="11">
        <f t="shared" ref="E419:F420" si="207">E420</f>
        <v>2</v>
      </c>
      <c r="F419" s="11">
        <f t="shared" si="207"/>
        <v>2</v>
      </c>
      <c r="G419" s="2"/>
    </row>
    <row r="420" spans="1:7" ht="26.4" outlineLevel="3">
      <c r="A420" s="26" t="s">
        <v>48</v>
      </c>
      <c r="B420" s="26"/>
      <c r="C420" s="27" t="s">
        <v>376</v>
      </c>
      <c r="D420" s="11">
        <f>D421</f>
        <v>2</v>
      </c>
      <c r="E420" s="11">
        <f t="shared" si="207"/>
        <v>2</v>
      </c>
      <c r="F420" s="11">
        <f t="shared" si="207"/>
        <v>2</v>
      </c>
      <c r="G420" s="2"/>
    </row>
    <row r="421" spans="1:7" ht="26.4" outlineLevel="4">
      <c r="A421" s="26" t="s">
        <v>48</v>
      </c>
      <c r="B421" s="26" t="s">
        <v>7</v>
      </c>
      <c r="C421" s="27" t="s">
        <v>342</v>
      </c>
      <c r="D421" s="11">
        <f>'№ 8 ведомственная'!F93</f>
        <v>2</v>
      </c>
      <c r="E421" s="11">
        <f>'№ 8 ведомственная'!G93</f>
        <v>2</v>
      </c>
      <c r="F421" s="11">
        <f>'№ 8 ведомственная'!H93</f>
        <v>2</v>
      </c>
      <c r="G421" s="2"/>
    </row>
    <row r="422" spans="1:7" outlineLevel="2">
      <c r="A422" s="26" t="s">
        <v>49</v>
      </c>
      <c r="B422" s="26"/>
      <c r="C422" s="27" t="s">
        <v>377</v>
      </c>
      <c r="D422" s="11">
        <f>D423</f>
        <v>43</v>
      </c>
      <c r="E422" s="11">
        <f t="shared" ref="E422:F423" si="208">E423</f>
        <v>43</v>
      </c>
      <c r="F422" s="11">
        <f t="shared" si="208"/>
        <v>43</v>
      </c>
      <c r="G422" s="2"/>
    </row>
    <row r="423" spans="1:7" ht="26.4" outlineLevel="3">
      <c r="A423" s="26" t="s">
        <v>50</v>
      </c>
      <c r="B423" s="26"/>
      <c r="C423" s="27" t="s">
        <v>378</v>
      </c>
      <c r="D423" s="11">
        <f>D424</f>
        <v>43</v>
      </c>
      <c r="E423" s="11">
        <f t="shared" si="208"/>
        <v>43</v>
      </c>
      <c r="F423" s="11">
        <f t="shared" si="208"/>
        <v>43</v>
      </c>
      <c r="G423" s="2"/>
    </row>
    <row r="424" spans="1:7" ht="26.4" outlineLevel="4">
      <c r="A424" s="26" t="s">
        <v>50</v>
      </c>
      <c r="B424" s="26" t="s">
        <v>7</v>
      </c>
      <c r="C424" s="27" t="s">
        <v>342</v>
      </c>
      <c r="D424" s="11">
        <f>'№ 8 ведомственная'!F96</f>
        <v>43</v>
      </c>
      <c r="E424" s="11">
        <f>'№ 8 ведомственная'!G96</f>
        <v>43</v>
      </c>
      <c r="F424" s="11">
        <f>'№ 8 ведомственная'!H96</f>
        <v>43</v>
      </c>
      <c r="G424" s="2"/>
    </row>
    <row r="425" spans="1:7" ht="39.6" outlineLevel="4">
      <c r="A425" s="26" t="s">
        <v>720</v>
      </c>
      <c r="B425" s="25"/>
      <c r="C425" s="27" t="s">
        <v>725</v>
      </c>
      <c r="D425" s="11">
        <f>D426</f>
        <v>50</v>
      </c>
      <c r="E425" s="11">
        <f t="shared" ref="E425:F425" si="209">E426</f>
        <v>50</v>
      </c>
      <c r="F425" s="11">
        <f t="shared" si="209"/>
        <v>50</v>
      </c>
      <c r="G425" s="2"/>
    </row>
    <row r="426" spans="1:7" ht="66.75" customHeight="1" outlineLevel="4">
      <c r="A426" s="26" t="s">
        <v>721</v>
      </c>
      <c r="B426" s="25"/>
      <c r="C426" s="27" t="s">
        <v>739</v>
      </c>
      <c r="D426" s="11">
        <f>D427</f>
        <v>50</v>
      </c>
      <c r="E426" s="11">
        <f t="shared" ref="E426:F426" si="210">E427</f>
        <v>50</v>
      </c>
      <c r="F426" s="11">
        <f t="shared" si="210"/>
        <v>50</v>
      </c>
      <c r="G426" s="2"/>
    </row>
    <row r="427" spans="1:7" ht="26.4" outlineLevel="4">
      <c r="A427" s="26" t="s">
        <v>722</v>
      </c>
      <c r="B427" s="25"/>
      <c r="C427" s="27" t="s">
        <v>726</v>
      </c>
      <c r="D427" s="11">
        <f>D428</f>
        <v>50</v>
      </c>
      <c r="E427" s="11">
        <f>E428</f>
        <v>50</v>
      </c>
      <c r="F427" s="11">
        <f>F428</f>
        <v>50</v>
      </c>
      <c r="G427" s="2"/>
    </row>
    <row r="428" spans="1:7" ht="26.4" outlineLevel="4">
      <c r="A428" s="26" t="s">
        <v>723</v>
      </c>
      <c r="B428" s="25"/>
      <c r="C428" s="27" t="s">
        <v>727</v>
      </c>
      <c r="D428" s="11">
        <f>D429</f>
        <v>50</v>
      </c>
      <c r="E428" s="11">
        <f t="shared" ref="E428:F428" si="211">E429</f>
        <v>50</v>
      </c>
      <c r="F428" s="11">
        <f t="shared" si="211"/>
        <v>50</v>
      </c>
      <c r="G428" s="2"/>
    </row>
    <row r="429" spans="1:7" ht="26.4" outlineLevel="4">
      <c r="A429" s="26" t="s">
        <v>723</v>
      </c>
      <c r="B429" s="25">
        <v>200</v>
      </c>
      <c r="C429" s="27" t="s">
        <v>342</v>
      </c>
      <c r="D429" s="11">
        <f>'№ 8 ведомственная'!F161</f>
        <v>50</v>
      </c>
      <c r="E429" s="11">
        <f>'№ 8 ведомственная'!G161</f>
        <v>50</v>
      </c>
      <c r="F429" s="11">
        <f>'№ 8 ведомственная'!H161</f>
        <v>50</v>
      </c>
      <c r="G429" s="2"/>
    </row>
    <row r="430" spans="1:7" s="44" customFormat="1" ht="26.4">
      <c r="A430" s="26" t="s">
        <v>233</v>
      </c>
      <c r="B430" s="26"/>
      <c r="C430" s="27" t="s">
        <v>334</v>
      </c>
      <c r="D430" s="11">
        <f>D431</f>
        <v>456</v>
      </c>
      <c r="E430" s="11">
        <f t="shared" ref="E430:F431" si="212">E431</f>
        <v>181</v>
      </c>
      <c r="F430" s="11">
        <f t="shared" si="212"/>
        <v>181</v>
      </c>
      <c r="G430" s="4"/>
    </row>
    <row r="431" spans="1:7" outlineLevel="1">
      <c r="A431" s="26" t="s">
        <v>234</v>
      </c>
      <c r="B431" s="26"/>
      <c r="C431" s="27" t="s">
        <v>521</v>
      </c>
      <c r="D431" s="11">
        <f>D432</f>
        <v>456</v>
      </c>
      <c r="E431" s="11">
        <f t="shared" si="212"/>
        <v>181</v>
      </c>
      <c r="F431" s="11">
        <f t="shared" si="212"/>
        <v>181</v>
      </c>
      <c r="G431" s="2"/>
    </row>
    <row r="432" spans="1:7" ht="39.6" outlineLevel="2">
      <c r="A432" s="26" t="s">
        <v>235</v>
      </c>
      <c r="B432" s="26"/>
      <c r="C432" s="27" t="s">
        <v>522</v>
      </c>
      <c r="D432" s="11">
        <f>D433+D435+D437</f>
        <v>456</v>
      </c>
      <c r="E432" s="11">
        <f t="shared" ref="E432:F432" si="213">E433+E435+E437</f>
        <v>181</v>
      </c>
      <c r="F432" s="11">
        <f t="shared" si="213"/>
        <v>181</v>
      </c>
      <c r="G432" s="2"/>
    </row>
    <row r="433" spans="1:7" ht="26.4" outlineLevel="3">
      <c r="A433" s="26" t="s">
        <v>236</v>
      </c>
      <c r="B433" s="26"/>
      <c r="C433" s="27" t="s">
        <v>523</v>
      </c>
      <c r="D433" s="11">
        <f>D434</f>
        <v>77</v>
      </c>
      <c r="E433" s="11">
        <f t="shared" ref="E433:F433" si="214">E434</f>
        <v>77</v>
      </c>
      <c r="F433" s="11">
        <f t="shared" si="214"/>
        <v>77</v>
      </c>
      <c r="G433" s="2"/>
    </row>
    <row r="434" spans="1:7" ht="26.4" outlineLevel="4">
      <c r="A434" s="26" t="s">
        <v>236</v>
      </c>
      <c r="B434" s="26" t="s">
        <v>7</v>
      </c>
      <c r="C434" s="27" t="s">
        <v>342</v>
      </c>
      <c r="D434" s="11">
        <f>'№ 8 ведомственная'!F493</f>
        <v>77</v>
      </c>
      <c r="E434" s="11">
        <f>'№ 8 ведомственная'!G493</f>
        <v>77</v>
      </c>
      <c r="F434" s="11">
        <f>'№ 8 ведомственная'!H493</f>
        <v>77</v>
      </c>
      <c r="G434" s="2"/>
    </row>
    <row r="435" spans="1:7" outlineLevel="3">
      <c r="A435" s="26" t="s">
        <v>237</v>
      </c>
      <c r="B435" s="26"/>
      <c r="C435" s="27" t="s">
        <v>524</v>
      </c>
      <c r="D435" s="11">
        <f>D436</f>
        <v>104</v>
      </c>
      <c r="E435" s="11">
        <f t="shared" ref="E435:F435" si="215">E436</f>
        <v>104</v>
      </c>
      <c r="F435" s="11">
        <f t="shared" si="215"/>
        <v>104</v>
      </c>
      <c r="G435" s="2"/>
    </row>
    <row r="436" spans="1:7" ht="26.4" outlineLevel="4">
      <c r="A436" s="26" t="s">
        <v>237</v>
      </c>
      <c r="B436" s="26" t="s">
        <v>7</v>
      </c>
      <c r="C436" s="89" t="s">
        <v>342</v>
      </c>
      <c r="D436" s="11">
        <f>'№ 8 ведомственная'!F495</f>
        <v>104</v>
      </c>
      <c r="E436" s="11">
        <f>'№ 8 ведомственная'!G495</f>
        <v>104</v>
      </c>
      <c r="F436" s="11">
        <f>'№ 8 ведомственная'!H495</f>
        <v>104</v>
      </c>
      <c r="G436" s="2"/>
    </row>
    <row r="437" spans="1:7" ht="39.6" outlineLevel="4">
      <c r="A437" s="26" t="s">
        <v>700</v>
      </c>
      <c r="B437" s="25"/>
      <c r="C437" s="27" t="s">
        <v>701</v>
      </c>
      <c r="D437" s="11">
        <f>D438</f>
        <v>275</v>
      </c>
      <c r="E437" s="11">
        <f t="shared" ref="E437:F437" si="216">E438</f>
        <v>0</v>
      </c>
      <c r="F437" s="11">
        <f t="shared" si="216"/>
        <v>0</v>
      </c>
      <c r="G437" s="2"/>
    </row>
    <row r="438" spans="1:7" ht="26.4" outlineLevel="4">
      <c r="A438" s="26" t="s">
        <v>700</v>
      </c>
      <c r="B438" s="25">
        <v>200</v>
      </c>
      <c r="C438" s="27" t="s">
        <v>342</v>
      </c>
      <c r="D438" s="11">
        <f>'№ 8 ведомственная'!F497</f>
        <v>275</v>
      </c>
      <c r="E438" s="11">
        <f>'№ 8 ведомственная'!G497</f>
        <v>0</v>
      </c>
      <c r="F438" s="11">
        <f>'№ 8 ведомственная'!H497</f>
        <v>0</v>
      </c>
      <c r="G438" s="2"/>
    </row>
    <row r="439" spans="1:7" s="44" customFormat="1" ht="39.6">
      <c r="A439" s="26" t="s">
        <v>51</v>
      </c>
      <c r="B439" s="26"/>
      <c r="C439" s="89" t="s">
        <v>593</v>
      </c>
      <c r="D439" s="11">
        <f>D440+D444+D448</f>
        <v>2952.8</v>
      </c>
      <c r="E439" s="11">
        <f>E440+E444+E448</f>
        <v>344.8</v>
      </c>
      <c r="F439" s="11">
        <f>F440+F444+F448</f>
        <v>0</v>
      </c>
      <c r="G439" s="4"/>
    </row>
    <row r="440" spans="1:7" ht="39.6" outlineLevel="1">
      <c r="A440" s="26" t="s">
        <v>52</v>
      </c>
      <c r="B440" s="26"/>
      <c r="C440" s="89" t="s">
        <v>746</v>
      </c>
      <c r="D440" s="11">
        <f>D441</f>
        <v>608</v>
      </c>
      <c r="E440" s="11">
        <f t="shared" ref="E440:F440" si="217">E441</f>
        <v>0</v>
      </c>
      <c r="F440" s="11">
        <f t="shared" si="217"/>
        <v>0</v>
      </c>
      <c r="G440" s="2"/>
    </row>
    <row r="441" spans="1:7" ht="26.4" outlineLevel="2">
      <c r="A441" s="26" t="s">
        <v>53</v>
      </c>
      <c r="B441" s="26"/>
      <c r="C441" s="89" t="s">
        <v>379</v>
      </c>
      <c r="D441" s="11">
        <f>D442</f>
        <v>608</v>
      </c>
      <c r="E441" s="11">
        <f t="shared" ref="E441:F442" si="218">E442</f>
        <v>0</v>
      </c>
      <c r="F441" s="11">
        <f t="shared" si="218"/>
        <v>0</v>
      </c>
      <c r="G441" s="2"/>
    </row>
    <row r="442" spans="1:7" ht="39.6" outlineLevel="3">
      <c r="A442" s="26" t="s">
        <v>54</v>
      </c>
      <c r="B442" s="26"/>
      <c r="C442" s="89" t="s">
        <v>605</v>
      </c>
      <c r="D442" s="11">
        <f>D443</f>
        <v>608</v>
      </c>
      <c r="E442" s="11">
        <f t="shared" si="218"/>
        <v>0</v>
      </c>
      <c r="F442" s="11">
        <f t="shared" si="218"/>
        <v>0</v>
      </c>
      <c r="G442" s="2"/>
    </row>
    <row r="443" spans="1:7" ht="26.4" outlineLevel="4">
      <c r="A443" s="26" t="s">
        <v>54</v>
      </c>
      <c r="B443" s="26" t="s">
        <v>7</v>
      </c>
      <c r="C443" s="89" t="s">
        <v>342</v>
      </c>
      <c r="D443" s="11">
        <f>'№ 8 ведомственная'!F101</f>
        <v>608</v>
      </c>
      <c r="E443" s="11">
        <f>'№ 8 ведомственная'!G101</f>
        <v>0</v>
      </c>
      <c r="F443" s="11">
        <f>'№ 8 ведомственная'!H101</f>
        <v>0</v>
      </c>
      <c r="G443" s="2"/>
    </row>
    <row r="444" spans="1:7" ht="39.6" outlineLevel="1">
      <c r="A444" s="26" t="s">
        <v>55</v>
      </c>
      <c r="B444" s="26"/>
      <c r="C444" s="89" t="s">
        <v>595</v>
      </c>
      <c r="D444" s="11">
        <f>D445</f>
        <v>2000</v>
      </c>
      <c r="E444" s="11">
        <f t="shared" ref="E444:F444" si="219">E445</f>
        <v>0</v>
      </c>
      <c r="F444" s="11">
        <f t="shared" si="219"/>
        <v>0</v>
      </c>
      <c r="G444" s="2"/>
    </row>
    <row r="445" spans="1:7" ht="52.8" outlineLevel="2">
      <c r="A445" s="26" t="s">
        <v>583</v>
      </c>
      <c r="B445" s="26"/>
      <c r="C445" s="89" t="s">
        <v>606</v>
      </c>
      <c r="D445" s="11">
        <f>D446</f>
        <v>2000</v>
      </c>
      <c r="E445" s="11">
        <f t="shared" ref="E445:F446" si="220">E446</f>
        <v>0</v>
      </c>
      <c r="F445" s="11">
        <f t="shared" si="220"/>
        <v>0</v>
      </c>
      <c r="G445" s="2"/>
    </row>
    <row r="446" spans="1:7" ht="39.6" outlineLevel="3">
      <c r="A446" s="26" t="s">
        <v>585</v>
      </c>
      <c r="B446" s="26"/>
      <c r="C446" s="89" t="s">
        <v>596</v>
      </c>
      <c r="D446" s="11">
        <f>D447</f>
        <v>2000</v>
      </c>
      <c r="E446" s="11">
        <f t="shared" si="220"/>
        <v>0</v>
      </c>
      <c r="F446" s="11">
        <f t="shared" si="220"/>
        <v>0</v>
      </c>
      <c r="G446" s="2"/>
    </row>
    <row r="447" spans="1:7" ht="26.4" outlineLevel="4">
      <c r="A447" s="26" t="s">
        <v>585</v>
      </c>
      <c r="B447" s="26" t="s">
        <v>7</v>
      </c>
      <c r="C447" s="89" t="s">
        <v>342</v>
      </c>
      <c r="D447" s="11">
        <f>'№ 8 ведомственная'!F105</f>
        <v>2000</v>
      </c>
      <c r="E447" s="11">
        <f>'№ 8 ведомственная'!G105</f>
        <v>0</v>
      </c>
      <c r="F447" s="11">
        <f>'№ 8 ведомственная'!H105</f>
        <v>0</v>
      </c>
      <c r="G447" s="2"/>
    </row>
    <row r="448" spans="1:7" ht="26.4" outlineLevel="1">
      <c r="A448" s="26" t="s">
        <v>56</v>
      </c>
      <c r="B448" s="26"/>
      <c r="C448" s="89" t="s">
        <v>747</v>
      </c>
      <c r="D448" s="11">
        <f>D449+D452</f>
        <v>344.8</v>
      </c>
      <c r="E448" s="11">
        <f t="shared" ref="E448:F448" si="221">E449+E452</f>
        <v>344.8</v>
      </c>
      <c r="F448" s="11">
        <f t="shared" si="221"/>
        <v>0</v>
      </c>
      <c r="G448" s="2"/>
    </row>
    <row r="449" spans="1:7" ht="39.6" outlineLevel="2">
      <c r="A449" s="26" t="s">
        <v>57</v>
      </c>
      <c r="B449" s="26"/>
      <c r="C449" s="89" t="s">
        <v>748</v>
      </c>
      <c r="D449" s="11">
        <f>D450</f>
        <v>144.80000000000001</v>
      </c>
      <c r="E449" s="11">
        <f t="shared" ref="E449:F450" si="222">E450</f>
        <v>144.80000000000001</v>
      </c>
      <c r="F449" s="11">
        <f t="shared" si="222"/>
        <v>0</v>
      </c>
      <c r="G449" s="2"/>
    </row>
    <row r="450" spans="1:7" ht="39.6" outlineLevel="3">
      <c r="A450" s="26" t="s">
        <v>58</v>
      </c>
      <c r="B450" s="26"/>
      <c r="C450" s="89" t="s">
        <v>749</v>
      </c>
      <c r="D450" s="11">
        <f>D451</f>
        <v>144.80000000000001</v>
      </c>
      <c r="E450" s="11">
        <f t="shared" si="222"/>
        <v>144.80000000000001</v>
      </c>
      <c r="F450" s="11">
        <f t="shared" si="222"/>
        <v>0</v>
      </c>
      <c r="G450" s="2"/>
    </row>
    <row r="451" spans="1:7" ht="26.4" outlineLevel="4">
      <c r="A451" s="26" t="s">
        <v>58</v>
      </c>
      <c r="B451" s="26" t="s">
        <v>7</v>
      </c>
      <c r="C451" s="89" t="s">
        <v>342</v>
      </c>
      <c r="D451" s="11">
        <f>'№ 8 ведомственная'!F109</f>
        <v>144.80000000000001</v>
      </c>
      <c r="E451" s="11">
        <f>'№ 8 ведомственная'!G109</f>
        <v>144.80000000000001</v>
      </c>
      <c r="F451" s="11">
        <f>'№ 8 ведомственная'!H109</f>
        <v>0</v>
      </c>
      <c r="G451" s="2"/>
    </row>
    <row r="452" spans="1:7" ht="26.4" outlineLevel="2">
      <c r="A452" s="26" t="s">
        <v>59</v>
      </c>
      <c r="B452" s="26"/>
      <c r="C452" s="89" t="s">
        <v>750</v>
      </c>
      <c r="D452" s="11">
        <f>D453</f>
        <v>200</v>
      </c>
      <c r="E452" s="11">
        <f t="shared" ref="E452:F453" si="223">E453</f>
        <v>200</v>
      </c>
      <c r="F452" s="11">
        <f t="shared" si="223"/>
        <v>0</v>
      </c>
      <c r="G452" s="2"/>
    </row>
    <row r="453" spans="1:7" ht="26.4" outlineLevel="3">
      <c r="A453" s="26" t="s">
        <v>60</v>
      </c>
      <c r="B453" s="26"/>
      <c r="C453" s="89" t="s">
        <v>751</v>
      </c>
      <c r="D453" s="11">
        <f>D454</f>
        <v>200</v>
      </c>
      <c r="E453" s="11">
        <f t="shared" si="223"/>
        <v>200</v>
      </c>
      <c r="F453" s="11">
        <f t="shared" si="223"/>
        <v>0</v>
      </c>
      <c r="G453" s="2"/>
    </row>
    <row r="454" spans="1:7" ht="26.4" outlineLevel="4">
      <c r="A454" s="26" t="s">
        <v>60</v>
      </c>
      <c r="B454" s="26" t="s">
        <v>7</v>
      </c>
      <c r="C454" s="89" t="s">
        <v>342</v>
      </c>
      <c r="D454" s="11">
        <f>'№ 8 ведомственная'!F112</f>
        <v>200</v>
      </c>
      <c r="E454" s="11">
        <f>'№ 8 ведомственная'!G112</f>
        <v>200</v>
      </c>
      <c r="F454" s="11">
        <f>'№ 8 ведомственная'!H112</f>
        <v>0</v>
      </c>
      <c r="G454" s="2"/>
    </row>
    <row r="455" spans="1:7" s="44" customFormat="1" ht="39.6">
      <c r="A455" s="26" t="s">
        <v>113</v>
      </c>
      <c r="B455" s="26"/>
      <c r="C455" s="27" t="s">
        <v>312</v>
      </c>
      <c r="D455" s="11">
        <f>D456</f>
        <v>210</v>
      </c>
      <c r="E455" s="11">
        <f t="shared" ref="E455:F456" si="224">E456</f>
        <v>200</v>
      </c>
      <c r="F455" s="11">
        <f t="shared" si="224"/>
        <v>0</v>
      </c>
      <c r="G455" s="4"/>
    </row>
    <row r="456" spans="1:7" ht="26.4" outlineLevel="1">
      <c r="A456" s="26" t="s">
        <v>114</v>
      </c>
      <c r="B456" s="26"/>
      <c r="C456" s="27" t="s">
        <v>743</v>
      </c>
      <c r="D456" s="11">
        <f>D457</f>
        <v>210</v>
      </c>
      <c r="E456" s="11">
        <f t="shared" si="224"/>
        <v>200</v>
      </c>
      <c r="F456" s="11">
        <f t="shared" si="224"/>
        <v>0</v>
      </c>
      <c r="G456" s="2"/>
    </row>
    <row r="457" spans="1:7" ht="26.4" outlineLevel="2">
      <c r="A457" s="26" t="s">
        <v>115</v>
      </c>
      <c r="B457" s="26"/>
      <c r="C457" s="27" t="s">
        <v>744</v>
      </c>
      <c r="D457" s="11">
        <f>D458+D460</f>
        <v>210</v>
      </c>
      <c r="E457" s="11">
        <f t="shared" ref="E457:F457" si="225">E458+E460</f>
        <v>200</v>
      </c>
      <c r="F457" s="11">
        <f t="shared" si="225"/>
        <v>0</v>
      </c>
      <c r="G457" s="2"/>
    </row>
    <row r="458" spans="1:7" outlineLevel="3">
      <c r="A458" s="26" t="s">
        <v>116</v>
      </c>
      <c r="B458" s="26"/>
      <c r="C458" s="27" t="s">
        <v>573</v>
      </c>
      <c r="D458" s="11">
        <f>D459</f>
        <v>200</v>
      </c>
      <c r="E458" s="11">
        <f t="shared" ref="E458:F458" si="226">E459</f>
        <v>200</v>
      </c>
      <c r="F458" s="11">
        <f t="shared" si="226"/>
        <v>0</v>
      </c>
      <c r="G458" s="2"/>
    </row>
    <row r="459" spans="1:7" ht="26.4" outlineLevel="4">
      <c r="A459" s="26" t="s">
        <v>116</v>
      </c>
      <c r="B459" s="26" t="s">
        <v>7</v>
      </c>
      <c r="C459" s="27" t="s">
        <v>342</v>
      </c>
      <c r="D459" s="11">
        <f>'№ 8 ведомственная'!F218</f>
        <v>200</v>
      </c>
      <c r="E459" s="11">
        <f>'№ 8 ведомственная'!G218</f>
        <v>200</v>
      </c>
      <c r="F459" s="11">
        <f>'№ 8 ведомственная'!H218</f>
        <v>0</v>
      </c>
      <c r="G459" s="2"/>
    </row>
    <row r="460" spans="1:7" ht="39.6" outlineLevel="3">
      <c r="A460" s="26" t="s">
        <v>118</v>
      </c>
      <c r="B460" s="26"/>
      <c r="C460" s="27" t="s">
        <v>745</v>
      </c>
      <c r="D460" s="11">
        <f>D461</f>
        <v>10</v>
      </c>
      <c r="E460" s="11">
        <f t="shared" ref="E460:F460" si="227">E461</f>
        <v>0</v>
      </c>
      <c r="F460" s="11">
        <f t="shared" si="227"/>
        <v>0</v>
      </c>
      <c r="G460" s="2"/>
    </row>
    <row r="461" spans="1:7" ht="26.4" outlineLevel="4">
      <c r="A461" s="26" t="s">
        <v>118</v>
      </c>
      <c r="B461" s="26" t="s">
        <v>117</v>
      </c>
      <c r="C461" s="27" t="s">
        <v>434</v>
      </c>
      <c r="D461" s="11">
        <f>'№ 8 ведомственная'!F220</f>
        <v>10</v>
      </c>
      <c r="E461" s="11">
        <f>'№ 8 ведомственная'!G220</f>
        <v>0</v>
      </c>
      <c r="F461" s="11">
        <f>'№ 8 ведомственная'!H220</f>
        <v>0</v>
      </c>
      <c r="G461" s="2"/>
    </row>
    <row r="462" spans="1:7" s="44" customFormat="1" ht="39.6">
      <c r="A462" s="26" t="s">
        <v>139</v>
      </c>
      <c r="B462" s="26"/>
      <c r="C462" s="27" t="s">
        <v>315</v>
      </c>
      <c r="D462" s="11">
        <f>D463</f>
        <v>15254.1</v>
      </c>
      <c r="E462" s="11">
        <f t="shared" ref="E462:F462" si="228">E463</f>
        <v>890</v>
      </c>
      <c r="F462" s="11">
        <f t="shared" si="228"/>
        <v>890</v>
      </c>
      <c r="G462" s="4"/>
    </row>
    <row r="463" spans="1:7" ht="26.4" outlineLevel="1">
      <c r="A463" s="26" t="s">
        <v>140</v>
      </c>
      <c r="B463" s="26"/>
      <c r="C463" s="27" t="s">
        <v>457</v>
      </c>
      <c r="D463" s="11">
        <f>D464+D469</f>
        <v>15254.1</v>
      </c>
      <c r="E463" s="11">
        <f>E464+E469</f>
        <v>890</v>
      </c>
      <c r="F463" s="11">
        <f>F464+F469</f>
        <v>890</v>
      </c>
      <c r="G463" s="2"/>
    </row>
    <row r="464" spans="1:7" ht="26.4" outlineLevel="2">
      <c r="A464" s="26" t="s">
        <v>141</v>
      </c>
      <c r="B464" s="26"/>
      <c r="C464" s="27" t="s">
        <v>603</v>
      </c>
      <c r="D464" s="11">
        <f>D465+D467</f>
        <v>1755</v>
      </c>
      <c r="E464" s="11">
        <f t="shared" ref="E464:F464" si="229">E465+E467</f>
        <v>790</v>
      </c>
      <c r="F464" s="11">
        <f t="shared" si="229"/>
        <v>790</v>
      </c>
      <c r="G464" s="2"/>
    </row>
    <row r="465" spans="1:7" ht="39.6" outlineLevel="3">
      <c r="A465" s="26" t="s">
        <v>142</v>
      </c>
      <c r="B465" s="26"/>
      <c r="C465" s="27" t="s">
        <v>458</v>
      </c>
      <c r="D465" s="11">
        <f>D466</f>
        <v>755</v>
      </c>
      <c r="E465" s="11">
        <f t="shared" ref="E465:F465" si="230">E466</f>
        <v>790</v>
      </c>
      <c r="F465" s="11">
        <f t="shared" si="230"/>
        <v>790</v>
      </c>
      <c r="G465" s="2"/>
    </row>
    <row r="466" spans="1:7" ht="26.4" outlineLevel="4">
      <c r="A466" s="26" t="s">
        <v>142</v>
      </c>
      <c r="B466" s="26" t="s">
        <v>7</v>
      </c>
      <c r="C466" s="27" t="s">
        <v>342</v>
      </c>
      <c r="D466" s="11">
        <f>'№ 8 ведомственная'!F279</f>
        <v>755</v>
      </c>
      <c r="E466" s="11">
        <f>'№ 8 ведомственная'!G279</f>
        <v>790</v>
      </c>
      <c r="F466" s="11">
        <f>'№ 8 ведомственная'!H279</f>
        <v>790</v>
      </c>
      <c r="G466" s="2"/>
    </row>
    <row r="467" spans="1:7" ht="26.4" outlineLevel="4">
      <c r="A467" s="26" t="s">
        <v>665</v>
      </c>
      <c r="B467" s="25"/>
      <c r="C467" s="27" t="s">
        <v>664</v>
      </c>
      <c r="D467" s="11">
        <f>D468</f>
        <v>1000</v>
      </c>
      <c r="E467" s="11">
        <f t="shared" ref="E467:F467" si="231">E468</f>
        <v>0</v>
      </c>
      <c r="F467" s="11">
        <f t="shared" si="231"/>
        <v>0</v>
      </c>
      <c r="G467" s="2"/>
    </row>
    <row r="468" spans="1:7" ht="26.4" outlineLevel="4">
      <c r="A468" s="26" t="s">
        <v>665</v>
      </c>
      <c r="B468" s="25">
        <v>200</v>
      </c>
      <c r="C468" s="27" t="s">
        <v>342</v>
      </c>
      <c r="D468" s="11">
        <f>'№ 8 ведомственная'!F281</f>
        <v>1000</v>
      </c>
      <c r="E468" s="11">
        <f>'№ 8 ведомственная'!G281</f>
        <v>0</v>
      </c>
      <c r="F468" s="11">
        <f>'№ 8 ведомственная'!H281</f>
        <v>0</v>
      </c>
      <c r="G468" s="2"/>
    </row>
    <row r="469" spans="1:7" ht="39.6" outlineLevel="2">
      <c r="A469" s="26" t="s">
        <v>143</v>
      </c>
      <c r="B469" s="26"/>
      <c r="C469" s="27" t="s">
        <v>459</v>
      </c>
      <c r="D469" s="11">
        <f>D470</f>
        <v>13499.1</v>
      </c>
      <c r="E469" s="11">
        <f t="shared" ref="E469:F470" si="232">E470</f>
        <v>100</v>
      </c>
      <c r="F469" s="11">
        <f t="shared" si="232"/>
        <v>100</v>
      </c>
      <c r="G469" s="2"/>
    </row>
    <row r="470" spans="1:7" ht="39.6" outlineLevel="3">
      <c r="A470" s="26" t="s">
        <v>144</v>
      </c>
      <c r="B470" s="26"/>
      <c r="C470" s="27" t="s">
        <v>460</v>
      </c>
      <c r="D470" s="11">
        <f>D471</f>
        <v>13499.1</v>
      </c>
      <c r="E470" s="11">
        <f t="shared" si="232"/>
        <v>100</v>
      </c>
      <c r="F470" s="11">
        <f t="shared" si="232"/>
        <v>100</v>
      </c>
      <c r="G470" s="2"/>
    </row>
    <row r="471" spans="1:7" ht="26.4" outlineLevel="4">
      <c r="A471" s="26" t="s">
        <v>144</v>
      </c>
      <c r="B471" s="26" t="s">
        <v>7</v>
      </c>
      <c r="C471" s="27" t="s">
        <v>342</v>
      </c>
      <c r="D471" s="11">
        <f>'№ 8 ведомственная'!F284</f>
        <v>13499.1</v>
      </c>
      <c r="E471" s="11">
        <f>'№ 8 ведомственная'!G284</f>
        <v>100</v>
      </c>
      <c r="F471" s="11">
        <f>'№ 8 ведомственная'!H284</f>
        <v>100</v>
      </c>
      <c r="G471" s="2"/>
    </row>
    <row r="472" spans="1:7" s="44" customFormat="1">
      <c r="A472" s="26" t="s">
        <v>3</v>
      </c>
      <c r="B472" s="26"/>
      <c r="C472" s="27" t="s">
        <v>294</v>
      </c>
      <c r="D472" s="11">
        <f>D473+D476+D482</f>
        <v>16610.2</v>
      </c>
      <c r="E472" s="11">
        <f>E473+E476+E482</f>
        <v>15910.2</v>
      </c>
      <c r="F472" s="11">
        <f>F473+F476+F482</f>
        <v>15910.2</v>
      </c>
      <c r="G472" s="4"/>
    </row>
    <row r="473" spans="1:7" outlineLevel="1">
      <c r="A473" s="26" t="s">
        <v>26</v>
      </c>
      <c r="B473" s="26"/>
      <c r="C473" s="27" t="s">
        <v>299</v>
      </c>
      <c r="D473" s="11">
        <f>D474</f>
        <v>300</v>
      </c>
      <c r="E473" s="11">
        <f t="shared" ref="E473:F474" si="233">E474</f>
        <v>300</v>
      </c>
      <c r="F473" s="11">
        <f t="shared" si="233"/>
        <v>300</v>
      </c>
      <c r="G473" s="2"/>
    </row>
    <row r="474" spans="1:7" outlineLevel="3">
      <c r="A474" s="26" t="s">
        <v>27</v>
      </c>
      <c r="B474" s="26"/>
      <c r="C474" s="27" t="s">
        <v>356</v>
      </c>
      <c r="D474" s="11">
        <f>D475</f>
        <v>300</v>
      </c>
      <c r="E474" s="11">
        <f t="shared" si="233"/>
        <v>300</v>
      </c>
      <c r="F474" s="11">
        <f t="shared" si="233"/>
        <v>300</v>
      </c>
      <c r="G474" s="2"/>
    </row>
    <row r="475" spans="1:7" outlineLevel="4">
      <c r="A475" s="26" t="s">
        <v>27</v>
      </c>
      <c r="B475" s="26" t="s">
        <v>8</v>
      </c>
      <c r="C475" s="27" t="s">
        <v>343</v>
      </c>
      <c r="D475" s="11">
        <v>300</v>
      </c>
      <c r="E475" s="11">
        <v>300</v>
      </c>
      <c r="F475" s="11">
        <v>300</v>
      </c>
      <c r="G475" s="2"/>
    </row>
    <row r="476" spans="1:7" outlineLevel="1">
      <c r="A476" s="26" t="s">
        <v>10</v>
      </c>
      <c r="B476" s="26"/>
      <c r="C476" s="27" t="s">
        <v>344</v>
      </c>
      <c r="D476" s="11">
        <f>D477</f>
        <v>7184.4</v>
      </c>
      <c r="E476" s="11">
        <f t="shared" ref="E476:F476" si="234">E477</f>
        <v>6484.4</v>
      </c>
      <c r="F476" s="11">
        <f t="shared" si="234"/>
        <v>6484.4</v>
      </c>
      <c r="G476" s="2"/>
    </row>
    <row r="477" spans="1:7" ht="26.4" outlineLevel="3">
      <c r="A477" s="26" t="s">
        <v>61</v>
      </c>
      <c r="B477" s="26"/>
      <c r="C477" s="27" t="s">
        <v>387</v>
      </c>
      <c r="D477" s="11">
        <f>D478+D479+D481+D480</f>
        <v>7184.4</v>
      </c>
      <c r="E477" s="11">
        <f t="shared" ref="E477:F477" si="235">E478+E479+E481+E480</f>
        <v>6484.4</v>
      </c>
      <c r="F477" s="11">
        <f t="shared" si="235"/>
        <v>6484.4</v>
      </c>
      <c r="G477" s="2"/>
    </row>
    <row r="478" spans="1:7" ht="52.8" outlineLevel="4">
      <c r="A478" s="26" t="s">
        <v>61</v>
      </c>
      <c r="B478" s="26" t="s">
        <v>6</v>
      </c>
      <c r="C478" s="27" t="s">
        <v>341</v>
      </c>
      <c r="D478" s="11">
        <f>'№ 8 ведомственная'!F116</f>
        <v>4765.2999999999993</v>
      </c>
      <c r="E478" s="11">
        <f>'№ 8 ведомственная'!G116</f>
        <v>4849.3999999999996</v>
      </c>
      <c r="F478" s="11">
        <f>'№ 8 ведомственная'!H116</f>
        <v>4849.3999999999996</v>
      </c>
      <c r="G478" s="2"/>
    </row>
    <row r="479" spans="1:7" ht="26.4" outlineLevel="4">
      <c r="A479" s="26" t="s">
        <v>61</v>
      </c>
      <c r="B479" s="26" t="s">
        <v>7</v>
      </c>
      <c r="C479" s="27" t="s">
        <v>342</v>
      </c>
      <c r="D479" s="11">
        <f>'№ 8 ведомственная'!F117</f>
        <v>2214</v>
      </c>
      <c r="E479" s="11">
        <f>'№ 8 ведомственная'!G117</f>
        <v>1514</v>
      </c>
      <c r="F479" s="11">
        <f>'№ 8 ведомственная'!H117</f>
        <v>1514</v>
      </c>
      <c r="G479" s="2"/>
    </row>
    <row r="480" spans="1:7" outlineLevel="4">
      <c r="A480" s="26" t="s">
        <v>61</v>
      </c>
      <c r="B480" s="26" t="s">
        <v>21</v>
      </c>
      <c r="C480" s="27" t="s">
        <v>353</v>
      </c>
      <c r="D480" s="11">
        <f>'№ 8 ведомственная'!F118</f>
        <v>84.1</v>
      </c>
      <c r="E480" s="11">
        <v>0</v>
      </c>
      <c r="F480" s="11">
        <v>0</v>
      </c>
      <c r="G480" s="2"/>
    </row>
    <row r="481" spans="1:7" outlineLevel="4">
      <c r="A481" s="26" t="s">
        <v>61</v>
      </c>
      <c r="B481" s="26" t="s">
        <v>8</v>
      </c>
      <c r="C481" s="27" t="s">
        <v>343</v>
      </c>
      <c r="D481" s="11">
        <f>'№ 8 ведомственная'!F119</f>
        <v>121</v>
      </c>
      <c r="E481" s="11">
        <f>'№ 8 ведомственная'!G119</f>
        <v>121</v>
      </c>
      <c r="F481" s="11">
        <f>'№ 8 ведомственная'!H119</f>
        <v>121</v>
      </c>
      <c r="G481" s="2"/>
    </row>
    <row r="482" spans="1:7" ht="26.4" outlineLevel="1">
      <c r="A482" s="26" t="s">
        <v>4</v>
      </c>
      <c r="B482" s="26"/>
      <c r="C482" s="27" t="s">
        <v>339</v>
      </c>
      <c r="D482" s="11">
        <f>D483+D487</f>
        <v>9125.8000000000011</v>
      </c>
      <c r="E482" s="11">
        <f t="shared" ref="E482:F482" si="236">E483+E487</f>
        <v>9125.8000000000011</v>
      </c>
      <c r="F482" s="11">
        <f t="shared" si="236"/>
        <v>9125.8000000000011</v>
      </c>
      <c r="G482" s="2"/>
    </row>
    <row r="483" spans="1:7" ht="26.4" outlineLevel="3">
      <c r="A483" s="26" t="s">
        <v>5</v>
      </c>
      <c r="B483" s="26"/>
      <c r="C483" s="27" t="s">
        <v>340</v>
      </c>
      <c r="D483" s="11">
        <f>D484+D485+D486</f>
        <v>8321.6</v>
      </c>
      <c r="E483" s="11">
        <f t="shared" ref="E483:F483" si="237">E484+E485+E486</f>
        <v>8321.6</v>
      </c>
      <c r="F483" s="11">
        <f t="shared" si="237"/>
        <v>8321.6</v>
      </c>
      <c r="G483" s="2"/>
    </row>
    <row r="484" spans="1:7" ht="52.8" outlineLevel="4">
      <c r="A484" s="26" t="s">
        <v>5</v>
      </c>
      <c r="B484" s="26" t="s">
        <v>6</v>
      </c>
      <c r="C484" s="27" t="s">
        <v>341</v>
      </c>
      <c r="D484" s="11">
        <f>'№ 8 ведомственная'!F24</f>
        <v>7395.4</v>
      </c>
      <c r="E484" s="11">
        <f>'№ 8 ведомственная'!G24</f>
        <v>7395.4</v>
      </c>
      <c r="F484" s="11">
        <f>'№ 8 ведомственная'!H24</f>
        <v>7395.4</v>
      </c>
      <c r="G484" s="2"/>
    </row>
    <row r="485" spans="1:7" ht="26.4" outlineLevel="4">
      <c r="A485" s="26" t="s">
        <v>5</v>
      </c>
      <c r="B485" s="26" t="s">
        <v>7</v>
      </c>
      <c r="C485" s="27" t="s">
        <v>342</v>
      </c>
      <c r="D485" s="11">
        <f>'№ 8 ведомственная'!F25</f>
        <v>920.2</v>
      </c>
      <c r="E485" s="11">
        <f>'№ 8 ведомственная'!G25</f>
        <v>920.2</v>
      </c>
      <c r="F485" s="11">
        <f>'№ 8 ведомственная'!H25</f>
        <v>920.2</v>
      </c>
      <c r="G485" s="2"/>
    </row>
    <row r="486" spans="1:7" outlineLevel="4">
      <c r="A486" s="26" t="s">
        <v>5</v>
      </c>
      <c r="B486" s="26" t="s">
        <v>8</v>
      </c>
      <c r="C486" s="27" t="s">
        <v>343</v>
      </c>
      <c r="D486" s="11">
        <f>'№ 8 ведомственная'!F26</f>
        <v>6</v>
      </c>
      <c r="E486" s="11">
        <f>'№ 8 ведомственная'!G26</f>
        <v>6</v>
      </c>
      <c r="F486" s="11">
        <f>'№ 8 ведомственная'!H26</f>
        <v>6</v>
      </c>
      <c r="G486" s="2"/>
    </row>
    <row r="487" spans="1:7" outlineLevel="3">
      <c r="A487" s="26" t="s">
        <v>278</v>
      </c>
      <c r="B487" s="26"/>
      <c r="C487" s="27" t="s">
        <v>283</v>
      </c>
      <c r="D487" s="11">
        <f>D488</f>
        <v>804.2</v>
      </c>
      <c r="E487" s="11">
        <f t="shared" ref="E487:F487" si="238">E488</f>
        <v>804.2</v>
      </c>
      <c r="F487" s="11">
        <f t="shared" si="238"/>
        <v>804.2</v>
      </c>
      <c r="G487" s="2"/>
    </row>
    <row r="488" spans="1:7" ht="52.8" outlineLevel="4">
      <c r="A488" s="26" t="s">
        <v>278</v>
      </c>
      <c r="B488" s="26" t="s">
        <v>6</v>
      </c>
      <c r="C488" s="27" t="s">
        <v>341</v>
      </c>
      <c r="D488" s="11">
        <f>'№ 8 ведомственная'!F611</f>
        <v>804.2</v>
      </c>
      <c r="E488" s="11">
        <f>'№ 8 ведомственная'!G611</f>
        <v>804.2</v>
      </c>
      <c r="F488" s="11">
        <f>'№ 8 ведомственная'!H611</f>
        <v>804.2</v>
      </c>
      <c r="G488" s="2"/>
    </row>
    <row r="489" spans="1:7" ht="12.75" customHeight="1">
      <c r="C489" s="12"/>
      <c r="D489" s="13"/>
      <c r="E489" s="13"/>
      <c r="F489" s="22" t="s">
        <v>729</v>
      </c>
      <c r="G489" s="2"/>
    </row>
    <row r="490" spans="1:7" ht="12.75" customHeight="1">
      <c r="A490" s="75"/>
      <c r="B490" s="75"/>
      <c r="C490" s="5"/>
      <c r="D490" s="6"/>
      <c r="E490" s="6"/>
      <c r="F490" s="6"/>
      <c r="G490" s="2"/>
    </row>
    <row r="491" spans="1:7" ht="15.15" customHeight="1">
      <c r="C491" s="129"/>
      <c r="D491" s="130"/>
      <c r="E491" s="130"/>
      <c r="F491" s="130"/>
      <c r="G491" s="2"/>
    </row>
  </sheetData>
  <mergeCells count="16">
    <mergeCell ref="D1:F1"/>
    <mergeCell ref="D2:F2"/>
    <mergeCell ref="D3:F3"/>
    <mergeCell ref="D7:F7"/>
    <mergeCell ref="D5:F5"/>
    <mergeCell ref="D6:F6"/>
    <mergeCell ref="C491:F491"/>
    <mergeCell ref="D8:F8"/>
    <mergeCell ref="D9:F9"/>
    <mergeCell ref="D10:F10"/>
    <mergeCell ref="A12:F12"/>
    <mergeCell ref="C14:F14"/>
    <mergeCell ref="A15:A16"/>
    <mergeCell ref="B15:B16"/>
    <mergeCell ref="C15:C16"/>
    <mergeCell ref="D15:F15"/>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6 РП</vt:lpstr>
      <vt:lpstr>№ 7 РПЦ</vt:lpstr>
      <vt:lpstr>№ 8 ведомственная</vt:lpstr>
      <vt:lpstr>№ 9 Программы</vt:lpstr>
      <vt:lpstr>'№ 6 РП'!Заголовки_для_печати</vt:lpstr>
      <vt:lpstr>'№ 7 РПЦ'!Заголовки_для_печати</vt:lpstr>
      <vt:lpstr>'№ 8 ведомственная'!Заголовки_для_печати</vt:lpstr>
      <vt:lpstr>'№ 9 Программы'!Заголовки_для_печати</vt:lpstr>
      <vt:lpstr>'№ 6 РП'!Область_печати</vt:lpstr>
      <vt:lpstr>'№ 7 РПЦ'!Область_печати</vt:lpstr>
      <vt:lpstr>'№ 8 ведомственная'!Область_печати</vt:lpstr>
      <vt:lpstr>'№ 9 Программы'!Область_печати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2020-03-19T10:17:08Z</cp:lastPrinted>
  <dcterms:created xsi:type="dcterms:W3CDTF">2019-07-11T08:02:15Z</dcterms:created>
  <dcterms:modified xsi:type="dcterms:W3CDTF">2020-04-07T05:23:05Z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