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15480" windowHeight="11220" activeTab="1"/>
  </bookViews>
  <sheets>
    <sheet name="Приложение 1 (2)" sheetId="2" r:id="rId1"/>
    <sheet name="Приложение 1" sheetId="1" r:id="rId2"/>
  </sheets>
  <definedNames>
    <definedName name="_xlnm.Print_Titles" localSheetId="1">'Приложение 1'!$17:$17</definedName>
    <definedName name="_xlnm.Print_Titles" localSheetId="0">'Приложение 1 (2)'!$14:$16</definedName>
  </definedNames>
  <calcPr calcId="125725"/>
</workbook>
</file>

<file path=xl/calcChain.xml><?xml version="1.0" encoding="utf-8"?>
<calcChain xmlns="http://schemas.openxmlformats.org/spreadsheetml/2006/main">
  <c r="AJ43" i="1"/>
  <c r="AI43"/>
  <c r="AI29"/>
  <c r="AH43"/>
  <c r="AM120" l="1"/>
  <c r="AM119"/>
  <c r="AH188"/>
  <c r="AM199"/>
  <c r="AM198"/>
  <c r="AH148"/>
  <c r="AM185"/>
  <c r="AH137"/>
  <c r="AM339"/>
  <c r="AM338"/>
  <c r="AM337"/>
  <c r="AM127"/>
  <c r="AM126"/>
  <c r="AM140"/>
  <c r="AM143"/>
  <c r="AM142"/>
  <c r="AM186"/>
  <c r="AH122"/>
  <c r="AM118"/>
  <c r="AM114"/>
  <c r="AM113"/>
  <c r="AM117"/>
  <c r="AM116"/>
  <c r="AM125"/>
  <c r="AM335"/>
  <c r="AM334"/>
  <c r="AI188"/>
  <c r="AI148"/>
  <c r="AI147" s="1"/>
  <c r="AM187"/>
  <c r="AM184"/>
  <c r="AM183"/>
  <c r="AM196"/>
  <c r="AM195"/>
  <c r="AM139"/>
  <c r="AM137"/>
  <c r="AM111"/>
  <c r="AM110"/>
  <c r="AM108"/>
  <c r="AM107"/>
  <c r="AM41"/>
  <c r="AM40"/>
  <c r="AG234"/>
  <c r="AG227"/>
  <c r="AM38"/>
  <c r="AG30"/>
  <c r="AM37"/>
  <c r="AG173"/>
  <c r="AG162"/>
  <c r="AG122"/>
  <c r="AM105"/>
  <c r="AM104"/>
  <c r="AG188"/>
  <c r="AH124"/>
  <c r="AI124"/>
  <c r="AJ124"/>
  <c r="AJ122"/>
  <c r="AK124"/>
  <c r="AL124"/>
  <c r="AL122"/>
  <c r="AM178"/>
  <c r="AM226"/>
  <c r="AM225"/>
  <c r="AM69"/>
  <c r="AM201"/>
  <c r="AM48"/>
  <c r="AM96"/>
  <c r="AL95"/>
  <c r="AK95"/>
  <c r="AM95"/>
  <c r="AM93"/>
  <c r="AK122"/>
  <c r="AI122"/>
  <c r="AH248"/>
  <c r="AI248"/>
  <c r="AJ248"/>
  <c r="AK248"/>
  <c r="AL248"/>
  <c r="AM250"/>
  <c r="AM249"/>
  <c r="AL170"/>
  <c r="AM33"/>
  <c r="AL156"/>
  <c r="AG113" i="2"/>
  <c r="AG110"/>
  <c r="AG96"/>
  <c r="AG63"/>
  <c r="AG60"/>
  <c r="AM261"/>
  <c r="AM260"/>
  <c r="AM259"/>
  <c r="AM258"/>
  <c r="AM257"/>
  <c r="AF257"/>
  <c r="AE257"/>
  <c r="AD257"/>
  <c r="AM256"/>
  <c r="AQ255"/>
  <c r="AM255"/>
  <c r="AL254"/>
  <c r="AK254"/>
  <c r="AK250"/>
  <c r="AK249"/>
  <c r="AJ254"/>
  <c r="AI254"/>
  <c r="AH254"/>
  <c r="AG254"/>
  <c r="AG250"/>
  <c r="AQ251"/>
  <c r="AJ251"/>
  <c r="AM251"/>
  <c r="AL250"/>
  <c r="AJ250"/>
  <c r="AI250"/>
  <c r="AI249"/>
  <c r="AH250"/>
  <c r="AF250"/>
  <c r="AE250"/>
  <c r="AE249"/>
  <c r="AD250"/>
  <c r="AD249"/>
  <c r="AL249"/>
  <c r="AW251"/>
  <c r="AV251"/>
  <c r="AJ249"/>
  <c r="AU251"/>
  <c r="AT251"/>
  <c r="AH249"/>
  <c r="AS251"/>
  <c r="AF249"/>
  <c r="AM248"/>
  <c r="AQ247"/>
  <c r="AM247"/>
  <c r="AM246"/>
  <c r="AM245"/>
  <c r="AM244"/>
  <c r="AM243"/>
  <c r="AM242"/>
  <c r="AM241"/>
  <c r="AM240"/>
  <c r="AM239"/>
  <c r="AM238"/>
  <c r="AM237"/>
  <c r="AM236"/>
  <c r="AM235"/>
  <c r="AM234"/>
  <c r="AM233"/>
  <c r="AM232"/>
  <c r="AM231"/>
  <c r="AM230"/>
  <c r="AM229"/>
  <c r="AM228"/>
  <c r="AM227"/>
  <c r="AM226"/>
  <c r="AM225"/>
  <c r="AM224"/>
  <c r="AM223"/>
  <c r="AM222"/>
  <c r="AM221"/>
  <c r="AM220"/>
  <c r="AM219"/>
  <c r="AM218"/>
  <c r="AM217"/>
  <c r="AM216"/>
  <c r="AM215"/>
  <c r="AM214"/>
  <c r="AM213"/>
  <c r="AM212"/>
  <c r="AM211"/>
  <c r="AM210"/>
  <c r="AM209"/>
  <c r="AM208"/>
  <c r="AM207"/>
  <c r="AM206"/>
  <c r="AM205"/>
  <c r="AM204"/>
  <c r="AM203"/>
  <c r="AM202"/>
  <c r="AM201"/>
  <c r="AM200"/>
  <c r="AM199"/>
  <c r="AM198"/>
  <c r="AM197"/>
  <c r="AM196"/>
  <c r="AM195"/>
  <c r="AM194"/>
  <c r="AM193"/>
  <c r="AM192"/>
  <c r="AM191"/>
  <c r="AM190"/>
  <c r="AM189"/>
  <c r="AM188"/>
  <c r="AM187"/>
  <c r="AM186"/>
  <c r="AM185"/>
  <c r="AM184"/>
  <c r="AM183"/>
  <c r="AM182"/>
  <c r="AM181"/>
  <c r="AM180"/>
  <c r="AM179"/>
  <c r="AM178"/>
  <c r="AM177"/>
  <c r="AM176"/>
  <c r="AM175"/>
  <c r="AM174"/>
  <c r="AM173"/>
  <c r="AL172"/>
  <c r="AK172"/>
  <c r="AJ172"/>
  <c r="AI172"/>
  <c r="AH172"/>
  <c r="AG172"/>
  <c r="AF172"/>
  <c r="AE172"/>
  <c r="AD172"/>
  <c r="AM171"/>
  <c r="AQ170"/>
  <c r="AM170"/>
  <c r="AM169"/>
  <c r="AM168"/>
  <c r="AM167"/>
  <c r="AL166"/>
  <c r="AK166"/>
  <c r="AJ166"/>
  <c r="AI166"/>
  <c r="AH166"/>
  <c r="AG166"/>
  <c r="AM166" s="1"/>
  <c r="AF166"/>
  <c r="AE166"/>
  <c r="AD166"/>
  <c r="AM165"/>
  <c r="AQ164"/>
  <c r="AM164"/>
  <c r="AM163"/>
  <c r="AM162"/>
  <c r="AM161"/>
  <c r="AL160"/>
  <c r="AK160"/>
  <c r="AJ160"/>
  <c r="AI160"/>
  <c r="AH160"/>
  <c r="AG160"/>
  <c r="AM160" s="1"/>
  <c r="AF160"/>
  <c r="AE160"/>
  <c r="AD160"/>
  <c r="AM159"/>
  <c r="AQ158"/>
  <c r="AM158"/>
  <c r="AM157"/>
  <c r="AM156"/>
  <c r="AM155"/>
  <c r="AL154"/>
  <c r="AK154"/>
  <c r="AK152"/>
  <c r="AK145"/>
  <c r="AV147"/>
  <c r="AJ154"/>
  <c r="AI154"/>
  <c r="AH154"/>
  <c r="AG154"/>
  <c r="AG152"/>
  <c r="AF154"/>
  <c r="AE154"/>
  <c r="AD154"/>
  <c r="AM153"/>
  <c r="AQ152"/>
  <c r="AJ152"/>
  <c r="AJ145"/>
  <c r="AI152"/>
  <c r="AF152"/>
  <c r="AF145"/>
  <c r="AD152"/>
  <c r="AD145"/>
  <c r="AM151"/>
  <c r="AQ150"/>
  <c r="AQ143"/>
  <c r="AM150"/>
  <c r="AM149"/>
  <c r="AM148"/>
  <c r="AM147"/>
  <c r="AM146"/>
  <c r="AU147"/>
  <c r="AI145"/>
  <c r="AT147"/>
  <c r="AM144"/>
  <c r="AM143"/>
  <c r="AF143"/>
  <c r="AE143"/>
  <c r="AD143"/>
  <c r="AM142"/>
  <c r="AM141"/>
  <c r="AM140"/>
  <c r="AM139"/>
  <c r="AM138"/>
  <c r="AM137"/>
  <c r="AM136"/>
  <c r="AF136"/>
  <c r="AE136"/>
  <c r="AD136"/>
  <c r="AM135"/>
  <c r="AM134"/>
  <c r="AM133"/>
  <c r="AM132"/>
  <c r="AM131"/>
  <c r="AF131"/>
  <c r="AE131"/>
  <c r="AD131"/>
  <c r="AM130"/>
  <c r="AQ129"/>
  <c r="AM129"/>
  <c r="AM128"/>
  <c r="AM127"/>
  <c r="AM126"/>
  <c r="AF126"/>
  <c r="AF124"/>
  <c r="AF123"/>
  <c r="AE126"/>
  <c r="AD126"/>
  <c r="AD124"/>
  <c r="AD123"/>
  <c r="AM125"/>
  <c r="AM124"/>
  <c r="AE124"/>
  <c r="AE123"/>
  <c r="AR123"/>
  <c r="AM123"/>
  <c r="AM122"/>
  <c r="AQ121"/>
  <c r="AM121"/>
  <c r="AM120"/>
  <c r="AM119"/>
  <c r="AM118"/>
  <c r="AL118"/>
  <c r="AK118"/>
  <c r="AJ118"/>
  <c r="AI118"/>
  <c r="AH118"/>
  <c r="AG118"/>
  <c r="AM117"/>
  <c r="AQ116"/>
  <c r="AL116"/>
  <c r="AK116"/>
  <c r="AJ116"/>
  <c r="AI116"/>
  <c r="AH116"/>
  <c r="AG116"/>
  <c r="AM116" s="1"/>
  <c r="AF116"/>
  <c r="AE116"/>
  <c r="AD116"/>
  <c r="AM115"/>
  <c r="AQ114"/>
  <c r="AM114"/>
  <c r="AL113"/>
  <c r="AK113"/>
  <c r="AJ113"/>
  <c r="AI113"/>
  <c r="AH113"/>
  <c r="AM113" s="1"/>
  <c r="AM112"/>
  <c r="AQ111"/>
  <c r="AM111"/>
  <c r="AL110"/>
  <c r="AK110"/>
  <c r="AJ110"/>
  <c r="AI110"/>
  <c r="AH110"/>
  <c r="AM110"/>
  <c r="AM109"/>
  <c r="AQ108"/>
  <c r="AM108"/>
  <c r="AL107"/>
  <c r="AK107"/>
  <c r="AJ107"/>
  <c r="AI107"/>
  <c r="AH107"/>
  <c r="AG107"/>
  <c r="AM107" s="1"/>
  <c r="AM106"/>
  <c r="AQ105"/>
  <c r="AM105"/>
  <c r="AM104"/>
  <c r="AM103"/>
  <c r="AL102"/>
  <c r="AK102"/>
  <c r="AJ102"/>
  <c r="AI102"/>
  <c r="AH102"/>
  <c r="AG102"/>
  <c r="AM102"/>
  <c r="AF102"/>
  <c r="AE102"/>
  <c r="AD102"/>
  <c r="AQ100"/>
  <c r="AM100"/>
  <c r="AM99"/>
  <c r="AM98"/>
  <c r="AM97"/>
  <c r="AL96"/>
  <c r="AK96"/>
  <c r="AV88"/>
  <c r="AJ96"/>
  <c r="AI96"/>
  <c r="AT88"/>
  <c r="AH96"/>
  <c r="AM95"/>
  <c r="AQ94"/>
  <c r="AM94"/>
  <c r="AM93"/>
  <c r="AM92"/>
  <c r="AM91"/>
  <c r="AL90"/>
  <c r="AK90"/>
  <c r="AJ90"/>
  <c r="AJ88"/>
  <c r="AJ87"/>
  <c r="AI90"/>
  <c r="AH90"/>
  <c r="AG90"/>
  <c r="AF90"/>
  <c r="AF88"/>
  <c r="AF87"/>
  <c r="AE90"/>
  <c r="AE88"/>
  <c r="AE87"/>
  <c r="AD90"/>
  <c r="AD88"/>
  <c r="AD87"/>
  <c r="AM89"/>
  <c r="AW88"/>
  <c r="AU88"/>
  <c r="AU89" s="1"/>
  <c r="AR88"/>
  <c r="AQ88"/>
  <c r="AQ74"/>
  <c r="AQ73"/>
  <c r="AM86"/>
  <c r="AM85"/>
  <c r="AL84"/>
  <c r="AK84"/>
  <c r="AJ84"/>
  <c r="AI84"/>
  <c r="AH84"/>
  <c r="AG84"/>
  <c r="AM84"/>
  <c r="AM83"/>
  <c r="AM82"/>
  <c r="AL81"/>
  <c r="AK81"/>
  <c r="AJ81"/>
  <c r="AI81"/>
  <c r="AH81"/>
  <c r="AG81"/>
  <c r="AM80"/>
  <c r="AM79"/>
  <c r="AL78"/>
  <c r="AK78"/>
  <c r="AJ78"/>
  <c r="AI78"/>
  <c r="AH78"/>
  <c r="AG78"/>
  <c r="AM78" s="1"/>
  <c r="AM77"/>
  <c r="AM76"/>
  <c r="AL75"/>
  <c r="AK75"/>
  <c r="AJ75"/>
  <c r="AI75"/>
  <c r="AH75"/>
  <c r="AG75"/>
  <c r="AM75"/>
  <c r="AM74"/>
  <c r="AM73"/>
  <c r="AL72"/>
  <c r="AK72"/>
  <c r="AJ72"/>
  <c r="AI72"/>
  <c r="AH72"/>
  <c r="AG72"/>
  <c r="AM72" s="1"/>
  <c r="AM71"/>
  <c r="AQ70"/>
  <c r="AM70"/>
  <c r="AL69"/>
  <c r="AK69"/>
  <c r="AJ69"/>
  <c r="AI69"/>
  <c r="AH69"/>
  <c r="AG69"/>
  <c r="AM69"/>
  <c r="AM68"/>
  <c r="AQ67"/>
  <c r="AM67"/>
  <c r="AL66"/>
  <c r="AK66"/>
  <c r="AJ66"/>
  <c r="AI66"/>
  <c r="AH66"/>
  <c r="AG66"/>
  <c r="AM66"/>
  <c r="AM65"/>
  <c r="AQ64"/>
  <c r="AM64"/>
  <c r="AL63"/>
  <c r="AK63"/>
  <c r="AJ63"/>
  <c r="AI63"/>
  <c r="AH63"/>
  <c r="AM63" s="1"/>
  <c r="AM62"/>
  <c r="AQ61"/>
  <c r="AM61"/>
  <c r="AL60"/>
  <c r="AK60"/>
  <c r="AV32"/>
  <c r="AJ60"/>
  <c r="AI60"/>
  <c r="AH60"/>
  <c r="AF60"/>
  <c r="AE60"/>
  <c r="AD60"/>
  <c r="AM59"/>
  <c r="AQ58"/>
  <c r="AL58"/>
  <c r="AK58"/>
  <c r="AJ58"/>
  <c r="AI58"/>
  <c r="AH58"/>
  <c r="AG58"/>
  <c r="AM58"/>
  <c r="AF58"/>
  <c r="AE58"/>
  <c r="AD58"/>
  <c r="AM57"/>
  <c r="AM56"/>
  <c r="AL55"/>
  <c r="AK55"/>
  <c r="AJ55"/>
  <c r="AI55"/>
  <c r="AH55"/>
  <c r="AG55"/>
  <c r="AF55"/>
  <c r="AE55"/>
  <c r="AD55"/>
  <c r="AM54"/>
  <c r="AQ53"/>
  <c r="AM53"/>
  <c r="AM52"/>
  <c r="AM51"/>
  <c r="AM50"/>
  <c r="AL49"/>
  <c r="AK49"/>
  <c r="AJ49"/>
  <c r="AI49"/>
  <c r="AH49"/>
  <c r="AG49"/>
  <c r="AM49"/>
  <c r="AF49"/>
  <c r="AE49"/>
  <c r="AD49"/>
  <c r="AM48"/>
  <c r="AQ47"/>
  <c r="AM47"/>
  <c r="AM46"/>
  <c r="AM45"/>
  <c r="AM44"/>
  <c r="AL43"/>
  <c r="AK43"/>
  <c r="AJ43"/>
  <c r="AI43"/>
  <c r="AH43"/>
  <c r="AG43"/>
  <c r="AF43"/>
  <c r="AE43"/>
  <c r="AD43"/>
  <c r="AM42"/>
  <c r="AQ41"/>
  <c r="AM41"/>
  <c r="AM40"/>
  <c r="AM39"/>
  <c r="AM38"/>
  <c r="AL37"/>
  <c r="AL35"/>
  <c r="AK37"/>
  <c r="AJ37"/>
  <c r="AJ35"/>
  <c r="AI37"/>
  <c r="AI35" s="1"/>
  <c r="AH37"/>
  <c r="AH35" s="1"/>
  <c r="AG37"/>
  <c r="AF37"/>
  <c r="AF35"/>
  <c r="AE37"/>
  <c r="AD37"/>
  <c r="AD35"/>
  <c r="AM36"/>
  <c r="AQ35"/>
  <c r="AQ33" s="1"/>
  <c r="AL33"/>
  <c r="AL31"/>
  <c r="AK33"/>
  <c r="AK31"/>
  <c r="AJ33"/>
  <c r="AI33"/>
  <c r="AI31"/>
  <c r="AH33"/>
  <c r="AG33"/>
  <c r="AG31"/>
  <c r="AW32"/>
  <c r="AU32"/>
  <c r="AR32"/>
  <c r="AM32"/>
  <c r="AJ31"/>
  <c r="AJ30" s="1"/>
  <c r="AH31"/>
  <c r="AH30" s="1"/>
  <c r="AF31"/>
  <c r="AF30"/>
  <c r="AF19"/>
  <c r="AE31"/>
  <c r="AD31"/>
  <c r="AQ29"/>
  <c r="AM29"/>
  <c r="AM28"/>
  <c r="AM27"/>
  <c r="AM26"/>
  <c r="AM25"/>
  <c r="AM24"/>
  <c r="AM23"/>
  <c r="AM22"/>
  <c r="AM21"/>
  <c r="AM20"/>
  <c r="AK170" i="1"/>
  <c r="AI83"/>
  <c r="AJ83"/>
  <c r="AK83"/>
  <c r="AL83"/>
  <c r="AG68"/>
  <c r="AL92"/>
  <c r="AK92"/>
  <c r="AM92"/>
  <c r="AM91"/>
  <c r="AM90"/>
  <c r="AL89"/>
  <c r="AK89"/>
  <c r="AM87"/>
  <c r="AL86"/>
  <c r="AK86"/>
  <c r="AM86"/>
  <c r="AM85"/>
  <c r="AM84"/>
  <c r="AM83"/>
  <c r="AM351"/>
  <c r="AQ203"/>
  <c r="AK190"/>
  <c r="AK188"/>
  <c r="AL190"/>
  <c r="AL188"/>
  <c r="AH30"/>
  <c r="AL345"/>
  <c r="AL341"/>
  <c r="AL340"/>
  <c r="AL257"/>
  <c r="AL251"/>
  <c r="AL242"/>
  <c r="AL236"/>
  <c r="AL234"/>
  <c r="AL180"/>
  <c r="AL173"/>
  <c r="AL162"/>
  <c r="AV148"/>
  <c r="AL150"/>
  <c r="AL148"/>
  <c r="AL147"/>
  <c r="AL80"/>
  <c r="AL77"/>
  <c r="AL74"/>
  <c r="AL71"/>
  <c r="AL68"/>
  <c r="AL66"/>
  <c r="AL63"/>
  <c r="AL57"/>
  <c r="AL51"/>
  <c r="AL45"/>
  <c r="AL43"/>
  <c r="AL32"/>
  <c r="AL30"/>
  <c r="AK345"/>
  <c r="AK341"/>
  <c r="AK257"/>
  <c r="AK251"/>
  <c r="AK242"/>
  <c r="AK236"/>
  <c r="AK234"/>
  <c r="AK227"/>
  <c r="AU229"/>
  <c r="AK180"/>
  <c r="AK173"/>
  <c r="AK162"/>
  <c r="AK156"/>
  <c r="AU148"/>
  <c r="AK150"/>
  <c r="AK148"/>
  <c r="AK147"/>
  <c r="AK80"/>
  <c r="AK77"/>
  <c r="AK74"/>
  <c r="AK71"/>
  <c r="AK68"/>
  <c r="AU31"/>
  <c r="AK66"/>
  <c r="AK63"/>
  <c r="AK57"/>
  <c r="AK51"/>
  <c r="AK45"/>
  <c r="AK32"/>
  <c r="AK30"/>
  <c r="AJ341"/>
  <c r="AJ340"/>
  <c r="AT342"/>
  <c r="AJ257"/>
  <c r="AJ242"/>
  <c r="AJ236"/>
  <c r="AJ234" s="1"/>
  <c r="AJ227" s="1"/>
  <c r="AJ188"/>
  <c r="AJ173"/>
  <c r="AJ162"/>
  <c r="AT148"/>
  <c r="AJ77"/>
  <c r="AJ66"/>
  <c r="AJ30"/>
  <c r="AS342"/>
  <c r="AI257"/>
  <c r="AI242"/>
  <c r="AI236"/>
  <c r="AI234" s="1"/>
  <c r="AI227" s="1"/>
  <c r="AS229" s="1"/>
  <c r="AI173"/>
  <c r="AI162"/>
  <c r="AI80"/>
  <c r="AI77"/>
  <c r="AM71"/>
  <c r="AS31"/>
  <c r="AI66"/>
  <c r="AI30"/>
  <c r="AH257"/>
  <c r="AM251"/>
  <c r="AH242"/>
  <c r="AH234" s="1"/>
  <c r="AM242"/>
  <c r="AM203"/>
  <c r="AM180"/>
  <c r="AH173"/>
  <c r="AM173"/>
  <c r="AH162"/>
  <c r="AM162"/>
  <c r="AR148"/>
  <c r="AM150"/>
  <c r="AH77"/>
  <c r="AM68"/>
  <c r="AH66"/>
  <c r="AM63"/>
  <c r="AM51"/>
  <c r="AP346"/>
  <c r="AP342"/>
  <c r="AP332"/>
  <c r="AP255"/>
  <c r="AP246"/>
  <c r="AP240"/>
  <c r="AP234"/>
  <c r="AP209"/>
  <c r="AP193"/>
  <c r="AP188"/>
  <c r="AP181"/>
  <c r="AP176"/>
  <c r="AP171"/>
  <c r="AP166"/>
  <c r="AP160"/>
  <c r="AP154"/>
  <c r="AP148"/>
  <c r="AP82"/>
  <c r="AP81"/>
  <c r="AP78"/>
  <c r="AP75"/>
  <c r="AP72"/>
  <c r="AP69"/>
  <c r="AP66"/>
  <c r="AP61"/>
  <c r="AP55"/>
  <c r="AP49"/>
  <c r="AP43"/>
  <c r="AP32"/>
  <c r="AP28"/>
  <c r="AP27" s="1"/>
  <c r="AG345"/>
  <c r="AG341"/>
  <c r="AG340" s="1"/>
  <c r="AD45"/>
  <c r="AE45"/>
  <c r="AF45"/>
  <c r="AM45"/>
  <c r="AM80"/>
  <c r="AG77"/>
  <c r="AM31"/>
  <c r="AM46"/>
  <c r="AM47"/>
  <c r="AM49"/>
  <c r="AM52"/>
  <c r="AM53"/>
  <c r="AM54"/>
  <c r="AM55"/>
  <c r="AM58"/>
  <c r="AM59"/>
  <c r="AM60"/>
  <c r="AM61"/>
  <c r="AM64"/>
  <c r="AM65"/>
  <c r="AM67"/>
  <c r="AM70"/>
  <c r="AM72"/>
  <c r="AM75"/>
  <c r="AM76"/>
  <c r="AM78"/>
  <c r="AM79"/>
  <c r="AM81"/>
  <c r="AM82"/>
  <c r="AM149"/>
  <c r="AM151"/>
  <c r="AM152"/>
  <c r="AM153"/>
  <c r="AM154"/>
  <c r="AM155"/>
  <c r="AM157"/>
  <c r="AM158"/>
  <c r="AM159"/>
  <c r="AM160"/>
  <c r="AM165"/>
  <c r="AM166"/>
  <c r="AM169"/>
  <c r="AM171"/>
  <c r="AM172"/>
  <c r="AM176"/>
  <c r="AM179"/>
  <c r="AM181"/>
  <c r="AM182"/>
  <c r="AM191"/>
  <c r="AM192"/>
  <c r="AM193"/>
  <c r="AM190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3"/>
  <c r="AM224"/>
  <c r="AM228"/>
  <c r="AM229"/>
  <c r="AM230"/>
  <c r="AM231"/>
  <c r="AM232"/>
  <c r="AM233"/>
  <c r="AM237"/>
  <c r="AM238"/>
  <c r="AM239"/>
  <c r="AM240"/>
  <c r="AM241"/>
  <c r="AM243"/>
  <c r="AM244"/>
  <c r="AM245"/>
  <c r="AM246"/>
  <c r="AM247"/>
  <c r="AM252"/>
  <c r="AM253"/>
  <c r="AM254"/>
  <c r="AM255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46"/>
  <c r="AM347"/>
  <c r="AM348"/>
  <c r="AM350"/>
  <c r="AM352"/>
  <c r="AM353"/>
  <c r="AD341"/>
  <c r="AD340"/>
  <c r="AE341"/>
  <c r="AE340"/>
  <c r="AF341"/>
  <c r="AF340"/>
  <c r="AD68"/>
  <c r="AE68"/>
  <c r="AF68"/>
  <c r="AQ31"/>
  <c r="AD150"/>
  <c r="AE150"/>
  <c r="AF150"/>
  <c r="AG156"/>
  <c r="AG148" s="1"/>
  <c r="AQ148"/>
  <c r="AY148"/>
  <c r="AD162"/>
  <c r="AD148"/>
  <c r="AE162"/>
  <c r="AF162"/>
  <c r="AF148"/>
  <c r="AD188"/>
  <c r="AD147" s="1"/>
  <c r="AE188"/>
  <c r="AF188"/>
  <c r="AG66"/>
  <c r="AM66"/>
  <c r="AF66"/>
  <c r="AE66"/>
  <c r="AD66"/>
  <c r="AF63"/>
  <c r="AE63"/>
  <c r="AD63"/>
  <c r="AG57"/>
  <c r="AG43" s="1"/>
  <c r="AG29" s="1"/>
  <c r="AQ32" s="1"/>
  <c r="AF57"/>
  <c r="AE57"/>
  <c r="AD57"/>
  <c r="AF51"/>
  <c r="AF43"/>
  <c r="AE51"/>
  <c r="AE43"/>
  <c r="AD51"/>
  <c r="AF30"/>
  <c r="AF29"/>
  <c r="AE30"/>
  <c r="AE29" s="1"/>
  <c r="AD30"/>
  <c r="AF223"/>
  <c r="AE223"/>
  <c r="AD223"/>
  <c r="AF348"/>
  <c r="AE348"/>
  <c r="AD348"/>
  <c r="AD257"/>
  <c r="AE257"/>
  <c r="AF257"/>
  <c r="AM257"/>
  <c r="AF206"/>
  <c r="AE206"/>
  <c r="AD206"/>
  <c r="AD251"/>
  <c r="AD248"/>
  <c r="AE251"/>
  <c r="AE248"/>
  <c r="AF251"/>
  <c r="AF248"/>
  <c r="AD242"/>
  <c r="AE242"/>
  <c r="AF242"/>
  <c r="AD236"/>
  <c r="AD234"/>
  <c r="AD227"/>
  <c r="AE236"/>
  <c r="AF236"/>
  <c r="AF234"/>
  <c r="AF227"/>
  <c r="AD211"/>
  <c r="AE211"/>
  <c r="AF211"/>
  <c r="AD216"/>
  <c r="AD204" s="1"/>
  <c r="AD203" s="1"/>
  <c r="AE216"/>
  <c r="AE204"/>
  <c r="AE203"/>
  <c r="AF216"/>
  <c r="AF204"/>
  <c r="AF203"/>
  <c r="AF147"/>
  <c r="AM89"/>
  <c r="AM204"/>
  <c r="AV31"/>
  <c r="AT31"/>
  <c r="AT32" i="2"/>
  <c r="AG145"/>
  <c r="AE148" i="1"/>
  <c r="AE147"/>
  <c r="AM32"/>
  <c r="AV342"/>
  <c r="AK340"/>
  <c r="AU342"/>
  <c r="AL227"/>
  <c r="AV229"/>
  <c r="AM90" i="2"/>
  <c r="AM77" i="1"/>
  <c r="AP232"/>
  <c r="AP223"/>
  <c r="AM236"/>
  <c r="AJ148"/>
  <c r="AJ147"/>
  <c r="AT149"/>
  <c r="AM31" i="2"/>
  <c r="AE35"/>
  <c r="AE30"/>
  <c r="AH88"/>
  <c r="AH87"/>
  <c r="AL88"/>
  <c r="AL87"/>
  <c r="AW89"/>
  <c r="AR31" i="1"/>
  <c r="AE234"/>
  <c r="AE227"/>
  <c r="AM57"/>
  <c r="AM74"/>
  <c r="AD43"/>
  <c r="AD29"/>
  <c r="AH341"/>
  <c r="AM345"/>
  <c r="AS148"/>
  <c r="AW148"/>
  <c r="AK43"/>
  <c r="AK29"/>
  <c r="AK35" i="2"/>
  <c r="AK30" s="1"/>
  <c r="AM43"/>
  <c r="AM60"/>
  <c r="AS32"/>
  <c r="AI88"/>
  <c r="AI87"/>
  <c r="AT89"/>
  <c r="AE152"/>
  <c r="AE145"/>
  <c r="AM154"/>
  <c r="AH152"/>
  <c r="AL152"/>
  <c r="AL145"/>
  <c r="AW147"/>
  <c r="AM172"/>
  <c r="AG249"/>
  <c r="AM250"/>
  <c r="AR147"/>
  <c r="AL29" i="1"/>
  <c r="AM188"/>
  <c r="AM170"/>
  <c r="AD30" i="2"/>
  <c r="AD19"/>
  <c r="AL30"/>
  <c r="AM37"/>
  <c r="AG35"/>
  <c r="AG30"/>
  <c r="AM55"/>
  <c r="AM81"/>
  <c r="AZ88"/>
  <c r="AG88"/>
  <c r="AK88"/>
  <c r="AK87"/>
  <c r="AV89"/>
  <c r="AM96"/>
  <c r="AS88"/>
  <c r="AX88" s="1"/>
  <c r="AM254"/>
  <c r="AM124" i="1"/>
  <c r="AR33" i="2"/>
  <c r="AU32" i="1"/>
  <c r="AM88" i="2"/>
  <c r="AG87"/>
  <c r="AH145"/>
  <c r="AM152"/>
  <c r="AX32"/>
  <c r="AE19"/>
  <c r="AR251"/>
  <c r="AM249"/>
  <c r="AS89"/>
  <c r="AL19"/>
  <c r="AW33"/>
  <c r="AW19"/>
  <c r="AV32" i="1"/>
  <c r="AW31"/>
  <c r="AH340"/>
  <c r="AM341"/>
  <c r="AU33"/>
  <c r="AS147" i="2"/>
  <c r="AX147"/>
  <c r="AM145"/>
  <c r="AR342" i="1"/>
  <c r="AR89" i="2"/>
  <c r="AM87"/>
  <c r="AG19"/>
  <c r="AV33" i="1"/>
  <c r="AR19" i="2"/>
  <c r="AZ89"/>
  <c r="AU149" i="1"/>
  <c r="AU18"/>
  <c r="AK18"/>
  <c r="AV149"/>
  <c r="AV18"/>
  <c r="AL18"/>
  <c r="AF18"/>
  <c r="AM156"/>
  <c r="AL97"/>
  <c r="AL128"/>
  <c r="AL50"/>
  <c r="AL94"/>
  <c r="AL256"/>
  <c r="AL62"/>
  <c r="AL56"/>
  <c r="AL73"/>
  <c r="AL342"/>
  <c r="AL235"/>
  <c r="AK56"/>
  <c r="AK97"/>
  <c r="AK73"/>
  <c r="AK128"/>
  <c r="AK94"/>
  <c r="AK62"/>
  <c r="AK256"/>
  <c r="AK50"/>
  <c r="AK342"/>
  <c r="AK235"/>
  <c r="AH29" l="1"/>
  <c r="AM122"/>
  <c r="AH147"/>
  <c r="AR149" s="1"/>
  <c r="AQ28" i="2"/>
  <c r="AQ17" s="1"/>
  <c r="AI30"/>
  <c r="AM35"/>
  <c r="AX89"/>
  <c r="AM30" i="1"/>
  <c r="AJ29"/>
  <c r="AT32" s="1"/>
  <c r="AT33" s="1"/>
  <c r="AS149"/>
  <c r="AH227"/>
  <c r="AR229" s="1"/>
  <c r="AM234"/>
  <c r="AT229"/>
  <c r="AT18" s="1"/>
  <c r="AJ18"/>
  <c r="AI18"/>
  <c r="AS32"/>
  <c r="AR32"/>
  <c r="AM43"/>
  <c r="AQ33"/>
  <c r="AW32"/>
  <c r="AG147"/>
  <c r="AM148"/>
  <c r="AQ342"/>
  <c r="AM340"/>
  <c r="AE18"/>
  <c r="AP16"/>
  <c r="AM248"/>
  <c r="AM29"/>
  <c r="AV33" i="2"/>
  <c r="AV19" s="1"/>
  <c r="AK19"/>
  <c r="AM30"/>
  <c r="AS33"/>
  <c r="AH19"/>
  <c r="AU33"/>
  <c r="AU19" s="1"/>
  <c r="AJ19"/>
  <c r="AT33"/>
  <c r="AT19" s="1"/>
  <c r="AI19"/>
  <c r="AD18" i="1"/>
  <c r="AH18" l="1"/>
  <c r="AJ50"/>
  <c r="AJ73"/>
  <c r="AJ256"/>
  <c r="AJ56"/>
  <c r="AJ128"/>
  <c r="AJ97"/>
  <c r="AJ94"/>
  <c r="AJ62"/>
  <c r="AJ342"/>
  <c r="AJ235"/>
  <c r="AS18"/>
  <c r="AS33"/>
  <c r="AI73"/>
  <c r="AI62"/>
  <c r="AI56"/>
  <c r="AI235"/>
  <c r="AM235" s="1"/>
  <c r="AI97"/>
  <c r="AI256"/>
  <c r="AI50"/>
  <c r="AI128"/>
  <c r="AI342"/>
  <c r="AR33"/>
  <c r="AR18"/>
  <c r="AW33"/>
  <c r="AQ149"/>
  <c r="AM147"/>
  <c r="AS19" i="2"/>
  <c r="AX19" s="1"/>
  <c r="AX33"/>
  <c r="AM19"/>
  <c r="AM227" i="1"/>
  <c r="AG18"/>
  <c r="AM18" s="1"/>
  <c r="AQ229"/>
  <c r="AW229" s="1"/>
  <c r="AQ18"/>
  <c r="AH115" l="1"/>
  <c r="AH121"/>
  <c r="AW149"/>
  <c r="AY149"/>
</calcChain>
</file>

<file path=xl/sharedStrings.xml><?xml version="1.0" encoding="utf-8"?>
<sst xmlns="http://schemas.openxmlformats.org/spreadsheetml/2006/main" count="1094" uniqueCount="286">
  <si>
    <t>Подпрограмма 5
«Содержание и благоустройство мест погребений на территории городского поселения-город Кашин»</t>
  </si>
  <si>
    <t xml:space="preserve">% </t>
  </si>
  <si>
    <t>Единица  измерения</t>
  </si>
  <si>
    <t>год  достижения</t>
  </si>
  <si>
    <t>тыс. рублей</t>
  </si>
  <si>
    <t>(N+3) год</t>
  </si>
  <si>
    <t>(N+4) год</t>
  </si>
  <si>
    <t>(N+5) год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</si>
  <si>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</si>
  <si>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</si>
  <si>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</si>
  <si>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(да/нет)</t>
  </si>
  <si>
    <t xml:space="preserve">Программа , всего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</si>
  <si>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</si>
  <si>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</si>
  <si>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</si>
  <si>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</si>
  <si>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</si>
  <si>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</si>
  <si>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</si>
  <si>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</si>
  <si>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Характеристика   муниципальной   программы  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</si>
  <si>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</si>
  <si>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</si>
  <si>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средства федерального бюджета </t>
  </si>
  <si>
    <t xml:space="preserve">средства  областного бюджета </t>
  </si>
  <si>
    <t xml:space="preserve">средства местного бюджета </t>
  </si>
  <si>
    <t>средства бюджетов поселений</t>
  </si>
  <si>
    <t>%</t>
  </si>
  <si>
    <t>км</t>
  </si>
  <si>
    <t>тыс.руб.</t>
  </si>
  <si>
    <t>шт.</t>
  </si>
  <si>
    <t>да/нет</t>
  </si>
  <si>
    <t>да</t>
  </si>
  <si>
    <t>тыс.руб</t>
  </si>
  <si>
    <t>единиц</t>
  </si>
  <si>
    <t xml:space="preserve">Показатель задачи подпрограммы 5.1:Доля расходов муниципального образования, предусмотренных в рамках муниципальной  программы  </t>
  </si>
  <si>
    <t xml:space="preserve">а     </t>
  </si>
  <si>
    <t>средства областного бюджета</t>
  </si>
  <si>
    <t>2015-2017</t>
  </si>
  <si>
    <t>Показатель 1 мероприятия подпрограммы 5.201:Наличие сотрудников правоохранительных органов</t>
  </si>
  <si>
    <t>2017 год</t>
  </si>
  <si>
    <t>средства местного бюджета</t>
  </si>
  <si>
    <t>Показатель мероприятия подпрограммы 2.107: Количество отремонтированных дорог</t>
  </si>
  <si>
    <t>итого</t>
  </si>
  <si>
    <t>Заместитель заведующего отделом по строительству, транспроту связи и ЖКХ                                                                               М.А.Пушенко</t>
  </si>
  <si>
    <r>
      <t xml:space="preserve">Главный администратор  (администратор) муниципальной  программы:  </t>
    </r>
    <r>
      <rPr>
        <sz val="14"/>
        <rFont val="Times New Roman"/>
        <family val="1"/>
        <charset val="204"/>
      </rPr>
      <t>А</t>
    </r>
    <r>
      <rPr>
        <u/>
        <sz val="14"/>
        <rFont val="Times New Roman"/>
        <family val="1"/>
        <charset val="204"/>
      </rPr>
      <t xml:space="preserve">дминистрация Кашинского района </t>
    </r>
  </si>
  <si>
    <t>чел.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</si>
  <si>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</si>
  <si>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</si>
  <si>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</si>
  <si>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</si>
  <si>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</si>
  <si>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</si>
  <si>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t>мероприятие ( подпрограммы или административное)</t>
  </si>
  <si>
    <t>номер показателя</t>
  </si>
  <si>
    <t>Б</t>
  </si>
  <si>
    <t>Ж</t>
  </si>
  <si>
    <t>Л</t>
  </si>
  <si>
    <t>О</t>
  </si>
  <si>
    <t>S</t>
  </si>
  <si>
    <t>Федеральные</t>
  </si>
  <si>
    <t xml:space="preserve">Областные </t>
  </si>
  <si>
    <t>Местные</t>
  </si>
  <si>
    <t>Областные</t>
  </si>
  <si>
    <t>фед.</t>
  </si>
  <si>
    <t>обл</t>
  </si>
  <si>
    <t>местн</t>
  </si>
  <si>
    <t>фед</t>
  </si>
  <si>
    <t>2015-2016</t>
  </si>
  <si>
    <t>2018 год</t>
  </si>
  <si>
    <t>2019 год</t>
  </si>
  <si>
    <t>2020год</t>
  </si>
  <si>
    <t>2021год</t>
  </si>
  <si>
    <t>2022год</t>
  </si>
  <si>
    <t>2017-2022</t>
  </si>
  <si>
    <t>Показатель мероприятия программы 1.204: Отремонтировано объектов</t>
  </si>
  <si>
    <t>Показатель мероприятия подпрограммы 2.104: Количество отремонтированных дорог</t>
  </si>
  <si>
    <t>Показатель мероприятия подпрограммы 2.105: Количество отремонтированных дорог</t>
  </si>
  <si>
    <r>
      <rPr>
        <sz val="12"/>
        <color indexed="8"/>
        <rFont val="Times New Roman"/>
        <family val="1"/>
        <charset val="204"/>
      </rPr>
      <t xml:space="preserve">Цель программы 1:   </t>
    </r>
    <r>
      <rPr>
        <i/>
        <sz val="12"/>
        <color indexed="8"/>
        <rFont val="Times New Roman"/>
        <family val="1"/>
        <charset val="204"/>
      </rPr>
      <t>Создание условий  для качественного и надежного обеспечения коммунальными услугами потребителей муниципального образования «Кашинский район».</t>
    </r>
  </si>
  <si>
    <r>
      <t xml:space="preserve">Показатель цели программы  1:  </t>
    </r>
    <r>
      <rPr>
        <i/>
        <sz val="12"/>
        <rFont val="Times New Roman"/>
        <family val="1"/>
        <charset val="204"/>
      </rPr>
      <t>Степень удовлетворенности граждан условиями и качеством предоставления коммунальных услуг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</si>
  <si>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населения, создание условий для широкого использования информационно-коммуникационных технологий в муниципальном образовании.</t>
    </r>
  </si>
  <si>
    <r>
      <t xml:space="preserve">Показатель цели программы  2: </t>
    </r>
    <r>
      <rPr>
        <i/>
        <sz val="12"/>
        <rFont val="Times New Roman"/>
        <family val="1"/>
        <charset val="204"/>
      </rPr>
      <t xml:space="preserve">Степень удовлетворённости граждан уровнем развития дорожного хозяйства, транспортной доступностью  </t>
    </r>
  </si>
  <si>
    <r>
      <t xml:space="preserve">Цель программы 3:   </t>
    </r>
    <r>
      <rPr>
        <i/>
        <sz val="12"/>
        <rFont val="Times New Roman"/>
        <family val="1"/>
        <charset val="204"/>
      </rPr>
      <t>Сокращение   количества   дорожно-транспортных происшествий с пострадавшими, повышение правового сознания и предупреждение опасного поведения участников дорожного движения, организационно-планировочные меры и инженерные меры, направленные на совершенствование организации движения транспортных средств и пешеходов</t>
    </r>
  </si>
  <si>
    <r>
      <t>Показатель цели программы 3: C</t>
    </r>
    <r>
      <rPr>
        <i/>
        <sz val="12"/>
        <rFont val="Times New Roman"/>
        <family val="1"/>
        <charset val="204"/>
      </rPr>
      <t>окращение количества  дорожно транспортных проишествий с пострадавшими</t>
    </r>
  </si>
  <si>
    <r>
      <t xml:space="preserve">Цель программы 4: </t>
    </r>
    <r>
      <rPr>
        <i/>
        <sz val="12"/>
        <rFont val="Times New Roman"/>
        <family val="1"/>
        <charset val="204"/>
      </rPr>
      <t>Повышение эффективности управления и распоряжения муниципальным имуществом муниципального образования  «Кашинский район».</t>
    </r>
  </si>
  <si>
    <r>
      <t xml:space="preserve">Показатель цели программы 4: </t>
    </r>
    <r>
      <rPr>
        <i/>
        <sz val="12"/>
        <rFont val="Times New Roman"/>
        <family val="1"/>
        <charset val="204"/>
      </rPr>
      <t>Увеличение доли доходов от использования муниципального имущества</t>
    </r>
  </si>
  <si>
    <r>
      <t xml:space="preserve">Цель программы 5: </t>
    </r>
    <r>
      <rPr>
        <i/>
        <sz val="12"/>
        <rFont val="Times New Roman"/>
        <family val="1"/>
        <charset val="204"/>
      </rPr>
      <t xml:space="preserve"> Повышение комфортности посетителей мест погребений. </t>
    </r>
  </si>
  <si>
    <r>
      <t xml:space="preserve">Показатель цели программы 5: </t>
    </r>
    <r>
      <rPr>
        <i/>
        <sz val="12"/>
        <rFont val="Times New Roman"/>
        <family val="1"/>
        <charset val="204"/>
      </rPr>
      <t>Степень удовлетворенности граждан.</t>
    </r>
    <r>
      <rPr>
        <sz val="12"/>
        <rFont val="Times New Roman"/>
        <family val="1"/>
        <charset val="204"/>
      </rPr>
      <t xml:space="preserve"> </t>
    </r>
  </si>
  <si>
    <r>
      <t xml:space="preserve">Подпрограмма  1  </t>
    </r>
    <r>
      <rPr>
        <b/>
        <i/>
        <sz val="12"/>
        <rFont val="Times New Roman"/>
        <family val="1"/>
        <charset val="204"/>
      </rPr>
      <t xml:space="preserve"> «Обеспечение развитие системы жилищно-коммунального и газового хозяйства»</t>
    </r>
  </si>
  <si>
    <r>
      <t xml:space="preserve">Задача  подпрограммы 1.1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Строительство и модернизация  систем коммунальной инфраструктуры, в соответствии с потребностями жилищного и промышленного строительства</t>
    </r>
  </si>
  <si>
    <r>
      <t>Показатель  задачи подпрограммы 1.1: К</t>
    </r>
    <r>
      <rPr>
        <i/>
        <sz val="12"/>
        <rFont val="Times New Roman"/>
        <family val="1"/>
        <charset val="204"/>
      </rPr>
      <t xml:space="preserve">оличество модернизированных или построенных объектов водоснабжения, газоснабжения   в рамках подпрограммы </t>
    </r>
  </si>
  <si>
    <r>
      <t xml:space="preserve">Задача  подпрограммы 1.2: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</si>
  <si>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t>Показатель  задачи  подпрограммы 1.2: У</t>
    </r>
    <r>
      <rPr>
        <i/>
        <sz val="12"/>
        <rFont val="Times New Roman"/>
        <family val="1"/>
        <charset val="204"/>
      </rPr>
      <t>ровень износа объектов коммунальной инфраструктуры</t>
    </r>
  </si>
  <si>
    <r>
      <t xml:space="preserve">Мероприятие задачи  подпрограммы 1.201: </t>
    </r>
    <r>
      <rPr>
        <i/>
        <sz val="12"/>
        <rFont val="Times New Roman"/>
        <family val="1"/>
        <charset val="204"/>
      </rPr>
      <t>Оплата за электроэнергию, затраченную на уличное освещение городского поселения - город Кашин.</t>
    </r>
  </si>
  <si>
    <r>
      <t xml:space="preserve">Показатель мероприятия программы 1.201: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</si>
  <si>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 задачи подпрограммы 1.202: </t>
    </r>
    <r>
      <rPr>
        <i/>
        <sz val="12"/>
        <rFont val="Times New Roman"/>
        <family val="1"/>
        <charset val="204"/>
      </rPr>
      <t>Субсидии на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обслуживание уличного освещения городского поселения - город Кашин</t>
    </r>
  </si>
  <si>
    <r>
      <t xml:space="preserve">Показатель мероприятия программы 1.202: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</si>
  <si>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задачи  подпрограммы 1.203: </t>
    </r>
    <r>
      <rPr>
        <i/>
        <sz val="12"/>
        <rFont val="Times New Roman"/>
        <family val="1"/>
        <charset val="204"/>
      </rPr>
      <t>Субсидии на озеленение городского поселения-город Кашин</t>
    </r>
  </si>
  <si>
    <r>
      <t xml:space="preserve">Показатель мероприятия программы 1.203: 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</si>
  <si>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Мероприятие задачи подпрограммы 1.204:</t>
    </r>
    <r>
      <rPr>
        <i/>
        <sz val="12"/>
        <rFont val="Times New Roman"/>
        <family val="1"/>
        <charset val="204"/>
      </rPr>
      <t xml:space="preserve"> Субсидии на капитальный ремонт жилых помещений муниципального жилого фонда г.Кашин</t>
    </r>
  </si>
  <si>
    <r>
      <t xml:space="preserve">Мероприятие  задачи подпрограммы 1.209: </t>
    </r>
    <r>
      <rPr>
        <i/>
        <sz val="12"/>
        <rFont val="Times New Roman"/>
        <family val="1"/>
        <charset val="204"/>
      </rPr>
      <t xml:space="preserve">Организация проведения на территории района мероприятий по предупреждению и ликвидации болезней животных, их лечения, защиты населения от болезней общих для человека и животных </t>
    </r>
  </si>
  <si>
    <r>
      <t xml:space="preserve">Показатель мероприятия программы 1.205: </t>
    </r>
    <r>
      <rPr>
        <i/>
        <sz val="12"/>
        <rFont val="Times New Roman"/>
        <family val="1"/>
        <charset val="204"/>
      </rPr>
      <t xml:space="preserve">Проведено мероприятий 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</si>
  <si>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Мероприятие задачи подпрограммы 1.206: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</si>
  <si>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1.206: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</si>
  <si>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Подпрограмма 2: </t>
    </r>
    <r>
      <rPr>
        <b/>
        <i/>
        <sz val="12"/>
        <rFont val="Times New Roman"/>
        <family val="1"/>
        <charset val="204"/>
      </rPr>
      <t xml:space="preserve"> "Развитие сферы транспорта, связи и дорожного хозяйства"</t>
    </r>
  </si>
  <si>
    <r>
      <rPr>
        <b/>
        <sz val="12"/>
        <rFont val="Times New Roman"/>
        <family val="1"/>
        <charset val="204"/>
      </rPr>
      <t xml:space="preserve">Задача  подпрограммы 2.1: </t>
    </r>
    <r>
      <rPr>
        <i/>
        <sz val="12"/>
        <rFont val="Times New Roman"/>
        <family val="1"/>
        <charset val="204"/>
      </rPr>
      <t xml:space="preserve"> Развитие дорожного хозяйства муниципального образования</t>
    </r>
  </si>
  <si>
    <r>
      <t xml:space="preserve">Показатель  задачи  подпрограммы 2.1: </t>
    </r>
    <r>
      <rPr>
        <i/>
        <sz val="12"/>
        <rFont val="Times New Roman"/>
        <family val="1"/>
        <charset val="204"/>
      </rPr>
      <t>Протяжённость построенных, реконструированных и отремонтированных автомобильных дорог местного значения</t>
    </r>
  </si>
  <si>
    <r>
      <t>Показатель мероприятия подпрограммы 2.101:   О</t>
    </r>
    <r>
      <rPr>
        <i/>
        <sz val="12"/>
        <rFont val="Times New Roman"/>
        <family val="1"/>
        <charset val="204"/>
      </rPr>
      <t>тремонтировано дорог на территории городского поселения - город Кашин</t>
    </r>
  </si>
  <si>
    <r>
      <t xml:space="preserve">Мероприятие  задачи подпрограммы 2.102: 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</si>
  <si>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2.103: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</si>
  <si>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Показатель мероприятия подпрограммы 2.103: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</si>
  <si>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r>
      <t>Мероприятие задачи продпрограммы 2.105:</t>
    </r>
    <r>
      <rPr>
        <i/>
        <sz val="12"/>
        <rFont val="Times New Roman"/>
        <family val="1"/>
        <charset val="204"/>
      </rPr>
  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</si>
  <si>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2.2:  </t>
    </r>
    <r>
      <rPr>
        <i/>
        <sz val="12"/>
        <rFont val="Times New Roman"/>
        <family val="1"/>
        <charset val="204"/>
      </rPr>
      <t>Повышение транспортной доступности населения</t>
    </r>
  </si>
  <si>
    <r>
      <t>Показатель   задачи подпрограммы 2.2: Д</t>
    </r>
    <r>
      <rPr>
        <i/>
        <sz val="12"/>
        <rFont val="Times New Roman"/>
        <family val="1"/>
        <charset val="204"/>
      </rPr>
      <t>оля населённых пунктов, охваченных маршрутной сетью пассажирских перевозок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</si>
  <si>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 социальными требованиями  </t>
    </r>
  </si>
  <si>
    <r>
      <t xml:space="preserve">Подпрограмма 3: </t>
    </r>
    <r>
      <rPr>
        <b/>
        <i/>
        <sz val="12"/>
        <rFont val="Times New Roman"/>
        <family val="1"/>
        <charset val="204"/>
      </rPr>
      <t>«Повышение безопасности дорожного движения»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</si>
  <si>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3.1: </t>
    </r>
    <r>
      <rPr>
        <i/>
        <sz val="12"/>
        <rFont val="Times New Roman"/>
        <family val="1"/>
        <charset val="204"/>
      </rPr>
      <t>Повышение правового сознания и предупреждение опасного поведения участников дорожного движения</t>
    </r>
  </si>
  <si>
    <r>
      <t>Показатель  задачи  подпрограммы 3.1: С</t>
    </r>
    <r>
      <rPr>
        <i/>
        <sz val="12"/>
        <rFont val="Times New Roman"/>
        <family val="1"/>
        <charset val="204"/>
      </rPr>
      <t>окращение количества погибших в дорожно-транспортных проишествиях</t>
    </r>
  </si>
  <si>
    <r>
      <t>Административное мероприятие   подпрограммы 3.101: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широкомасштабных акций «Внимание-дети!»,привлечение  СМИ  к проведению профилактических акций</t>
    </r>
  </si>
  <si>
    <r>
      <t xml:space="preserve">Показатель  мероприятия   подпрограммы 3.101: </t>
    </r>
    <r>
      <rPr>
        <i/>
        <sz val="12"/>
        <rFont val="Times New Roman"/>
        <family val="1"/>
        <charset val="204"/>
      </rPr>
      <t>Количество проведённых акций</t>
    </r>
  </si>
  <si>
    <r>
      <t xml:space="preserve">Административное мероприятие  задачи подпрограммы 3.103: </t>
    </r>
    <r>
      <rPr>
        <i/>
        <sz val="12"/>
        <rFont val="Times New Roman"/>
        <family val="1"/>
        <charset val="204"/>
      </rPr>
      <t>Организация  тематической наружной социальной рекламы</t>
    </r>
  </si>
  <si>
    <r>
      <t xml:space="preserve">Показатель мероприятия  подпрограммы 3.103: </t>
    </r>
    <r>
      <rPr>
        <i/>
        <sz val="12"/>
        <rFont val="Times New Roman"/>
        <family val="1"/>
        <charset val="204"/>
      </rPr>
      <t>Количество размещённой тематической наружной социальной рекламы</t>
    </r>
  </si>
  <si>
    <r>
      <t>З</t>
    </r>
    <r>
      <rPr>
        <b/>
        <sz val="12"/>
        <rFont val="Times New Roman"/>
        <family val="1"/>
        <charset val="204"/>
      </rPr>
      <t>адача  подпрограммы 3.2:</t>
    </r>
    <r>
      <rPr>
        <i/>
        <sz val="12"/>
        <rFont val="Times New Roman"/>
        <family val="1"/>
        <charset val="204"/>
      </rPr>
      <t>Организационно-планировочные меры,направленные на совершенствование организации движения транспортных средств и пешеходов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</si>
  <si>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проишествийс пострадавшими</t>
    </r>
  </si>
  <si>
    <r>
      <t>Административное мероприятие задачи  подпрограммы 3.201:</t>
    </r>
    <r>
      <rPr>
        <i/>
        <sz val="12"/>
        <rFont val="Times New Roman"/>
        <family val="1"/>
        <charset val="204"/>
      </rPr>
      <t>Установка рекламных щитов и баннеров с тематической рекламой, направленной на ликвидацию очагов аварийности на территории муниципального образования "Кашинский район"</t>
    </r>
  </si>
  <si>
    <r>
      <t xml:space="preserve">Показатель  мероприятия  подпрограммы 3.201: </t>
    </r>
    <r>
      <rPr>
        <i/>
        <sz val="12"/>
        <rFont val="Times New Roman"/>
        <family val="1"/>
        <charset val="204"/>
      </rPr>
      <t>Количество рекламных щитов и баннеров</t>
    </r>
  </si>
  <si>
    <r>
      <t xml:space="preserve">Подпрограмма 4: </t>
    </r>
    <r>
      <rPr>
        <b/>
        <i/>
        <sz val="12"/>
        <rFont val="Times New Roman"/>
        <family val="1"/>
        <charset val="204"/>
      </rPr>
      <t xml:space="preserve"> Эффективное управление муниципальным имуществом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</si>
  <si>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(передача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</si>
  <si>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>Показатель  задачи подпрограммы 4.1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Количество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 переданных объектов муниципального имущества в собственность/аренду </t>
    </r>
  </si>
  <si>
    <r>
      <rPr>
        <b/>
        <sz val="12"/>
        <rFont val="Times New Roman"/>
        <family val="1"/>
        <charset val="204"/>
      </rPr>
      <t xml:space="preserve">Адиминистративное мероприятие задачи подпрограммы 4.101: </t>
    </r>
    <r>
      <rPr>
        <i/>
        <sz val="12"/>
        <rFont val="Times New Roman"/>
        <family val="1"/>
        <charset val="204"/>
      </rPr>
      <t>Проведение открытых аукционов</t>
    </r>
  </si>
  <si>
    <r>
      <t>Показатель административного мероприятия 4.101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проведенных аукционов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</si>
  <si>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 4.102: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инвентаризации муниципального имущества</t>
    </r>
  </si>
  <si>
    <r>
      <t>Показатель административного мероприятия 4.102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объектов вновь зарегистрированного имущества</t>
    </r>
  </si>
  <si>
    <r>
      <rPr>
        <b/>
        <sz val="12"/>
        <rFont val="Times New Roman"/>
        <family val="1"/>
        <charset val="204"/>
      </rPr>
      <t xml:space="preserve">Задача подпрограммы 4.2: </t>
    </r>
    <r>
      <rPr>
        <i/>
        <sz val="12"/>
        <rFont val="Times New Roman"/>
        <family val="1"/>
        <charset val="204"/>
      </rPr>
      <t>Организация эффективного управления   имуществом  на территории муниципального образования "Кашинский район"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</si>
  <si>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Сумма средств, полученная от реализации (использования) муниципального имущества</t>
    </r>
  </si>
  <si>
    <r>
      <rPr>
        <b/>
        <sz val="12"/>
        <rFont val="Times New Roman"/>
        <family val="1"/>
        <charset val="204"/>
      </rPr>
      <t>Мероприятие задачи подпрограммы 4.201:</t>
    </r>
    <r>
      <rPr>
        <sz val="12"/>
        <rFont val="Times New Roman"/>
        <family val="1"/>
        <charset val="204"/>
      </rPr>
      <t xml:space="preserve"> С</t>
    </r>
    <r>
      <rPr>
        <i/>
        <sz val="12"/>
        <rFont val="Times New Roman"/>
        <family val="1"/>
        <charset val="204"/>
      </rPr>
      <t>оставление техпланов объектов недвижимости</t>
    </r>
  </si>
  <si>
    <r>
      <t>Показатель задачи  подпрограммы 4.201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Составлено техпланов объектов недвижимости</t>
    </r>
  </si>
  <si>
    <r>
      <rPr>
        <b/>
        <sz val="12"/>
        <rFont val="Times New Roman"/>
        <family val="1"/>
        <charset val="204"/>
      </rPr>
      <t>Мероприятие задачи подпрограммы 4.202: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</si>
  <si>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4.202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</si>
  <si>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4.203: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</si>
  <si>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</si>
  <si>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</si>
  <si>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4.204: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</si>
  <si>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r>
      <t>Задача  подпрограммы 5.1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мест под захоронения</t>
    </r>
  </si>
  <si>
    <r>
      <t>Мероприятие задачи подпрограммы 5.102</t>
    </r>
    <r>
      <rPr>
        <sz val="12"/>
        <color indexed="8"/>
        <rFont val="Times New Roman"/>
        <family val="1"/>
        <charset val="204"/>
      </rPr>
      <t>: Субсидии на с</t>
    </r>
    <r>
      <rPr>
        <i/>
        <sz val="12"/>
        <color indexed="8"/>
        <rFont val="Times New Roman"/>
        <family val="1"/>
        <charset val="204"/>
      </rPr>
      <t>одержание и благоустройство мест  погребений на территории городского поселения - город Кашин</t>
    </r>
  </si>
  <si>
    <r>
      <t>Показатель мероприятия задачи подпрограммы 5.102</t>
    </r>
    <r>
      <rPr>
        <i/>
        <sz val="12"/>
        <color indexed="8"/>
        <rFont val="Times New Roman"/>
        <family val="1"/>
        <charset val="204"/>
      </rPr>
      <t>: Проведено мероприятий по содержанию и ремонту мест погребений</t>
    </r>
  </si>
  <si>
    <r>
      <t>Задача  подпрограммы 5.2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общественного порядка, безопасности граждан, медицинского обслуживания населения в дни масового посещения мест погребений.</t>
    </r>
  </si>
  <si>
    <r>
      <t xml:space="preserve">Административное мероприятие задачи подппрограммы  5.201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сотрудниками правоохранительных органов</t>
    </r>
  </si>
  <si>
    <r>
      <t>Административное мероприятие задачи подпрограммы 5.202</t>
    </r>
    <r>
      <rPr>
        <sz val="12"/>
        <color indexed="8"/>
        <rFont val="Times New Roman"/>
        <family val="1"/>
        <charset val="204"/>
      </rPr>
      <t xml:space="preserve">: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автомобилей скорой помощи вблизи кладбищ</t>
    </r>
  </si>
  <si>
    <t>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</si>
  <si>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1.207: </t>
    </r>
    <r>
      <rPr>
        <i/>
        <sz val="12"/>
        <rFont val="Times New Roman"/>
        <family val="1"/>
        <charset val="204"/>
      </rPr>
      <t>Количество отремонтированных домов</t>
    </r>
  </si>
  <si>
    <r>
      <rPr>
        <b/>
        <sz val="12"/>
        <rFont val="Times New Roman"/>
        <family val="1"/>
        <charset val="204"/>
      </rPr>
      <t>Мероприятие задачи подпрограммы 1.208:</t>
    </r>
    <r>
      <rPr>
        <i/>
        <sz val="12"/>
        <rFont val="Times New Roman"/>
        <family val="1"/>
        <charset val="204"/>
      </rPr>
      <t>Субсидия на ремонт канализационных сетей городского поселения-город Кашин</t>
    </r>
  </si>
  <si>
    <r>
      <t xml:space="preserve">Показатель мероприятия программы 1.208: </t>
    </r>
    <r>
      <rPr>
        <i/>
        <sz val="12"/>
        <rFont val="Times New Roman"/>
        <family val="1"/>
        <charset val="204"/>
      </rPr>
      <t>Количество отремонтированных канализационных сетей</t>
    </r>
  </si>
  <si>
    <t>Показатель мероприятия подпрограммы 2.102:   Содержание дорог общего пользования межмуниципального значения на территории Кашинского района</t>
  </si>
  <si>
    <r>
      <t xml:space="preserve">Административное мероприятие  5.101 </t>
    </r>
    <r>
      <rPr>
        <i/>
        <sz val="14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</si>
  <si>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Мероприятие задачи подпрограммы 1.209:</t>
    </r>
    <r>
      <rPr>
        <i/>
        <sz val="12"/>
        <rFont val="Times New Roman"/>
        <family val="1"/>
        <charset val="204"/>
      </rPr>
      <t>Реализация  генерального плана  городского поселения-город Кашин</t>
    </r>
  </si>
  <si>
    <r>
      <t>Мероприятие задачи продпрограммы 2.107:</t>
    </r>
    <r>
      <rPr>
        <i/>
        <sz val="12"/>
        <rFont val="Times New Roman"/>
        <family val="1"/>
        <charset val="204"/>
      </rPr>
      <t xml:space="preserve">  Капитальный ремонт , ремонт и содержание автомбильныхдорог общего пользования местного значения и сооружений на них на территории МО "Кашинский район"</t>
    </r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</si>
  <si>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</si>
  <si>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>Количество проектов планировки территорий и межевания территорий под линейные объекты</t>
    </r>
  </si>
  <si>
    <r>
      <rPr>
        <b/>
        <sz val="12"/>
        <rFont val="Times New Roman"/>
        <family val="1"/>
        <charset val="204"/>
      </rPr>
      <t>Мероприятие задачи подпрограммы 1.210:</t>
    </r>
    <r>
      <rPr>
        <i/>
        <sz val="12"/>
        <rFont val="Times New Roman"/>
        <family val="1"/>
        <charset val="204"/>
      </rPr>
      <t>Проект планировки территорий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</si>
  <si>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</si>
  <si>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rPr>
        <b/>
        <sz val="12"/>
        <rFont val="Times New Roman"/>
        <family val="1"/>
        <charset val="204"/>
      </rPr>
      <t>Мероприятие задачи подпрограммы 1.211:</t>
    </r>
    <r>
      <rPr>
        <i/>
        <sz val="12"/>
        <rFont val="Times New Roman"/>
        <family val="1"/>
        <charset val="204"/>
      </rPr>
      <t>Ремонт водопроводных сетей городского поселения-город Кашин</t>
    </r>
  </si>
  <si>
    <t>Показатель мероприятия программы 1.211:Количество отремонтированных канализационных сетей</t>
  </si>
  <si>
    <t>Г</t>
  </si>
  <si>
    <r>
      <t xml:space="preserve">Административное мероприятие задачи  подпрограммы 3.102: </t>
    </r>
    <r>
      <rPr>
        <i/>
        <sz val="12"/>
        <rFont val="Times New Roman"/>
        <family val="1"/>
        <charset val="204"/>
      </rPr>
      <t>Проведение  районных массовых мероприятий с детьми (конкурсы «Безопасное колесо», конкурсы среди общеобразовательных учреждений по профилактике ДТП</t>
    </r>
  </si>
  <si>
    <r>
      <t xml:space="preserve">Показатель  мероприятия  подпрограммы 3.102: </t>
    </r>
    <r>
      <rPr>
        <i/>
        <sz val="12"/>
        <rFont val="Times New Roman"/>
        <family val="1"/>
        <charset val="204"/>
      </rPr>
      <t>Количество проведённых мероприятий</t>
    </r>
  </si>
  <si>
    <r>
      <t xml:space="preserve">Мероприятие задачи  подпрограммы 2.101:  </t>
    </r>
    <r>
      <rPr>
        <i/>
        <sz val="12"/>
        <rFont val="Times New Roman"/>
        <family val="1"/>
        <charset val="204"/>
      </rPr>
      <t>Субсидии на содержание автомобильных дорог и сооружений на них на территории городского поселения-город Кашин</t>
    </r>
  </si>
  <si>
    <r>
      <t>Мероприятие задачи продпрограммы 2.104: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</si>
  <si>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r>
      <t xml:space="preserve">Мероприятие задачи  подпрограммы 1.101: </t>
    </r>
    <r>
      <rPr>
        <i/>
        <sz val="12"/>
        <rFont val="Times New Roman"/>
        <family val="1"/>
        <charset val="204"/>
      </rPr>
      <t>Газификация микрорайона "Восточный"</t>
    </r>
  </si>
  <si>
    <r>
      <rPr>
        <b/>
        <sz val="12"/>
        <rFont val="Times New Roman"/>
        <family val="1"/>
        <charset val="204"/>
      </rPr>
      <t>Мероприятие задачи подпрограммы 1.212: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</si>
  <si>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1.212: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</si>
  <si>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t>Показатель мероприятия подпрограммы 2.201: Количество маршрутов перевозок</t>
  </si>
  <si>
    <t>Показатель мероприятия подпрограммы 5.202:Наличие сотрудников медицинской помощи</t>
  </si>
  <si>
    <r>
      <t xml:space="preserve">Показатель мероприятия подпрограммы 5.101: </t>
    </r>
    <r>
      <rPr>
        <i/>
        <sz val="12"/>
        <rFont val="Times New Roman"/>
        <family val="1"/>
        <charset val="204"/>
      </rPr>
      <t>Наличие отчёта по архиву захоронений</t>
    </r>
  </si>
  <si>
    <t>местные</t>
  </si>
  <si>
    <t>федеральные</t>
  </si>
  <si>
    <r>
      <rPr>
        <b/>
        <sz val="12"/>
        <rFont val="Times New Roman"/>
        <family val="1"/>
        <charset val="204"/>
      </rPr>
      <t xml:space="preserve">Мероприятие задачи подпрограмм1.207: </t>
    </r>
    <r>
      <rPr>
        <i/>
        <sz val="12"/>
        <rFont val="Times New Roman"/>
        <family val="1"/>
        <charset val="204"/>
      </rPr>
      <t>Перечисления на счёт регионального оператора ежемесячных взносов в Фонд капитального ремонта общего имущества многоквартирных домов г.Кашин</t>
    </r>
  </si>
  <si>
    <t xml:space="preserve"> </t>
  </si>
  <si>
    <t>Показатель мероприятия подпрограммы 2.106: Количество отремонтированных дорог</t>
  </si>
  <si>
    <r>
      <t xml:space="preserve">Показатель мероприятия программы 1.210: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</si>
  <si>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</si>
  <si>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происшествий с пострадавшими</t>
    </r>
  </si>
  <si>
    <t>Показатель мероприятия программы 1.211:Количество отремонтированных водопроводных сетей</t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</si>
  <si>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  </r>
  </si>
  <si>
    <r>
      <rPr>
        <b/>
        <sz val="12"/>
        <rFont val="Times New Roman"/>
        <family val="1"/>
        <charset val="204"/>
      </rPr>
      <t>Мероприятие задачи подпрограммы 4.203: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</si>
  <si>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4.203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</si>
  <si>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</si>
  <si>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4.204: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</si>
  <si>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4.205: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</si>
  <si>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4.205: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</si>
  <si>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>Приложение 1 к муниципальной программе "«Комплексное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</si>
  <si>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1.301: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</si>
  <si>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Показатель  задачи подпрограммы 1.3: К</t>
    </r>
    <r>
      <rPr>
        <i/>
        <sz val="12"/>
        <rFont val="Times New Roman"/>
        <family val="1"/>
        <charset val="204"/>
      </rPr>
      <t>оличество реализованных проектов</t>
    </r>
  </si>
  <si>
    <r>
      <rPr>
        <b/>
        <sz val="12"/>
        <rFont val="Times New Roman"/>
        <family val="1"/>
        <charset val="204"/>
      </rPr>
      <t>Мероприятие задачи подпрограммы 1.213:</t>
    </r>
    <r>
      <rPr>
        <i/>
        <sz val="12"/>
        <rFont val="Times New Roman"/>
        <family val="1"/>
        <charset val="204"/>
      </rPr>
      <t>Субсидии на другие вопросы в области жилищно-коммунального хозяйства</t>
    </r>
  </si>
  <si>
    <r>
      <t xml:space="preserve">Показатель мероприятия программы 1.213: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</si>
  <si>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Административное мероприятие  5.101 </t>
    </r>
    <r>
      <rPr>
        <i/>
        <sz val="12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</si>
  <si>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(предоставление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</si>
  <si>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 xml:space="preserve">Показатель  мероприятия  подпрограммы 3.202: </t>
    </r>
    <r>
      <rPr>
        <i/>
        <sz val="12"/>
        <rFont val="Times New Roman"/>
        <family val="1"/>
        <charset val="204"/>
      </rPr>
      <t>Количество информационного материала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</si>
  <si>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</si>
  <si>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Административное мероприятие задачи  подпрограммы 3.202:</t>
    </r>
    <r>
      <rPr>
        <i/>
        <sz val="12"/>
        <rFont val="Times New Roman"/>
        <family val="1"/>
        <charset val="204"/>
      </rPr>
      <t>Размещение в  средствах массовой информации  информационно-пропагандистской продукции, направленной на ликвидацию очагов аварийности на территории муниципального образования "Кашинский район"</t>
    </r>
  </si>
  <si>
    <t>Годы реализации программы</t>
  </si>
  <si>
    <r>
      <rPr>
        <b/>
        <sz val="12"/>
        <rFont val="Times New Roman"/>
        <family val="1"/>
        <charset val="204"/>
      </rPr>
      <t>Мероприятие задачи подпрограммы 1.214</t>
    </r>
    <r>
      <rPr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Взнос в уставной фонд муниципального унитарного предприятия Кашинского района "Энергоресурс"</t>
    </r>
  </si>
  <si>
    <r>
      <rPr>
        <b/>
        <sz val="12"/>
        <rFont val="Times New Roman"/>
        <family val="1"/>
        <charset val="204"/>
      </rPr>
      <t>Мероприятие задачи подпрограммы 1.215:</t>
    </r>
    <r>
      <rPr>
        <i/>
        <sz val="12"/>
        <rFont val="Times New Roman"/>
        <family val="1"/>
        <charset val="204"/>
      </rPr>
      <t>Субсидия по возмещению затрат МУП КХ на разработку проектной документации и поставке оборудования для обеззараживания питьевой воды гипохлоритом натрия на водозаборном узле г. Кашин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</si>
  <si>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муниципальных  маршрутах регулярных перевозок по регулируемым тарифам  </t>
    </r>
  </si>
  <si>
    <t>Показатель мероприятия программы 1.214: создание муниципального унитарного предприятия</t>
  </si>
  <si>
    <r>
      <t xml:space="preserve">Показатель мероприятия программы 1.215: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</si>
  <si>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t>И</t>
  </si>
  <si>
    <r>
      <t xml:space="preserve">Мероприятие задачи  подпрограммы 2.202:  </t>
    </r>
    <r>
      <rPr>
        <i/>
        <sz val="12"/>
        <rFont val="Times New Roman"/>
        <family val="1"/>
        <charset val="204"/>
      </rPr>
      <t>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</si>
  <si>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Расходы на реализацию Программы по поддержке местных инициатив  "Благоустройство набе</t>
    </r>
    <r>
      <rPr>
        <i/>
        <sz val="12"/>
        <rFont val="Times New Roman"/>
        <family val="1"/>
        <charset val="204"/>
      </rPr>
      <t>режной Пушкинская в г.Кашин Тверской области"</t>
    </r>
  </si>
  <si>
    <r>
      <rPr>
        <b/>
        <sz val="12"/>
        <rFont val="Times New Roman"/>
        <family val="1"/>
        <charset val="204"/>
      </rPr>
      <t>Мероприятие задачи подпрограммы 1.302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субсидий из  областного бюджета на реализацию программ по поддержке местных инициатив   </t>
    </r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</si>
  <si>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1.304:   </t>
    </r>
    <r>
      <rPr>
        <i/>
        <sz val="12"/>
        <rFont val="Times New Roman"/>
        <family val="1"/>
        <charset val="204"/>
      </rPr>
      <t>Организация мероприятий, связанных с неоплачиваемым вкладом населения и юридических лиц  в реализацию проекта</t>
    </r>
  </si>
  <si>
    <r>
      <t xml:space="preserve">Показатель мероприятия программы 1.304: </t>
    </r>
    <r>
      <rPr>
        <i/>
        <sz val="12"/>
        <rFont val="Times New Roman"/>
        <family val="1"/>
        <charset val="204"/>
      </rPr>
      <t>Количество мероприятий</t>
    </r>
  </si>
  <si>
    <r>
      <rPr>
        <b/>
        <sz val="12"/>
        <rFont val="Times New Roman"/>
        <family val="1"/>
        <charset val="204"/>
      </rPr>
      <t>Мероприятие задачи подпрограммы 1.303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средств, полученных из  областного бюджета Тверской области, на реализацию мероприятий по обращениям, поступающим к депутатам  Законодательного Собрания Тверской области </t>
    </r>
  </si>
  <si>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</si>
  <si>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Мероприятие задачи продпрограммы 2.106: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</si>
  <si>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</si>
  <si>
    <t>Показатель мероприятия подпрограммы 2.110: Количество отремонтированных дорог</t>
  </si>
  <si>
    <r>
      <rPr>
        <b/>
        <sz val="12"/>
        <rFont val="Times New Roman"/>
        <family val="1"/>
        <charset val="204"/>
      </rPr>
      <t>Мероприятие задачи подпрограммы 2.105</t>
    </r>
    <r>
      <rPr>
        <sz val="12"/>
        <rFont val="Times New Roman"/>
        <family val="1"/>
        <charset val="204"/>
      </rPr>
      <t>: Ремонт дворовой территории многоквартирного дома по адресу: ул.25 Октября, дом №24 с проездами в г.Кашин Тверской области за счет средств областного бюджета</t>
    </r>
  </si>
  <si>
    <r>
      <rPr>
        <b/>
        <sz val="12"/>
        <rFont val="Times New Roman"/>
        <family val="1"/>
        <charset val="204"/>
      </rPr>
      <t xml:space="preserve">Мероприятие задачи продпрограммы 2.109: </t>
    </r>
    <r>
      <rPr>
        <sz val="12"/>
        <rFont val="Times New Roman"/>
        <family val="1"/>
        <charset val="204"/>
      </rPr>
      <t>Ремонт автомобильной дороги Калининское шоссе  от примыкания к ул.Железнодорожной до железнодорожного переезда в г.Кашин Тверской области за счет средства областного бюджета</t>
    </r>
  </si>
  <si>
    <r>
      <rPr>
        <b/>
        <sz val="12"/>
        <rFont val="Times New Roman"/>
        <family val="1"/>
        <charset val="204"/>
      </rPr>
      <t xml:space="preserve">Задача  подпрограммы 1.3 </t>
    </r>
    <r>
      <rPr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>Реализация  Программы поддержки местных инициатив в Тверской области</t>
    </r>
  </si>
  <si>
    <r>
      <t>Показатель задачи подпрограммы 5.2:</t>
    </r>
    <r>
      <rPr>
        <i/>
        <sz val="12"/>
        <color indexed="8"/>
        <rFont val="Times New Roman"/>
        <family val="1"/>
        <charset val="204"/>
      </rPr>
      <t>Наличие сотрудников правоохранительных органов.</t>
    </r>
  </si>
  <si>
    <t>Показатель мероприятия подпрограммы 2.103:  Отремонтированно дворовых территорий</t>
  </si>
  <si>
    <t>Показатель мероприятия подпрограммы 2.104:  Отремонтированно дворовых территорий</t>
  </si>
  <si>
    <r>
      <t>Показатель мероприятия подпрограммы 2.105: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</si>
  <si>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t>Показатель мероприятия подпрограммы 2.108: Количество отремонтированных дорог</t>
  </si>
  <si>
    <t>Показатель мероприятия подпрограммы 2.109: Количество отремонтированных дорог</t>
  </si>
  <si>
    <r>
      <t xml:space="preserve">Показатель мероприятия программы 1.216: </t>
    </r>
    <r>
      <rPr>
        <i/>
        <sz val="12"/>
        <rFont val="Times New Roman"/>
        <family val="1"/>
        <charset val="204"/>
      </rPr>
      <t>Количество отремонтированных напужных водопроводных сетей</t>
    </r>
  </si>
  <si>
    <r>
      <rPr>
        <b/>
        <sz val="12"/>
        <rFont val="Times New Roman"/>
        <family val="1"/>
        <charset val="204"/>
      </rPr>
      <t>Задача  подпрограммы 1.2:</t>
    </r>
    <r>
      <rPr>
        <b/>
        <i/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</si>
  <si>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Показатель  задачи подпрограммы 1.4 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Количество реализованных проектов</t>
    </r>
  </si>
  <si>
    <r>
      <t xml:space="preserve">Мероприятие задачи  подпрограммы 1.401: </t>
    </r>
    <r>
      <rPr>
        <sz val="12"/>
        <rFont val="Times New Roman"/>
        <family val="1"/>
        <charset val="204"/>
      </rPr>
      <t>Расходы на благоустройство территории, прилегающей к  памятнику А. Х. Артузову на Пролетарской площади  г. Кашин</t>
    </r>
  </si>
  <si>
    <t>Показатель мероприятия программы 1.401: площадь благоустроенной территории</t>
  </si>
  <si>
    <r>
      <t>м</t>
    </r>
    <r>
      <rPr>
        <sz val="12"/>
        <rFont val="Calibri"/>
        <family val="2"/>
        <charset val="204"/>
      </rPr>
      <t>²</t>
    </r>
  </si>
  <si>
    <r>
      <t xml:space="preserve">Задача  подпрограммы 1.4 </t>
    </r>
    <r>
      <rPr>
        <sz val="12"/>
        <rFont val="Times New Roman"/>
        <family val="1"/>
        <charset val="204"/>
      </rPr>
      <t>:Реализация мероприятий по обращениям, поступающим к депутатам Законодательного Собрания Тверской области</t>
    </r>
  </si>
  <si>
    <r>
      <t xml:space="preserve">Мероприятие задачи  подпрограммы 1.102: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</si>
  <si>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r>
      <t xml:space="preserve">Мероприятие задачи  подпрограммы 1.402: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</si>
  <si>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t>Показатель мероприятия подпрограммы 1.402: количество публикаций</t>
  </si>
  <si>
    <r>
      <rPr>
        <b/>
        <sz val="12"/>
        <rFont val="Times New Roman"/>
        <family val="1"/>
        <charset val="204"/>
      </rPr>
      <t>Мероприятие задачи  подпрограммы 1.103: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Газификация населенных пунктов муниципального образования «Кашинский район»</t>
    </r>
  </si>
  <si>
    <r>
      <t xml:space="preserve">Показатель мероприятия подпрограммы 1.102: </t>
    </r>
    <r>
      <rPr>
        <i/>
        <sz val="12"/>
        <rFont val="Times New Roman"/>
        <family val="1"/>
        <charset val="204"/>
      </rPr>
      <t>количество публикаций</t>
    </r>
  </si>
  <si>
    <r>
      <t xml:space="preserve">Показатель мероприятия подпрограммы 1.103:
</t>
    </r>
    <r>
      <rPr>
        <i/>
        <sz val="12"/>
        <rFont val="Times New Roman"/>
        <family val="1"/>
        <charset val="204"/>
      </rPr>
      <t>Количество газифицированных населенных пунктов муниципального образования «Кашинский район»</t>
    </r>
    <r>
      <rPr>
        <sz val="12"/>
        <rFont val="Times New Roman"/>
        <family val="1"/>
        <charset val="204"/>
      </rPr>
      <t xml:space="preserve">
</t>
    </r>
  </si>
  <si>
    <r>
      <t xml:space="preserve">Показатель мероприятия подпрограммы 1.101: </t>
    </r>
    <r>
      <rPr>
        <i/>
        <sz val="12"/>
        <rFont val="Times New Roman"/>
        <family val="1"/>
        <charset val="204"/>
      </rPr>
      <t>протяженность газовых сетей</t>
    </r>
  </si>
  <si>
    <r>
      <rPr>
        <b/>
        <sz val="12"/>
        <color theme="1"/>
        <rFont val="Times New Roman"/>
        <family val="1"/>
        <charset val="204"/>
      </rPr>
      <t xml:space="preserve">Мероприятие задачи подпрограммы 1.301: </t>
    </r>
    <r>
      <rPr>
        <sz val="12"/>
        <color theme="1"/>
        <rFont val="Times New Roman"/>
        <family val="1"/>
        <charset val="204"/>
      </rPr>
      <t>Расходы на реализацию Программы по поддержке местных инициатив  "Благоустройство набережной Пушкинская в г.Кашин Тверской области"за счет средств местного бюджета, поступления от юридических лиц и вкладов граждан</t>
    </r>
  </si>
  <si>
    <r>
      <rPr>
        <b/>
        <sz val="12"/>
        <rFont val="Times New Roman"/>
        <family val="1"/>
        <charset val="204"/>
      </rPr>
      <t>Мероприятие задачи  подпрограммы 1.104: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Техническое обслуживание газовых сетей</t>
    </r>
  </si>
  <si>
    <t>Показатель мероприятия подпрограммы 1.104: Количество объектов</t>
  </si>
  <si>
    <r>
      <rPr>
        <b/>
        <sz val="12"/>
        <rFont val="Times New Roman"/>
        <family val="1"/>
        <charset val="204"/>
      </rPr>
      <t>Мероприятие задачи подпрограммы 1.216</t>
    </r>
    <r>
      <rPr>
        <sz val="12"/>
        <rFont val="Times New Roman"/>
        <family val="1"/>
        <charset val="204"/>
      </rPr>
      <t>:Субсидия на ремонт наружных водопроводных сетей городского поселения - город Кашин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</si>
  <si>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1.218: </t>
    </r>
    <r>
      <rPr>
        <sz val="12"/>
        <rFont val="Times New Roman"/>
        <family val="1"/>
        <charset val="204"/>
      </rPr>
      <t>Ремонт канализационных сетей городского поселения-город Кашин</t>
    </r>
  </si>
  <si>
    <t>м</t>
  </si>
  <si>
    <t>Показатель мероприятия программы 1.218: протяженность отремонтированных канализационных сетей</t>
  </si>
  <si>
    <r>
      <rPr>
        <b/>
        <sz val="12"/>
        <rFont val="Times New Roman"/>
        <family val="1"/>
        <charset val="204"/>
      </rPr>
      <t>Мероприятие задачи  подпрограммы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1.501</t>
    </r>
    <r>
      <rPr>
        <sz val="12"/>
        <rFont val="Times New Roman"/>
        <family val="1"/>
        <charset val="204"/>
      </rPr>
      <t>: приобретение детских площадок</t>
    </r>
  </si>
  <si>
    <r>
      <t xml:space="preserve">Показатель мероприятия подпрограммы 1.501: </t>
    </r>
    <r>
      <rPr>
        <i/>
        <sz val="12"/>
        <rFont val="Times New Roman"/>
        <family val="1"/>
        <charset val="204"/>
      </rPr>
      <t>количество приобретенных детских площадок</t>
    </r>
  </si>
  <si>
    <r>
      <t>Мероприятие задачи продпрограммы 2.110:</t>
    </r>
    <r>
      <rPr>
        <i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Капитальный ремонт , ремонт и содержание автомбильных дорог общего пользования местного значения и сооружений на них на территории МО "Кашинский район"</t>
    </r>
  </si>
  <si>
    <r>
      <rPr>
        <b/>
        <sz val="12"/>
        <rFont val="Times New Roman"/>
        <family val="1"/>
        <charset val="204"/>
      </rPr>
      <t>Мероприятие задачи подпрограммы 1.219</t>
    </r>
    <r>
      <rPr>
        <sz val="12"/>
        <rFont val="Times New Roman"/>
        <family val="1"/>
        <charset val="204"/>
      </rPr>
      <t>: Ремонт входной группы здания МУП "Гостиница"</t>
    </r>
  </si>
  <si>
    <r>
      <t xml:space="preserve">Показатель мероприятия программы 1.219: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</si>
  <si>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t xml:space="preserve">Показатель мероприятия программы 1.217:Доля расходов муниципального образования, предусмотренных в рамках муниципальной  программы </t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</si>
  <si>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4.206: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</si>
  <si>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4.206: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</si>
  <si>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 xml:space="preserve">Показатель мероприятия программы 1.219:Доля расходов муниципального образования, предусмотренных в рамках муниципальной  программы </t>
  </si>
  <si>
    <t xml:space="preserve">Показатель мероприятия программы 1.220:Доля расходов муниципального образования, предусмотренных в рамках муниципальной  программы </t>
  </si>
  <si>
    <r>
      <rPr>
        <b/>
        <sz val="12"/>
        <rFont val="Times New Roman"/>
        <family val="1"/>
        <charset val="204"/>
      </rPr>
      <t>Мероприятие задачи подпрограммы 1.220:</t>
    </r>
    <r>
      <rPr>
        <sz val="12"/>
        <rFont val="Times New Roman"/>
        <family val="1"/>
        <charset val="204"/>
      </rPr>
      <t>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  </r>
  </si>
  <si>
    <r>
      <t xml:space="preserve">Мероприятие задачи продпрограммы 2.111: </t>
    </r>
    <r>
      <rPr>
        <sz val="12"/>
        <rFont val="Times New Roman"/>
        <family val="1"/>
        <charset val="204"/>
      </rPr>
      <t>Расходы на ремонт автомобильных дорог в границах городского поселения - город Кашин Кашинского района Тверской области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</si>
  <si>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1.503</t>
    </r>
    <r>
      <rPr>
        <sz val="12"/>
        <rFont val="Times New Roman"/>
        <family val="1"/>
        <charset val="204"/>
      </rPr>
      <t>: информационное освещение органами местного самоуправления в СМИ</t>
    </r>
  </si>
  <si>
    <r>
      <t>Показатель мероприятия подпрограммы 1.503:</t>
    </r>
    <r>
      <rPr>
        <i/>
        <sz val="12"/>
        <rFont val="Times New Roman"/>
        <family val="1"/>
        <charset val="204"/>
      </rPr>
      <t xml:space="preserve"> количество публикаций в СМИ</t>
    </r>
  </si>
  <si>
    <r>
      <t xml:space="preserve">Показатель мероприятия подпрограммы 1.501: </t>
    </r>
    <r>
      <rPr>
        <i/>
        <sz val="12"/>
        <rFont val="Times New Roman"/>
        <family val="1"/>
        <charset val="204"/>
      </rPr>
      <t>количество установленных детских площадок</t>
    </r>
  </si>
  <si>
    <r>
      <rPr>
        <b/>
        <sz val="12"/>
        <rFont val="Times New Roman"/>
        <family val="1"/>
        <charset val="204"/>
      </rPr>
      <t xml:space="preserve">Мероприятие задачи программы  4.207: </t>
    </r>
    <r>
      <rPr>
        <sz val="12"/>
        <rFont val="Times New Roman"/>
        <family val="1"/>
        <charset val="204"/>
      </rPr>
      <t>Составление технических планов на объекты недвижимости, являющиеся муниципальной собственностью муниципального образования городское поселение - город Кашин</t>
    </r>
  </si>
  <si>
    <r>
      <t xml:space="preserve">Показатель задачи  подпрограммы 4.207: </t>
    </r>
    <r>
      <rPr>
        <i/>
        <sz val="12"/>
        <rFont val="Times New Roman"/>
        <family val="1"/>
        <charset val="204"/>
      </rPr>
      <t>Количество составленных планов</t>
    </r>
  </si>
  <si>
    <r>
      <t>Мероприятие задачи  подпрограммы 1.502: у</t>
    </r>
    <r>
      <rPr>
        <sz val="12"/>
        <rFont val="Times New Roman"/>
        <family val="1"/>
        <charset val="204"/>
      </rPr>
      <t>становка детских площадок</t>
    </r>
  </si>
  <si>
    <r>
      <t xml:space="preserve">Показатель мероприятия подпрограммы 2.112: </t>
    </r>
    <r>
      <rPr>
        <sz val="12"/>
        <rFont val="Times New Roman"/>
        <family val="1"/>
        <charset val="204"/>
      </rPr>
      <t>протяженность отремонтированных дорог</t>
    </r>
  </si>
  <si>
    <r>
      <rPr>
        <b/>
        <sz val="12"/>
        <rFont val="Times New Roman"/>
        <family val="1"/>
        <charset val="204"/>
      </rPr>
      <t>Показатель мероприятия подпрограммы 2.111</t>
    </r>
    <r>
      <rPr>
        <sz val="12"/>
        <rFont val="Times New Roman"/>
        <family val="1"/>
        <charset val="204"/>
      </rPr>
      <t>: протяженность отремонтированных дорог</t>
    </r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</si>
  <si>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2.204: </t>
    </r>
    <r>
      <rPr>
        <i/>
        <sz val="12"/>
        <rFont val="Times New Roman"/>
        <family val="1"/>
        <charset val="204"/>
      </rPr>
      <t xml:space="preserve"> Информационное освещение органами  местного самоуправления муниципального образования в сфере транспортного обслуживания населения. </t>
    </r>
  </si>
  <si>
    <r>
      <rPr>
        <b/>
        <sz val="12"/>
        <rFont val="Times New Roman"/>
        <family val="1"/>
        <charset val="204"/>
      </rPr>
      <t>Мероприятие задачи  подпрограммы 2.203</t>
    </r>
    <r>
      <rPr>
        <sz val="12"/>
        <rFont val="Times New Roman"/>
        <family val="1"/>
        <charset val="204"/>
      </rPr>
      <t>: Организация транспортного обслуживания населения на муниципальных  маршрутах регулярных перевозок по регулируемым тарифам</t>
    </r>
  </si>
  <si>
    <t>Показатель мероприятия подпрограммы 2.201: Количество направлений перевозок</t>
  </si>
  <si>
    <t>Показатель мероприятия подпрограммы 2.202: Количество направлений перевозок</t>
  </si>
  <si>
    <t>Показатель мероприятия подпрограммы 2.203: Количество направлений перевозок</t>
  </si>
  <si>
    <t>Показатель мероприятия программы 2.203: Количество публикаций</t>
  </si>
  <si>
    <r>
      <rPr>
        <b/>
        <sz val="12"/>
        <rFont val="Times New Roman"/>
        <family val="1"/>
        <charset val="204"/>
      </rPr>
      <t xml:space="preserve">Мероприятие задачи продпрограммы 2.112: </t>
    </r>
    <r>
      <rPr>
        <sz val="12"/>
        <rFont val="Times New Roman"/>
        <family val="1"/>
        <charset val="204"/>
      </rPr>
      <t>Расходы на ремонт автомобильных дорог в границах городского поселения – город Кашин Кашинского района за счет средств областного бюджета</t>
    </r>
  </si>
  <si>
    <r>
      <rPr>
        <b/>
        <sz val="12"/>
        <rFont val="Times New Roman"/>
        <family val="1"/>
        <charset val="204"/>
      </rPr>
      <t>Задача  подпрограммы 1.5:</t>
    </r>
    <r>
      <rPr>
        <sz val="12"/>
        <rFont val="Times New Roman"/>
        <family val="1"/>
        <charset val="204"/>
      </rPr>
      <t xml:space="preserve"> Реализация мероприятий по обустройству детских  площадок</t>
    </r>
  </si>
  <si>
    <t>Показатель  задачи подпрограммы 1.5: количество обустроенных детских  площадок</t>
  </si>
  <si>
    <r>
      <rPr>
        <b/>
        <sz val="12"/>
        <rFont val="Times New Roman"/>
        <family val="1"/>
        <charset val="204"/>
      </rPr>
      <t>Мероприятие задачи подпрограммы 1.212:</t>
    </r>
    <r>
      <rPr>
        <i/>
        <sz val="12"/>
        <rFont val="Times New Roman"/>
        <family val="1"/>
        <charset val="204"/>
      </rPr>
      <t>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</t>
    </r>
  </si>
  <si>
    <r>
      <t>Мероприятие задачи подпрограммы 2.103:</t>
    </r>
    <r>
      <rPr>
        <sz val="12"/>
        <rFont val="Times New Roman"/>
        <family val="1"/>
        <charset val="204"/>
      </rPr>
      <t xml:space="preserve">Ремонт дворовой территории многоквартирного дома по адресу: ул.25 Октября, дом №24 с проездами в г.Кашин Тверской области </t>
    </r>
  </si>
  <si>
    <r>
      <rPr>
        <b/>
        <sz val="12"/>
        <rFont val="Times New Roman"/>
        <family val="1"/>
        <charset val="204"/>
      </rPr>
      <t>Мероприятие задачи подпрограммы 2.104</t>
    </r>
    <r>
      <rPr>
        <sz val="12"/>
        <rFont val="Times New Roman"/>
        <family val="1"/>
        <charset val="204"/>
      </rPr>
      <t xml:space="preserve">:Ремонт дворовой территории многоквартирного дома по адресу: ул.25 Октября, дом №24 с проездами в г.Кашин Тверской области </t>
    </r>
  </si>
  <si>
    <r>
      <rPr>
        <b/>
        <sz val="12"/>
        <color theme="1"/>
        <rFont val="Times New Roman"/>
        <family val="1"/>
        <charset val="204"/>
      </rPr>
      <t>Мероприятие задачи продпрограммы 2.107</t>
    </r>
    <r>
      <rPr>
        <sz val="12"/>
        <color theme="1"/>
        <rFont val="Times New Roman"/>
        <family val="1"/>
        <charset val="204"/>
      </rPr>
      <t xml:space="preserve">: Ремонт автомобильной дороги Калининское шоссе  от примыкания к ул.Железнодорожной до железнодорожного переезда в г.Кашин Тверской области </t>
    </r>
  </si>
  <si>
    <r>
      <rPr>
        <b/>
        <sz val="12"/>
        <rFont val="Times New Roman"/>
        <family val="1"/>
        <charset val="204"/>
      </rPr>
      <t>Мероприятие задачи продпрограммы 2.108:</t>
    </r>
    <r>
      <rPr>
        <sz val="12"/>
        <rFont val="Times New Roman"/>
        <family val="1"/>
        <charset val="204"/>
      </rPr>
      <t xml:space="preserve">Ремонт автомобильной дороги Калининское шоссе  от примыкания к ул.Железнодорожной до железнодорожного переезда в г.Кашин Тверской области </t>
    </r>
  </si>
  <si>
    <r>
      <rPr>
        <b/>
        <sz val="12"/>
        <rFont val="Times New Roman"/>
        <family val="1"/>
        <charset val="204"/>
      </rPr>
      <t>Мероприятие задачи подпрограммы 1.219:</t>
    </r>
    <r>
      <rPr>
        <sz val="12"/>
        <rFont val="Times New Roman"/>
        <family val="1"/>
        <charset val="204"/>
      </rPr>
      <t xml:space="preserve"> Ремонт входной группы здания МУП "Гостиница"</t>
    </r>
  </si>
  <si>
    <r>
      <rPr>
        <b/>
        <sz val="12"/>
        <rFont val="Times New Roman"/>
        <family val="1"/>
        <charset val="204"/>
      </rPr>
      <t>Мероприятие задачи подпрограммы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1.221</t>
    </r>
    <r>
      <rPr>
        <sz val="12"/>
        <rFont val="Times New Roman"/>
        <family val="1"/>
        <charset val="204"/>
      </rPr>
      <t>: Субсидии теплоснабжающим предприятиям на возмещение затрат, связанных с подготовкой к отопительному сезону 2018-2019 г.г.</t>
    </r>
  </si>
  <si>
    <t xml:space="preserve">Показатель мероприятия программы 1.221:Доля расходов муниципального образования, предусмотренных в рамках муниципальной  программы </t>
  </si>
  <si>
    <r>
      <t>Мероприятие задачи подпрограммы 1.217:</t>
    </r>
    <r>
      <rPr>
        <sz val="12"/>
        <rFont val="Times New Roman"/>
        <family val="1"/>
        <charset val="204"/>
      </rPr>
      <t>Субсидии юридическим лицам и  индивидуальным предпринимателям в целях возмещения затрат  при предоставлении услуг по водоснабжению и водоотведению в сельских поселениях Кашинского района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</si>
</sst>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/>
    <xf numFmtId="0" fontId="8" fillId="2" borderId="0" xfId="0" applyFont="1" applyFill="1"/>
    <xf numFmtId="0" fontId="0" fillId="0" borderId="0" xfId="0" applyBorder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10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3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top" wrapText="1"/>
    </xf>
    <xf numFmtId="0" fontId="17" fillId="2" borderId="0" xfId="0" applyFont="1" applyFill="1"/>
    <xf numFmtId="0" fontId="17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10" fillId="4" borderId="0" xfId="0" applyFont="1" applyFill="1"/>
    <xf numFmtId="0" fontId="0" fillId="4" borderId="0" xfId="0" applyFill="1" applyAlignment="1"/>
    <xf numFmtId="0" fontId="14" fillId="0" borderId="0" xfId="0" applyFont="1" applyFill="1"/>
    <xf numFmtId="0" fontId="31" fillId="4" borderId="0" xfId="0" applyFont="1" applyFill="1"/>
    <xf numFmtId="0" fontId="32" fillId="4" borderId="0" xfId="0" applyFont="1" applyFill="1"/>
    <xf numFmtId="0" fontId="14" fillId="4" borderId="0" xfId="0" applyFont="1" applyFill="1"/>
    <xf numFmtId="0" fontId="29" fillId="4" borderId="0" xfId="0" applyFont="1" applyFill="1" applyAlignment="1"/>
    <xf numFmtId="165" fontId="3" fillId="4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5" fontId="3" fillId="4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/>
    </xf>
    <xf numFmtId="165" fontId="18" fillId="4" borderId="2" xfId="0" applyNumberFormat="1" applyFont="1" applyFill="1" applyBorder="1" applyAlignment="1">
      <alignment horizontal="center"/>
    </xf>
    <xf numFmtId="165" fontId="10" fillId="4" borderId="2" xfId="0" applyNumberFormat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4" xfId="0" applyFont="1" applyFill="1" applyBorder="1"/>
    <xf numFmtId="0" fontId="8" fillId="2" borderId="4" xfId="0" applyFont="1" applyFill="1" applyBorder="1"/>
    <xf numFmtId="0" fontId="14" fillId="2" borderId="5" xfId="0" applyFont="1" applyFill="1" applyBorder="1"/>
    <xf numFmtId="0" fontId="14" fillId="2" borderId="0" xfId="0" applyFont="1" applyFill="1" applyBorder="1"/>
    <xf numFmtId="165" fontId="8" fillId="2" borderId="4" xfId="0" applyNumberFormat="1" applyFont="1" applyFill="1" applyBorder="1"/>
    <xf numFmtId="165" fontId="8" fillId="2" borderId="3" xfId="0" applyNumberFormat="1" applyFont="1" applyFill="1" applyBorder="1"/>
    <xf numFmtId="0" fontId="32" fillId="4" borderId="4" xfId="0" applyFont="1" applyFill="1" applyBorder="1"/>
    <xf numFmtId="165" fontId="8" fillId="2" borderId="6" xfId="0" applyNumberFormat="1" applyFont="1" applyFill="1" applyBorder="1"/>
    <xf numFmtId="165" fontId="8" fillId="2" borderId="5" xfId="0" applyNumberFormat="1" applyFont="1" applyFill="1" applyBorder="1"/>
    <xf numFmtId="165" fontId="8" fillId="2" borderId="0" xfId="0" applyNumberFormat="1" applyFont="1" applyFill="1"/>
    <xf numFmtId="0" fontId="14" fillId="4" borderId="4" xfId="0" applyFont="1" applyFill="1" applyBorder="1"/>
    <xf numFmtId="0" fontId="14" fillId="2" borderId="6" xfId="0" applyFont="1" applyFill="1" applyBorder="1"/>
    <xf numFmtId="165" fontId="14" fillId="2" borderId="6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5" fontId="0" fillId="2" borderId="6" xfId="0" applyNumberFormat="1" applyFill="1" applyBorder="1"/>
    <xf numFmtId="165" fontId="14" fillId="2" borderId="5" xfId="0" applyNumberFormat="1" applyFont="1" applyFill="1" applyBorder="1"/>
    <xf numFmtId="165" fontId="4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 vertical="top"/>
    </xf>
    <xf numFmtId="1" fontId="16" fillId="4" borderId="2" xfId="0" applyNumberFormat="1" applyFont="1" applyFill="1" applyBorder="1" applyAlignment="1">
      <alignment horizontal="center" vertical="top"/>
    </xf>
    <xf numFmtId="165" fontId="33" fillId="4" borderId="2" xfId="0" applyNumberFormat="1" applyFont="1" applyFill="1" applyBorder="1" applyAlignment="1">
      <alignment horizontal="center" vertical="top" wrapText="1"/>
    </xf>
    <xf numFmtId="165" fontId="33" fillId="4" borderId="2" xfId="0" applyNumberFormat="1" applyFont="1" applyFill="1" applyBorder="1" applyAlignment="1">
      <alignment horizontal="center"/>
    </xf>
    <xf numFmtId="165" fontId="33" fillId="0" borderId="2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top" wrapText="1"/>
    </xf>
    <xf numFmtId="165" fontId="20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vertical="top" wrapText="1"/>
    </xf>
    <xf numFmtId="165" fontId="20" fillId="4" borderId="2" xfId="0" applyNumberFormat="1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horizontal="right" vertical="top" wrapText="1"/>
    </xf>
    <xf numFmtId="0" fontId="20" fillId="4" borderId="2" xfId="0" applyFont="1" applyFill="1" applyBorder="1" applyAlignment="1">
      <alignment horizontal="justify" vertical="top" wrapText="1"/>
    </xf>
    <xf numFmtId="0" fontId="22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165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right"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165" fontId="19" fillId="0" borderId="2" xfId="0" applyNumberFormat="1" applyFont="1" applyFill="1" applyBorder="1" applyAlignment="1">
      <alignment horizontal="center"/>
    </xf>
    <xf numFmtId="1" fontId="19" fillId="4" borderId="2" xfId="0" applyNumberFormat="1" applyFont="1" applyFill="1" applyBorder="1" applyAlignment="1">
      <alignment horizontal="center" vertical="top" wrapText="1"/>
    </xf>
    <xf numFmtId="0" fontId="34" fillId="4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wrapText="1"/>
    </xf>
    <xf numFmtId="165" fontId="24" fillId="4" borderId="2" xfId="0" applyNumberFormat="1" applyFont="1" applyFill="1" applyBorder="1" applyAlignment="1">
      <alignment horizontal="center"/>
    </xf>
    <xf numFmtId="0" fontId="24" fillId="4" borderId="2" xfId="0" applyFont="1" applyFill="1" applyBorder="1"/>
    <xf numFmtId="165" fontId="21" fillId="4" borderId="2" xfId="0" applyNumberFormat="1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165" fontId="25" fillId="4" borderId="2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wrapText="1"/>
    </xf>
    <xf numFmtId="1" fontId="21" fillId="4" borderId="2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wrapText="1"/>
    </xf>
    <xf numFmtId="0" fontId="35" fillId="4" borderId="2" xfId="0" applyFont="1" applyFill="1" applyBorder="1" applyAlignment="1">
      <alignment horizontal="center"/>
    </xf>
    <xf numFmtId="0" fontId="19" fillId="4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 vertical="top" wrapText="1"/>
    </xf>
    <xf numFmtId="165" fontId="3" fillId="4" borderId="8" xfId="0" applyNumberFormat="1" applyFont="1" applyFill="1" applyBorder="1" applyAlignment="1">
      <alignment horizontal="center" vertical="top" wrapText="1"/>
    </xf>
    <xf numFmtId="1" fontId="3" fillId="4" borderId="19" xfId="0" applyNumberFormat="1" applyFont="1" applyFill="1" applyBorder="1" applyAlignment="1">
      <alignment horizontal="center" vertical="top" wrapText="1"/>
    </xf>
    <xf numFmtId="1" fontId="14" fillId="2" borderId="0" xfId="0" applyNumberFormat="1" applyFont="1" applyFill="1"/>
    <xf numFmtId="165" fontId="14" fillId="2" borderId="3" xfId="0" applyNumberFormat="1" applyFont="1" applyFill="1" applyBorder="1"/>
    <xf numFmtId="0" fontId="8" fillId="2" borderId="20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19" fillId="4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/>
    <xf numFmtId="0" fontId="19" fillId="4" borderId="2" xfId="0" applyFont="1" applyFill="1" applyBorder="1" applyAlignment="1">
      <alignment horizontal="justify" vertical="top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4" fillId="2" borderId="0" xfId="0" applyNumberFormat="1" applyFont="1" applyFill="1" applyBorder="1"/>
    <xf numFmtId="165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2" borderId="20" xfId="0" applyFont="1" applyFill="1" applyBorder="1"/>
    <xf numFmtId="0" fontId="32" fillId="4" borderId="20" xfId="0" applyFont="1" applyFill="1" applyBorder="1"/>
    <xf numFmtId="0" fontId="32" fillId="4" borderId="0" xfId="0" applyFont="1" applyFill="1" applyBorder="1"/>
    <xf numFmtId="0" fontId="14" fillId="4" borderId="0" xfId="0" applyFont="1" applyFill="1" applyBorder="1"/>
    <xf numFmtId="165" fontId="0" fillId="2" borderId="0" xfId="0" applyNumberFormat="1" applyFill="1" applyBorder="1"/>
    <xf numFmtId="2" fontId="8" fillId="2" borderId="0" xfId="0" applyNumberFormat="1" applyFont="1" applyFill="1" applyBorder="1"/>
    <xf numFmtId="164" fontId="8" fillId="2" borderId="6" xfId="0" applyNumberFormat="1" applyFont="1" applyFill="1" applyBorder="1"/>
    <xf numFmtId="164" fontId="8" fillId="2" borderId="5" xfId="0" applyNumberFormat="1" applyFont="1" applyFill="1" applyBorder="1"/>
    <xf numFmtId="1" fontId="8" fillId="2" borderId="0" xfId="0" applyNumberFormat="1" applyFont="1" applyFill="1"/>
    <xf numFmtId="1" fontId="20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center" vertical="center"/>
    </xf>
    <xf numFmtId="165" fontId="21" fillId="4" borderId="2" xfId="0" applyNumberFormat="1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 wrapText="1"/>
    </xf>
    <xf numFmtId="0" fontId="20" fillId="5" borderId="2" xfId="0" applyFont="1" applyFill="1" applyBorder="1" applyAlignment="1">
      <alignment horizontal="justify" vertical="top" wrapText="1"/>
    </xf>
    <xf numFmtId="0" fontId="23" fillId="5" borderId="2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2" fontId="20" fillId="4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65" fontId="34" fillId="4" borderId="2" xfId="0" applyNumberFormat="1" applyFont="1" applyFill="1" applyBorder="1" applyAlignment="1">
      <alignment horizontal="center" vertical="center" wrapText="1"/>
    </xf>
    <xf numFmtId="2" fontId="37" fillId="4" borderId="2" xfId="0" applyNumberFormat="1" applyFont="1" applyFill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top" wrapText="1"/>
    </xf>
    <xf numFmtId="165" fontId="37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165" fontId="19" fillId="7" borderId="2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Fill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165" fontId="37" fillId="0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/>
    </xf>
    <xf numFmtId="165" fontId="19" fillId="8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165" fontId="37" fillId="7" borderId="2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vertical="top" wrapText="1"/>
    </xf>
    <xf numFmtId="0" fontId="22" fillId="7" borderId="2" xfId="0" applyFont="1" applyFill="1" applyBorder="1" applyAlignment="1">
      <alignment vertical="top" wrapText="1"/>
    </xf>
    <xf numFmtId="0" fontId="20" fillId="7" borderId="2" xfId="0" applyFont="1" applyFill="1" applyBorder="1" applyAlignment="1">
      <alignment horizontal="left" vertical="top" wrapText="1"/>
    </xf>
    <xf numFmtId="0" fontId="24" fillId="7" borderId="2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/>
    </xf>
    <xf numFmtId="165" fontId="20" fillId="8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62"/>
  <sheetViews>
    <sheetView zoomScale="60" zoomScaleNormal="60" zoomScaleSheetLayoutView="100" workbookViewId="0">
      <pane ySplit="1" topLeftCell="A267" activePane="bottomLeft" state="frozen"/>
      <selection pane="bottomLeft" activeCell="I272" sqref="I272"/>
    </sheetView>
  </sheetViews>
  <sheetFormatPr defaultRowHeight="15"/>
  <cols>
    <col min="1" max="1" width="4.7109375" customWidth="1"/>
    <col min="2" max="2" width="5.140625" customWidth="1"/>
    <col min="3" max="3" width="4.42578125" style="4" customWidth="1"/>
    <col min="4" max="4" width="0.5703125" style="4" customWidth="1"/>
    <col min="5" max="6" width="4.42578125" style="4" hidden="1" customWidth="1"/>
    <col min="7" max="7" width="3.7109375" style="4" hidden="1" customWidth="1"/>
    <col min="8" max="8" width="4.42578125" style="4" hidden="1" customWidth="1"/>
    <col min="9" max="9" width="71.5703125" customWidth="1"/>
    <col min="10" max="10" width="40.5703125" customWidth="1"/>
    <col min="11" max="13" width="4.42578125" customWidth="1"/>
    <col min="14" max="14" width="11.140625" customWidth="1"/>
    <col min="15" max="15" width="15.85546875" customWidth="1"/>
    <col min="16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59.570312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3" width="9.7109375" customWidth="1"/>
    <col min="34" max="34" width="13.140625" customWidth="1"/>
    <col min="35" max="35" width="10.5703125" customWidth="1"/>
    <col min="36" max="36" width="11.85546875" customWidth="1"/>
    <col min="37" max="37" width="11.5703125" customWidth="1"/>
    <col min="38" max="38" width="11.85546875" customWidth="1"/>
    <col min="39" max="39" width="10.7109375" customWidth="1"/>
    <col min="40" max="40" width="9.5703125" customWidth="1"/>
    <col min="41" max="41" width="18" style="1" customWidth="1"/>
    <col min="42" max="42" width="1.7109375" style="1" customWidth="1"/>
    <col min="43" max="43" width="26.28515625" style="1" customWidth="1"/>
    <col min="44" max="44" width="11.28515625" style="1" customWidth="1"/>
    <col min="45" max="45" width="16" style="1" customWidth="1"/>
    <col min="46" max="46" width="11.5703125" style="1" customWidth="1"/>
    <col min="47" max="47" width="12.7109375" style="1" customWidth="1"/>
    <col min="48" max="50" width="13.140625" style="1" customWidth="1"/>
    <col min="51" max="51" width="22.28515625" style="1" customWidth="1"/>
    <col min="52" max="95" width="9.140625" style="1" customWidth="1"/>
  </cols>
  <sheetData>
    <row r="1" spans="1:95" ht="18.75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B1" s="23"/>
      <c r="AC1" s="9"/>
      <c r="AD1" s="23"/>
      <c r="AE1" s="23"/>
      <c r="AF1" s="23"/>
      <c r="AG1" s="23"/>
      <c r="AH1" s="23"/>
      <c r="AI1" s="23"/>
      <c r="AJ1" s="23"/>
      <c r="AK1" s="23"/>
      <c r="AL1" s="23"/>
      <c r="AO1" s="1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95" ht="66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1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95" ht="27" customHeight="1">
      <c r="A3" s="7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/>
      <c r="U3" s="24"/>
      <c r="V3" s="24"/>
      <c r="W3" s="24"/>
      <c r="X3" s="24"/>
      <c r="Y3" s="24"/>
      <c r="Z3" s="24"/>
      <c r="AA3" s="24"/>
      <c r="AB3" s="9"/>
      <c r="AC3" s="9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1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95" s="3" customFormat="1" ht="8.25" customHeight="1">
      <c r="A4" s="6"/>
      <c r="B4" s="6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13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5"/>
      <c r="BA4" s="15"/>
    </row>
    <row r="5" spans="1:95" s="3" customFormat="1" ht="18.75">
      <c r="A5" s="6"/>
      <c r="B5" s="6"/>
      <c r="C5" s="249" t="s">
        <v>21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13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5"/>
      <c r="BA5" s="15"/>
    </row>
    <row r="6" spans="1:95" s="3" customFormat="1" ht="18.75">
      <c r="A6" s="10"/>
      <c r="B6" s="10"/>
      <c r="C6" s="250" t="s">
        <v>150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16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8"/>
      <c r="BA6" s="18"/>
    </row>
    <row r="7" spans="1:95" s="3" customFormat="1" ht="18.75">
      <c r="A7" s="29"/>
      <c r="B7" s="29"/>
      <c r="C7" s="251" t="s">
        <v>19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13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8"/>
      <c r="BA7" s="18"/>
    </row>
    <row r="8" spans="1:95" s="3" customFormat="1" ht="18.75">
      <c r="A8" s="29"/>
      <c r="B8" s="29"/>
      <c r="C8" s="249" t="s">
        <v>46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13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8"/>
      <c r="BA8" s="18"/>
    </row>
    <row r="9" spans="1:95" s="3" customFormat="1" ht="8.25" customHeight="1">
      <c r="A9" s="29"/>
      <c r="B9" s="29"/>
      <c r="C9" s="250" t="s">
        <v>20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19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8"/>
      <c r="BA9" s="18"/>
    </row>
    <row r="10" spans="1:95" s="8" customFormat="1" ht="19.5">
      <c r="A10" s="29"/>
      <c r="B10" s="29"/>
      <c r="C10" s="29"/>
      <c r="D10" s="29"/>
      <c r="E10" s="29"/>
      <c r="F10" s="29"/>
      <c r="G10" s="29"/>
      <c r="H10" s="29"/>
      <c r="I10" s="30" t="s">
        <v>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1:95" s="8" customFormat="1" ht="15.75" customHeight="1">
      <c r="A11" s="29"/>
      <c r="B11" s="29"/>
      <c r="C11" s="29"/>
      <c r="D11" s="29"/>
      <c r="E11" s="29"/>
      <c r="F11" s="29"/>
      <c r="G11" s="29"/>
      <c r="H11" s="29"/>
      <c r="I11" s="243" t="s">
        <v>22</v>
      </c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1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</row>
    <row r="12" spans="1:95" ht="15.75" customHeight="1">
      <c r="A12" s="32"/>
      <c r="B12" s="32"/>
      <c r="C12" s="32"/>
      <c r="D12" s="32"/>
      <c r="E12" s="32"/>
      <c r="F12" s="32"/>
      <c r="G12" s="32"/>
      <c r="H12" s="32"/>
      <c r="I12" s="243" t="s">
        <v>23</v>
      </c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1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95" ht="9" customHeight="1">
      <c r="A13" s="32"/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1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95" s="26" customFormat="1" ht="52.5" customHeight="1">
      <c r="A14" s="229" t="s">
        <v>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36"/>
      <c r="R14" s="236" t="s">
        <v>13</v>
      </c>
      <c r="S14" s="232"/>
      <c r="T14" s="232"/>
      <c r="U14" s="232"/>
      <c r="V14" s="232"/>
      <c r="W14" s="232"/>
      <c r="X14" s="232"/>
      <c r="Y14" s="232"/>
      <c r="Z14" s="232"/>
      <c r="AA14" s="237"/>
      <c r="AB14" s="232" t="s">
        <v>14</v>
      </c>
      <c r="AC14" s="229" t="s">
        <v>2</v>
      </c>
      <c r="AD14" s="232"/>
      <c r="AE14" s="232"/>
      <c r="AF14" s="232"/>
      <c r="AG14" s="232"/>
      <c r="AH14" s="163"/>
      <c r="AI14" s="163"/>
      <c r="AJ14" s="163"/>
      <c r="AK14" s="163"/>
      <c r="AL14" s="163"/>
      <c r="AM14" s="235" t="s">
        <v>10</v>
      </c>
      <c r="AN14" s="235"/>
      <c r="AO14" s="9"/>
    </row>
    <row r="15" spans="1:95" s="26" customFormat="1" ht="15" customHeight="1" thickBot="1">
      <c r="A15" s="236" t="s">
        <v>16</v>
      </c>
      <c r="B15" s="232"/>
      <c r="C15" s="237"/>
      <c r="D15" s="236" t="s">
        <v>17</v>
      </c>
      <c r="E15" s="237"/>
      <c r="F15" s="236" t="s">
        <v>18</v>
      </c>
      <c r="G15" s="237"/>
      <c r="H15" s="232" t="s">
        <v>15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8"/>
      <c r="S15" s="234"/>
      <c r="T15" s="234"/>
      <c r="U15" s="234"/>
      <c r="V15" s="234"/>
      <c r="W15" s="234"/>
      <c r="X15" s="234"/>
      <c r="Y15" s="234"/>
      <c r="Z15" s="234"/>
      <c r="AA15" s="239"/>
      <c r="AB15" s="234"/>
      <c r="AC15" s="231"/>
      <c r="AD15" s="233"/>
      <c r="AE15" s="233"/>
      <c r="AF15" s="233"/>
      <c r="AG15" s="234"/>
      <c r="AH15" s="164"/>
      <c r="AI15" s="164"/>
      <c r="AJ15" s="164"/>
      <c r="AK15" s="164"/>
      <c r="AL15" s="164"/>
      <c r="AM15" s="235"/>
      <c r="AN15" s="235"/>
      <c r="AO15" s="9"/>
    </row>
    <row r="16" spans="1:95" s="26" customFormat="1" ht="37.5" customHeight="1">
      <c r="A16" s="238"/>
      <c r="B16" s="234"/>
      <c r="C16" s="239"/>
      <c r="D16" s="238"/>
      <c r="E16" s="239"/>
      <c r="F16" s="238"/>
      <c r="G16" s="239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8"/>
      <c r="S16" s="234"/>
      <c r="T16" s="234"/>
      <c r="U16" s="234"/>
      <c r="V16" s="234"/>
      <c r="W16" s="234"/>
      <c r="X16" s="234"/>
      <c r="Y16" s="234"/>
      <c r="Z16" s="234"/>
      <c r="AA16" s="239"/>
      <c r="AB16" s="234"/>
      <c r="AC16" s="231"/>
      <c r="AD16" s="84" t="s">
        <v>5</v>
      </c>
      <c r="AE16" s="160" t="s">
        <v>6</v>
      </c>
      <c r="AF16" s="86" t="s">
        <v>7</v>
      </c>
      <c r="AG16" s="229" t="s">
        <v>41</v>
      </c>
      <c r="AH16" s="229" t="s">
        <v>70</v>
      </c>
      <c r="AI16" s="229" t="s">
        <v>71</v>
      </c>
      <c r="AJ16" s="229" t="s">
        <v>72</v>
      </c>
      <c r="AK16" s="229" t="s">
        <v>73</v>
      </c>
      <c r="AL16" s="229" t="s">
        <v>74</v>
      </c>
      <c r="AM16" s="229" t="s">
        <v>44</v>
      </c>
      <c r="AN16" s="229" t="s">
        <v>3</v>
      </c>
      <c r="AO16" s="9"/>
    </row>
    <row r="17" spans="1:51" s="26" customFormat="1" ht="162" customHeight="1" thickBot="1">
      <c r="A17" s="240"/>
      <c r="B17" s="241"/>
      <c r="C17" s="242"/>
      <c r="D17" s="240"/>
      <c r="E17" s="242"/>
      <c r="F17" s="240"/>
      <c r="G17" s="242"/>
      <c r="H17" s="244" t="s">
        <v>48</v>
      </c>
      <c r="I17" s="245"/>
      <c r="J17" s="166" t="s">
        <v>49</v>
      </c>
      <c r="K17" s="244" t="s">
        <v>50</v>
      </c>
      <c r="L17" s="245"/>
      <c r="M17" s="246" t="s">
        <v>51</v>
      </c>
      <c r="N17" s="246"/>
      <c r="O17" s="246"/>
      <c r="P17" s="246"/>
      <c r="Q17" s="245"/>
      <c r="R17" s="244" t="s">
        <v>48</v>
      </c>
      <c r="S17" s="245"/>
      <c r="T17" s="166" t="s">
        <v>49</v>
      </c>
      <c r="U17" s="166" t="s">
        <v>52</v>
      </c>
      <c r="V17" s="166" t="s">
        <v>53</v>
      </c>
      <c r="W17" s="244" t="s">
        <v>54</v>
      </c>
      <c r="X17" s="246"/>
      <c r="Y17" s="245"/>
      <c r="Z17" s="244" t="s">
        <v>55</v>
      </c>
      <c r="AA17" s="245"/>
      <c r="AB17" s="234"/>
      <c r="AC17" s="230"/>
      <c r="AD17" s="88"/>
      <c r="AE17" s="89"/>
      <c r="AF17" s="90"/>
      <c r="AG17" s="230"/>
      <c r="AH17" s="230"/>
      <c r="AI17" s="230"/>
      <c r="AJ17" s="230"/>
      <c r="AK17" s="230"/>
      <c r="AL17" s="230"/>
      <c r="AM17" s="230"/>
      <c r="AN17" s="230"/>
      <c r="AO17" s="9"/>
      <c r="AQ17" s="77" t="e">
        <f>AQ28+AQ73+AQ143+#REF!</f>
        <v>#REF!</v>
      </c>
      <c r="AR17" s="144">
        <v>2017</v>
      </c>
      <c r="AS17" s="144">
        <v>2018</v>
      </c>
      <c r="AT17" s="144">
        <v>2019</v>
      </c>
      <c r="AU17" s="144">
        <v>2020</v>
      </c>
      <c r="AV17" s="144">
        <v>2021</v>
      </c>
      <c r="AW17" s="144">
        <v>2022</v>
      </c>
      <c r="AX17" s="144"/>
    </row>
    <row r="18" spans="1:51" s="26" customFormat="1" ht="15.75" customHeight="1">
      <c r="A18" s="160">
        <v>1</v>
      </c>
      <c r="B18" s="160">
        <v>2</v>
      </c>
      <c r="C18" s="161">
        <v>3</v>
      </c>
      <c r="D18" s="166">
        <v>4</v>
      </c>
      <c r="E18" s="159">
        <v>5</v>
      </c>
      <c r="F18" s="162">
        <v>6</v>
      </c>
      <c r="G18" s="165">
        <v>7</v>
      </c>
      <c r="H18" s="166">
        <v>8</v>
      </c>
      <c r="I18" s="159">
        <v>9</v>
      </c>
      <c r="J18" s="165">
        <v>10</v>
      </c>
      <c r="K18" s="166">
        <v>11</v>
      </c>
      <c r="L18" s="159">
        <v>12</v>
      </c>
      <c r="M18" s="166">
        <v>13</v>
      </c>
      <c r="N18" s="166">
        <v>14</v>
      </c>
      <c r="O18" s="166">
        <v>15</v>
      </c>
      <c r="P18" s="166">
        <v>16</v>
      </c>
      <c r="Q18" s="165">
        <v>17</v>
      </c>
      <c r="R18" s="166">
        <v>18</v>
      </c>
      <c r="S18" s="158">
        <v>19</v>
      </c>
      <c r="T18" s="166">
        <v>20</v>
      </c>
      <c r="U18" s="166">
        <v>21</v>
      </c>
      <c r="V18" s="159">
        <v>22</v>
      </c>
      <c r="W18" s="165">
        <v>23</v>
      </c>
      <c r="X18" s="166">
        <v>24</v>
      </c>
      <c r="Y18" s="166">
        <v>25</v>
      </c>
      <c r="Z18" s="165">
        <v>26</v>
      </c>
      <c r="AA18" s="165">
        <v>27</v>
      </c>
      <c r="AB18" s="166">
        <v>28</v>
      </c>
      <c r="AC18" s="166">
        <v>29</v>
      </c>
      <c r="AD18" s="96">
        <v>30</v>
      </c>
      <c r="AE18" s="97">
        <v>31</v>
      </c>
      <c r="AF18" s="98">
        <v>32</v>
      </c>
      <c r="AG18" s="166">
        <v>32</v>
      </c>
      <c r="AH18" s="166"/>
      <c r="AI18" s="166"/>
      <c r="AJ18" s="166"/>
      <c r="AK18" s="166"/>
      <c r="AL18" s="166"/>
      <c r="AM18" s="166">
        <v>33</v>
      </c>
      <c r="AN18" s="166">
        <v>34</v>
      </c>
      <c r="AO18" s="9"/>
      <c r="AQ18" s="49"/>
      <c r="AR18" s="58"/>
      <c r="AS18" s="58"/>
      <c r="AT18" s="58"/>
      <c r="AU18" s="58"/>
      <c r="AV18" s="58"/>
      <c r="AW18" s="58"/>
      <c r="AX18" s="62"/>
      <c r="AY18" s="7"/>
    </row>
    <row r="19" spans="1:51" s="26" customFormat="1" ht="34.5" customHeight="1" thickBo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0</v>
      </c>
      <c r="S19" s="99">
        <v>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100" t="s">
        <v>12</v>
      </c>
      <c r="AC19" s="101" t="s">
        <v>4</v>
      </c>
      <c r="AD19" s="102" t="e">
        <f>AD30+AD87+AD123+AD145+AD249</f>
        <v>#REF!</v>
      </c>
      <c r="AE19" s="102" t="e">
        <f>AE30+AE87+AE123+AE145+AE249</f>
        <v>#REF!</v>
      </c>
      <c r="AF19" s="102" t="e">
        <f>AF30+AF87+AF123+AF145+AF249</f>
        <v>#REF!</v>
      </c>
      <c r="AG19" s="102">
        <f>AG30+AG87+AG145+AG249</f>
        <v>52582.5</v>
      </c>
      <c r="AH19" s="102">
        <f>AH30+AH87+AH123+AH145+AH249</f>
        <v>52827</v>
      </c>
      <c r="AI19" s="102">
        <f>AI30+AI87+AI123+AI145+AI249</f>
        <v>53463.199999999997</v>
      </c>
      <c r="AJ19" s="102">
        <f>AJ30+AJ87+AJ123+AJ145+AJ249</f>
        <v>53463.199999999997</v>
      </c>
      <c r="AK19" s="102">
        <f>AK30+AK87+AK123+AK145+AK249</f>
        <v>53463.199999999997</v>
      </c>
      <c r="AL19" s="102">
        <f>AL30+AL87+AL123+AL145+AL249</f>
        <v>53463.199999999997</v>
      </c>
      <c r="AM19" s="102">
        <f>AG19+AH19+AI19+AJ19+AK19+AL19</f>
        <v>319262.30000000005</v>
      </c>
      <c r="AN19" s="166"/>
      <c r="AO19" s="9"/>
      <c r="AQ19" s="49"/>
      <c r="AR19" s="76">
        <f t="shared" ref="AR19:AW19" si="0">AR30+AR32+AR33+AR87+AR88+AR89+AR147+AR251</f>
        <v>52582.5</v>
      </c>
      <c r="AS19" s="76">
        <f t="shared" si="0"/>
        <v>52827</v>
      </c>
      <c r="AT19" s="76">
        <f t="shared" si="0"/>
        <v>53463.199999999997</v>
      </c>
      <c r="AU19" s="76">
        <f t="shared" si="0"/>
        <v>53463.199999999997</v>
      </c>
      <c r="AV19" s="76">
        <f t="shared" si="0"/>
        <v>53463.199999999997</v>
      </c>
      <c r="AW19" s="76">
        <f t="shared" si="0"/>
        <v>53463.199999999997</v>
      </c>
      <c r="AX19" s="167">
        <f>AR19+AS19+AT19+AU19+AV19+AW19</f>
        <v>319262.30000000005</v>
      </c>
    </row>
    <row r="20" spans="1:51" s="26" customFormat="1" ht="51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1</v>
      </c>
      <c r="AB20" s="104" t="s">
        <v>79</v>
      </c>
      <c r="AC20" s="101"/>
      <c r="AD20" s="105"/>
      <c r="AE20" s="105"/>
      <c r="AF20" s="105"/>
      <c r="AG20" s="105"/>
      <c r="AH20" s="105"/>
      <c r="AI20" s="105"/>
      <c r="AJ20" s="105"/>
      <c r="AK20" s="105"/>
      <c r="AL20" s="105"/>
      <c r="AM20" s="102">
        <f t="shared" ref="AM20:AM83" si="1">AG20+AH20+AI20+AJ20+AK20+AL20</f>
        <v>0</v>
      </c>
      <c r="AN20" s="101"/>
      <c r="AO20" s="9"/>
      <c r="AQ20" s="49"/>
      <c r="AR20" s="59"/>
      <c r="AS20" s="59"/>
      <c r="AT20" s="59"/>
      <c r="AU20" s="59"/>
      <c r="AV20" s="59"/>
      <c r="AW20" s="59"/>
      <c r="AX20" s="62"/>
    </row>
    <row r="21" spans="1:51" s="26" customFormat="1" ht="5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1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1</v>
      </c>
      <c r="AB21" s="104" t="s">
        <v>80</v>
      </c>
      <c r="AC21" s="101" t="s">
        <v>28</v>
      </c>
      <c r="AD21" s="105"/>
      <c r="AE21" s="105"/>
      <c r="AF21" s="105"/>
      <c r="AG21" s="105"/>
      <c r="AH21" s="105"/>
      <c r="AI21" s="105"/>
      <c r="AJ21" s="105"/>
      <c r="AK21" s="105"/>
      <c r="AL21" s="105"/>
      <c r="AM21" s="102">
        <f t="shared" si="1"/>
        <v>0</v>
      </c>
      <c r="AN21" s="101"/>
      <c r="AO21" s="9"/>
      <c r="AQ21" s="49"/>
      <c r="AR21" s="59"/>
      <c r="AS21" s="59"/>
      <c r="AT21" s="59"/>
      <c r="AU21" s="59"/>
      <c r="AV21" s="59"/>
      <c r="AW21" s="59"/>
      <c r="AX21" s="62"/>
    </row>
    <row r="22" spans="1:51" s="26" customFormat="1" ht="66.7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2</v>
      </c>
      <c r="AB22" s="104" t="s">
        <v>81</v>
      </c>
      <c r="AC22" s="101"/>
      <c r="AD22" s="105"/>
      <c r="AE22" s="105"/>
      <c r="AF22" s="105"/>
      <c r="AG22" s="105"/>
      <c r="AH22" s="105"/>
      <c r="AI22" s="105"/>
      <c r="AJ22" s="105"/>
      <c r="AK22" s="105"/>
      <c r="AL22" s="105"/>
      <c r="AM22" s="102">
        <f t="shared" si="1"/>
        <v>0</v>
      </c>
      <c r="AN22" s="101"/>
      <c r="AO22" s="9"/>
      <c r="AQ22" s="49"/>
      <c r="AR22" s="59"/>
      <c r="AS22" s="59"/>
      <c r="AT22" s="59"/>
      <c r="AU22" s="59"/>
      <c r="AV22" s="59"/>
      <c r="AW22" s="59"/>
      <c r="AX22" s="62"/>
    </row>
    <row r="23" spans="1:51" s="26" customFormat="1" ht="49.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2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2</v>
      </c>
      <c r="AB23" s="104" t="s">
        <v>82</v>
      </c>
      <c r="AC23" s="101" t="s">
        <v>28</v>
      </c>
      <c r="AD23" s="105"/>
      <c r="AE23" s="105"/>
      <c r="AF23" s="105"/>
      <c r="AG23" s="105"/>
      <c r="AH23" s="105"/>
      <c r="AI23" s="105"/>
      <c r="AJ23" s="105"/>
      <c r="AK23" s="105"/>
      <c r="AL23" s="105"/>
      <c r="AM23" s="102">
        <f t="shared" si="1"/>
        <v>0</v>
      </c>
      <c r="AN23" s="101"/>
      <c r="AO23" s="9"/>
      <c r="AQ23" s="49"/>
      <c r="AR23" s="59"/>
      <c r="AS23" s="59"/>
      <c r="AT23" s="59"/>
      <c r="AU23" s="59"/>
      <c r="AV23" s="59"/>
      <c r="AW23" s="59"/>
      <c r="AX23" s="62"/>
    </row>
    <row r="24" spans="1:51" s="26" customFormat="1" ht="96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3</v>
      </c>
      <c r="AB24" s="104" t="s">
        <v>83</v>
      </c>
      <c r="AC24" s="101"/>
      <c r="AD24" s="105"/>
      <c r="AE24" s="105"/>
      <c r="AF24" s="105"/>
      <c r="AG24" s="105"/>
      <c r="AH24" s="105"/>
      <c r="AI24" s="105"/>
      <c r="AJ24" s="105"/>
      <c r="AK24" s="105"/>
      <c r="AL24" s="105"/>
      <c r="AM24" s="102">
        <f t="shared" si="1"/>
        <v>0</v>
      </c>
      <c r="AN24" s="101"/>
      <c r="AO24" s="9"/>
      <c r="AQ24" s="49"/>
      <c r="AR24" s="59"/>
      <c r="AS24" s="59"/>
      <c r="AT24" s="59"/>
      <c r="AU24" s="59"/>
      <c r="AV24" s="59"/>
      <c r="AW24" s="59"/>
      <c r="AX24" s="62"/>
    </row>
    <row r="25" spans="1:51" s="26" customFormat="1" ht="54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3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3</v>
      </c>
      <c r="AB25" s="104" t="s">
        <v>84</v>
      </c>
      <c r="AC25" s="101" t="s">
        <v>28</v>
      </c>
      <c r="AD25" s="105"/>
      <c r="AE25" s="105"/>
      <c r="AF25" s="105"/>
      <c r="AG25" s="105"/>
      <c r="AH25" s="105"/>
      <c r="AI25" s="105"/>
      <c r="AJ25" s="105"/>
      <c r="AK25" s="105"/>
      <c r="AL25" s="105"/>
      <c r="AM25" s="102">
        <f t="shared" si="1"/>
        <v>0</v>
      </c>
      <c r="AN25" s="101"/>
      <c r="AO25" s="9"/>
      <c r="AQ25" s="49"/>
      <c r="AR25" s="59"/>
      <c r="AS25" s="59"/>
      <c r="AT25" s="59"/>
      <c r="AU25" s="59"/>
      <c r="AV25" s="59"/>
      <c r="AW25" s="59"/>
      <c r="AX25" s="62"/>
    </row>
    <row r="26" spans="1:51" s="26" customFormat="1" ht="71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4</v>
      </c>
      <c r="AB26" s="104" t="s">
        <v>85</v>
      </c>
      <c r="AC26" s="101"/>
      <c r="AD26" s="105"/>
      <c r="AE26" s="105"/>
      <c r="AF26" s="105"/>
      <c r="AG26" s="105"/>
      <c r="AH26" s="105"/>
      <c r="AI26" s="105"/>
      <c r="AJ26" s="105"/>
      <c r="AK26" s="105"/>
      <c r="AL26" s="105"/>
      <c r="AM26" s="102">
        <f t="shared" si="1"/>
        <v>0</v>
      </c>
      <c r="AN26" s="101"/>
      <c r="AO26" s="9"/>
      <c r="AQ26" s="49"/>
      <c r="AR26" s="59"/>
      <c r="AS26" s="59"/>
      <c r="AT26" s="59"/>
      <c r="AU26" s="59"/>
      <c r="AV26" s="59"/>
      <c r="AW26" s="59"/>
      <c r="AX26" s="62"/>
    </row>
    <row r="27" spans="1:51" s="26" customFormat="1" ht="39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4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4</v>
      </c>
      <c r="AB27" s="104" t="s">
        <v>86</v>
      </c>
      <c r="AC27" s="101" t="s">
        <v>1</v>
      </c>
      <c r="AD27" s="105"/>
      <c r="AE27" s="105"/>
      <c r="AF27" s="105"/>
      <c r="AG27" s="105"/>
      <c r="AH27" s="105"/>
      <c r="AI27" s="105"/>
      <c r="AJ27" s="105"/>
      <c r="AK27" s="105"/>
      <c r="AL27" s="105"/>
      <c r="AM27" s="102">
        <f t="shared" si="1"/>
        <v>0</v>
      </c>
      <c r="AN27" s="101"/>
      <c r="AO27" s="9"/>
      <c r="AQ27" s="49"/>
      <c r="AR27" s="59"/>
      <c r="AS27" s="59"/>
      <c r="AT27" s="59"/>
      <c r="AU27" s="59"/>
      <c r="AV27" s="59"/>
      <c r="AW27" s="59"/>
      <c r="AX27" s="62"/>
    </row>
    <row r="28" spans="1:51" s="26" customFormat="1" ht="42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5</v>
      </c>
      <c r="AB28" s="104" t="s">
        <v>87</v>
      </c>
      <c r="AC28" s="101"/>
      <c r="AD28" s="105"/>
      <c r="AE28" s="105"/>
      <c r="AF28" s="105"/>
      <c r="AG28" s="105"/>
      <c r="AH28" s="105"/>
      <c r="AI28" s="105"/>
      <c r="AJ28" s="105"/>
      <c r="AK28" s="105"/>
      <c r="AL28" s="105"/>
      <c r="AM28" s="102">
        <f t="shared" si="1"/>
        <v>0</v>
      </c>
      <c r="AN28" s="101"/>
      <c r="AO28" s="9"/>
      <c r="AQ28" s="50" t="e">
        <f>AQ29+AQ33</f>
        <v>#REF!</v>
      </c>
      <c r="AR28" s="59"/>
      <c r="AS28" s="59"/>
      <c r="AT28" s="59"/>
      <c r="AU28" s="59"/>
      <c r="AV28" s="59"/>
      <c r="AW28" s="59"/>
      <c r="AX28" s="62"/>
    </row>
    <row r="29" spans="1:51" s="26" customFormat="1" ht="46.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0</v>
      </c>
      <c r="U29" s="103">
        <v>5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5</v>
      </c>
      <c r="AB29" s="104" t="s">
        <v>88</v>
      </c>
      <c r="AC29" s="101" t="s">
        <v>28</v>
      </c>
      <c r="AD29" s="105"/>
      <c r="AE29" s="105"/>
      <c r="AF29" s="105"/>
      <c r="AG29" s="105"/>
      <c r="AH29" s="105"/>
      <c r="AI29" s="105"/>
      <c r="AJ29" s="105"/>
      <c r="AK29" s="105"/>
      <c r="AL29" s="105"/>
      <c r="AM29" s="102">
        <f t="shared" si="1"/>
        <v>0</v>
      </c>
      <c r="AN29" s="101"/>
      <c r="AO29" s="9"/>
      <c r="AQ29" s="49" t="e">
        <f>AQ31+#REF!</f>
        <v>#REF!</v>
      </c>
      <c r="AR29" s="59"/>
      <c r="AS29" s="59"/>
      <c r="AT29" s="59"/>
      <c r="AU29" s="59"/>
      <c r="AV29" s="59"/>
      <c r="AW29" s="59"/>
      <c r="AX29" s="62"/>
    </row>
    <row r="30" spans="1:51" s="26" customFormat="1" ht="32.25" thickBo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6" t="s">
        <v>89</v>
      </c>
      <c r="AC30" s="101" t="s">
        <v>4</v>
      </c>
      <c r="AD30" s="107" t="e">
        <f t="shared" ref="AD30:AL30" si="2">AD31+AD35</f>
        <v>#REF!</v>
      </c>
      <c r="AE30" s="107" t="e">
        <f t="shared" si="2"/>
        <v>#REF!</v>
      </c>
      <c r="AF30" s="107" t="e">
        <f t="shared" si="2"/>
        <v>#REF!</v>
      </c>
      <c r="AG30" s="107">
        <f t="shared" si="2"/>
        <v>20951.599999999999</v>
      </c>
      <c r="AH30" s="107">
        <f t="shared" si="2"/>
        <v>20779</v>
      </c>
      <c r="AI30" s="107">
        <f t="shared" si="2"/>
        <v>21010.1</v>
      </c>
      <c r="AJ30" s="107">
        <f t="shared" si="2"/>
        <v>21010.1</v>
      </c>
      <c r="AK30" s="107">
        <f t="shared" si="2"/>
        <v>21010.1</v>
      </c>
      <c r="AL30" s="107">
        <f t="shared" si="2"/>
        <v>21010.1</v>
      </c>
      <c r="AM30" s="102">
        <f t="shared" si="1"/>
        <v>125771</v>
      </c>
      <c r="AN30" s="101" t="s">
        <v>75</v>
      </c>
      <c r="AO30" s="9"/>
      <c r="AQ30" s="49"/>
      <c r="AR30" s="61">
        <v>0</v>
      </c>
      <c r="AS30" s="61"/>
      <c r="AT30" s="61"/>
      <c r="AU30" s="61"/>
      <c r="AV30" s="61"/>
      <c r="AW30" s="61">
        <v>0</v>
      </c>
      <c r="AX30" s="62"/>
      <c r="AY30" s="7" t="s">
        <v>61</v>
      </c>
    </row>
    <row r="31" spans="1:51" s="7" customFormat="1" ht="70.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6" t="s">
        <v>90</v>
      </c>
      <c r="AC31" s="101" t="s">
        <v>4</v>
      </c>
      <c r="AD31" s="105" t="e">
        <f>#REF!+#REF!</f>
        <v>#REF!</v>
      </c>
      <c r="AE31" s="105" t="e">
        <f>#REF!+#REF!</f>
        <v>#REF!</v>
      </c>
      <c r="AF31" s="105" t="e">
        <f>#REF!+#REF!</f>
        <v>#REF!</v>
      </c>
      <c r="AG31" s="105">
        <f t="shared" ref="AG31:AL31" si="3">AG33</f>
        <v>400</v>
      </c>
      <c r="AH31" s="105">
        <f t="shared" si="3"/>
        <v>400</v>
      </c>
      <c r="AI31" s="105">
        <f t="shared" si="3"/>
        <v>400</v>
      </c>
      <c r="AJ31" s="105">
        <f t="shared" si="3"/>
        <v>400</v>
      </c>
      <c r="AK31" s="105">
        <f t="shared" si="3"/>
        <v>400</v>
      </c>
      <c r="AL31" s="105">
        <f t="shared" si="3"/>
        <v>400</v>
      </c>
      <c r="AM31" s="102">
        <f t="shared" si="1"/>
        <v>2400</v>
      </c>
      <c r="AN31" s="101"/>
      <c r="AO31" s="9"/>
      <c r="AQ31" s="81">
        <v>1000</v>
      </c>
      <c r="AR31" s="64"/>
      <c r="AS31" s="64"/>
      <c r="AT31" s="64"/>
      <c r="AU31" s="64"/>
      <c r="AV31" s="64"/>
      <c r="AW31" s="64"/>
      <c r="AX31" s="168"/>
      <c r="AY31" s="7" t="s">
        <v>62</v>
      </c>
    </row>
    <row r="32" spans="1:51" s="7" customFormat="1" ht="70.5" customHeight="1" thickBo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0</v>
      </c>
      <c r="X32" s="103">
        <v>0</v>
      </c>
      <c r="Y32" s="103">
        <v>0</v>
      </c>
      <c r="Z32" s="103">
        <v>0</v>
      </c>
      <c r="AA32" s="103">
        <v>1</v>
      </c>
      <c r="AB32" s="104" t="s">
        <v>91</v>
      </c>
      <c r="AC32" s="101" t="s">
        <v>35</v>
      </c>
      <c r="AD32" s="105"/>
      <c r="AE32" s="105"/>
      <c r="AF32" s="105"/>
      <c r="AG32" s="105"/>
      <c r="AH32" s="105"/>
      <c r="AI32" s="105"/>
      <c r="AJ32" s="105"/>
      <c r="AK32" s="105"/>
      <c r="AL32" s="105"/>
      <c r="AM32" s="102">
        <f t="shared" si="1"/>
        <v>0</v>
      </c>
      <c r="AN32" s="101"/>
      <c r="AO32" s="9"/>
      <c r="AQ32" s="49"/>
      <c r="AR32" s="177">
        <f t="shared" ref="AR32:AW32" si="4">AG60</f>
        <v>151.6</v>
      </c>
      <c r="AS32" s="177">
        <f t="shared" si="4"/>
        <v>151.6</v>
      </c>
      <c r="AT32" s="177">
        <f t="shared" si="4"/>
        <v>151.6</v>
      </c>
      <c r="AU32" s="177">
        <f t="shared" si="4"/>
        <v>151.6</v>
      </c>
      <c r="AV32" s="177">
        <f t="shared" si="4"/>
        <v>151.6</v>
      </c>
      <c r="AW32" s="177">
        <f t="shared" si="4"/>
        <v>151.6</v>
      </c>
      <c r="AX32" s="168">
        <f>AR32+AS32+AT32+AU32+AV32+AW32</f>
        <v>909.6</v>
      </c>
    </row>
    <row r="33" spans="1:51" s="7" customFormat="1" ht="54" customHeight="1" thickBot="1">
      <c r="A33" s="103">
        <v>6</v>
      </c>
      <c r="B33" s="103">
        <v>0</v>
      </c>
      <c r="C33" s="103">
        <v>2</v>
      </c>
      <c r="D33" s="103">
        <v>0</v>
      </c>
      <c r="E33" s="103">
        <v>5</v>
      </c>
      <c r="F33" s="103">
        <v>0</v>
      </c>
      <c r="G33" s="103">
        <v>2</v>
      </c>
      <c r="H33" s="103">
        <v>0</v>
      </c>
      <c r="I33" s="103">
        <v>5</v>
      </c>
      <c r="J33" s="103">
        <v>1</v>
      </c>
      <c r="K33" s="103">
        <v>0</v>
      </c>
      <c r="L33" s="103">
        <v>1</v>
      </c>
      <c r="M33" s="103">
        <v>4</v>
      </c>
      <c r="N33" s="103">
        <v>0</v>
      </c>
      <c r="O33" s="103">
        <v>0</v>
      </c>
      <c r="P33" s="103">
        <v>2</v>
      </c>
      <c r="Q33" s="103" t="s">
        <v>56</v>
      </c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0</v>
      </c>
      <c r="X33" s="103">
        <v>0</v>
      </c>
      <c r="Y33" s="103">
        <v>1</v>
      </c>
      <c r="Z33" s="103">
        <v>0</v>
      </c>
      <c r="AA33" s="103">
        <v>1</v>
      </c>
      <c r="AB33" s="109" t="s">
        <v>169</v>
      </c>
      <c r="AC33" s="101" t="s">
        <v>4</v>
      </c>
      <c r="AD33" s="105"/>
      <c r="AE33" s="105"/>
      <c r="AF33" s="105"/>
      <c r="AG33" s="105">
        <f t="shared" ref="AG33:AL33" si="5">AG34</f>
        <v>400</v>
      </c>
      <c r="AH33" s="105">
        <f t="shared" si="5"/>
        <v>400</v>
      </c>
      <c r="AI33" s="105">
        <f t="shared" si="5"/>
        <v>400</v>
      </c>
      <c r="AJ33" s="105">
        <f t="shared" si="5"/>
        <v>400</v>
      </c>
      <c r="AK33" s="105">
        <f t="shared" si="5"/>
        <v>400</v>
      </c>
      <c r="AL33" s="105">
        <f t="shared" si="5"/>
        <v>400</v>
      </c>
      <c r="AM33" s="102"/>
      <c r="AN33" s="101"/>
      <c r="AO33" s="9"/>
      <c r="AQ33" s="49" t="e">
        <f>AQ35+AQ41+AQ47+AQ53+AQ56+AQ58+AQ61+AQ64+#REF!+AQ67+AQ70</f>
        <v>#REF!</v>
      </c>
      <c r="AR33" s="176">
        <f t="shared" ref="AR33:AW33" si="6">AG30-AR32</f>
        <v>20800</v>
      </c>
      <c r="AS33" s="176">
        <f>AH30-AS32</f>
        <v>20627.400000000001</v>
      </c>
      <c r="AT33" s="176">
        <f t="shared" si="6"/>
        <v>20858.5</v>
      </c>
      <c r="AU33" s="176">
        <f t="shared" si="6"/>
        <v>20858.5</v>
      </c>
      <c r="AV33" s="176">
        <f t="shared" si="6"/>
        <v>20858.5</v>
      </c>
      <c r="AW33" s="176">
        <f t="shared" si="6"/>
        <v>20858.5</v>
      </c>
      <c r="AX33" s="175">
        <f>AR33+AS33+AT33+AU33+AV33+AW33</f>
        <v>124861.4</v>
      </c>
      <c r="AY33" s="7" t="s">
        <v>175</v>
      </c>
    </row>
    <row r="34" spans="1:51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0</v>
      </c>
      <c r="X34" s="103">
        <v>0</v>
      </c>
      <c r="Y34" s="103">
        <v>1</v>
      </c>
      <c r="Z34" s="103">
        <v>0</v>
      </c>
      <c r="AA34" s="103">
        <v>1</v>
      </c>
      <c r="AB34" s="108" t="s">
        <v>26</v>
      </c>
      <c r="AC34" s="101" t="s">
        <v>4</v>
      </c>
      <c r="AD34" s="105"/>
      <c r="AE34" s="105"/>
      <c r="AF34" s="105"/>
      <c r="AG34" s="105">
        <v>400</v>
      </c>
      <c r="AH34" s="105">
        <v>400</v>
      </c>
      <c r="AI34" s="105">
        <v>400</v>
      </c>
      <c r="AJ34" s="105">
        <v>400</v>
      </c>
      <c r="AK34" s="105">
        <v>400</v>
      </c>
      <c r="AL34" s="105">
        <v>400</v>
      </c>
      <c r="AM34" s="102"/>
      <c r="AN34" s="101"/>
      <c r="AO34" s="9"/>
      <c r="AQ34" s="51"/>
      <c r="AR34" s="63"/>
      <c r="AS34" s="60"/>
      <c r="AT34" s="60"/>
      <c r="AU34" s="60"/>
      <c r="AV34" s="60"/>
      <c r="AW34" s="60"/>
      <c r="AX34" s="6"/>
    </row>
    <row r="35" spans="1:51" s="7" customFormat="1" ht="56.2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2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10" t="s">
        <v>92</v>
      </c>
      <c r="AC35" s="101" t="s">
        <v>4</v>
      </c>
      <c r="AD35" s="105" t="e">
        <f>#REF!+AD37+AD43+AD49+#REF!+#REF!+#REF!+AD58</f>
        <v>#REF!</v>
      </c>
      <c r="AE35" s="105" t="e">
        <f>#REF!+AE37+AE43+AE49+#REF!+#REF!+#REF!+AE58</f>
        <v>#REF!</v>
      </c>
      <c r="AF35" s="105" t="e">
        <f>#REF!+AF37+AF43+AF49+#REF!+#REF!+#REF!+AF58</f>
        <v>#REF!</v>
      </c>
      <c r="AG35" s="105">
        <f>AG37+AG43+AG49+AG55+AG60+AG63+AG66+AG69+AG72+AG75+AG78+AG81+AG84</f>
        <v>20551.599999999999</v>
      </c>
      <c r="AH35" s="105">
        <f t="shared" ref="AH35:AM35" si="7">AH37+AH43+AH49+AH55+AH60+AH63+AH66+AH69+AH72+AH75+AH78+AH81+AH84</f>
        <v>20379</v>
      </c>
      <c r="AI35" s="105">
        <f t="shared" si="7"/>
        <v>20610.099999999999</v>
      </c>
      <c r="AJ35" s="105">
        <f t="shared" si="7"/>
        <v>20610.099999999999</v>
      </c>
      <c r="AK35" s="105">
        <f t="shared" si="7"/>
        <v>20610.099999999999</v>
      </c>
      <c r="AL35" s="105">
        <f t="shared" si="7"/>
        <v>20610.099999999999</v>
      </c>
      <c r="AM35" s="105">
        <f t="shared" si="7"/>
        <v>123371</v>
      </c>
      <c r="AN35" s="101"/>
      <c r="AO35" s="9"/>
      <c r="AQ35" s="49">
        <f>AQ38</f>
        <v>6500</v>
      </c>
      <c r="AR35" s="60"/>
      <c r="AS35" s="60"/>
      <c r="AT35" s="60"/>
      <c r="AU35" s="60"/>
      <c r="AV35" s="60"/>
      <c r="AW35" s="60"/>
      <c r="AX35" s="6"/>
    </row>
    <row r="36" spans="1:51" s="7" customFormat="1" ht="43.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2</v>
      </c>
      <c r="W36" s="103">
        <v>0</v>
      </c>
      <c r="X36" s="103">
        <v>0</v>
      </c>
      <c r="Y36" s="103">
        <v>0</v>
      </c>
      <c r="Z36" s="103">
        <v>0</v>
      </c>
      <c r="AA36" s="103">
        <v>1</v>
      </c>
      <c r="AB36" s="104" t="s">
        <v>93</v>
      </c>
      <c r="AC36" s="101" t="s">
        <v>28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02">
        <f t="shared" si="1"/>
        <v>0</v>
      </c>
      <c r="AN36" s="103"/>
      <c r="AO36" s="9"/>
      <c r="AQ36" s="49"/>
      <c r="AR36" s="60"/>
      <c r="AS36" s="60"/>
      <c r="AT36" s="60"/>
      <c r="AU36" s="60"/>
      <c r="AV36" s="60"/>
      <c r="AW36" s="60"/>
      <c r="AX36" s="6"/>
    </row>
    <row r="37" spans="1:51" s="7" customFormat="1" ht="58.5" customHeight="1">
      <c r="A37" s="103">
        <v>6</v>
      </c>
      <c r="B37" s="103">
        <v>0</v>
      </c>
      <c r="C37" s="103">
        <v>2</v>
      </c>
      <c r="D37" s="103">
        <v>0</v>
      </c>
      <c r="E37" s="103">
        <v>5</v>
      </c>
      <c r="F37" s="103">
        <v>0</v>
      </c>
      <c r="G37" s="103">
        <v>3</v>
      </c>
      <c r="H37" s="103">
        <v>0</v>
      </c>
      <c r="I37" s="103">
        <v>5</v>
      </c>
      <c r="J37" s="103">
        <v>1</v>
      </c>
      <c r="K37" s="103">
        <v>0</v>
      </c>
      <c r="L37" s="103">
        <v>2</v>
      </c>
      <c r="M37" s="103">
        <v>4</v>
      </c>
      <c r="N37" s="103">
        <v>0</v>
      </c>
      <c r="O37" s="103">
        <v>0</v>
      </c>
      <c r="P37" s="103">
        <v>3</v>
      </c>
      <c r="Q37" s="103" t="s">
        <v>56</v>
      </c>
      <c r="R37" s="103">
        <v>0</v>
      </c>
      <c r="S37" s="103">
        <v>5</v>
      </c>
      <c r="T37" s="103">
        <v>1</v>
      </c>
      <c r="U37" s="103">
        <v>0</v>
      </c>
      <c r="V37" s="103">
        <v>2</v>
      </c>
      <c r="W37" s="103">
        <v>0</v>
      </c>
      <c r="X37" s="103">
        <v>0</v>
      </c>
      <c r="Y37" s="103">
        <v>1</v>
      </c>
      <c r="Z37" s="103">
        <v>0</v>
      </c>
      <c r="AA37" s="103">
        <v>0</v>
      </c>
      <c r="AB37" s="106" t="s">
        <v>94</v>
      </c>
      <c r="AC37" s="101" t="s">
        <v>4</v>
      </c>
      <c r="AD37" s="105">
        <f>AD38+AD39+AD40+AD41</f>
        <v>0</v>
      </c>
      <c r="AE37" s="105">
        <f>AE38+AE39+AE40+AE41</f>
        <v>0</v>
      </c>
      <c r="AF37" s="105">
        <f>AF38+AF39+AF40+AF41</f>
        <v>0</v>
      </c>
      <c r="AG37" s="105">
        <f t="shared" ref="AG37:AL37" si="8">AG40</f>
        <v>6000</v>
      </c>
      <c r="AH37" s="105">
        <f t="shared" si="8"/>
        <v>6000</v>
      </c>
      <c r="AI37" s="105">
        <f t="shared" si="8"/>
        <v>6000</v>
      </c>
      <c r="AJ37" s="105">
        <f t="shared" si="8"/>
        <v>6000</v>
      </c>
      <c r="AK37" s="105">
        <f t="shared" si="8"/>
        <v>6000</v>
      </c>
      <c r="AL37" s="105">
        <f t="shared" si="8"/>
        <v>6000</v>
      </c>
      <c r="AM37" s="102">
        <f t="shared" si="1"/>
        <v>36000</v>
      </c>
      <c r="AN37" s="101" t="s">
        <v>75</v>
      </c>
      <c r="AO37" s="9"/>
      <c r="AQ37" s="49"/>
      <c r="AR37" s="60"/>
      <c r="AS37" s="60"/>
      <c r="AT37" s="60"/>
      <c r="AU37" s="60"/>
      <c r="AV37" s="60"/>
      <c r="AW37" s="60"/>
      <c r="AX37" s="6"/>
    </row>
    <row r="38" spans="1:51" s="7" customFormat="1" ht="31.5" hidden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>
        <v>0</v>
      </c>
      <c r="S38" s="103">
        <v>5</v>
      </c>
      <c r="T38" s="103">
        <v>1</v>
      </c>
      <c r="U38" s="103">
        <v>0</v>
      </c>
      <c r="V38" s="103">
        <v>2</v>
      </c>
      <c r="W38" s="103">
        <v>0</v>
      </c>
      <c r="X38" s="103">
        <v>0</v>
      </c>
      <c r="Y38" s="103">
        <v>1</v>
      </c>
      <c r="Z38" s="103">
        <v>0</v>
      </c>
      <c r="AA38" s="103">
        <v>0</v>
      </c>
      <c r="AB38" s="108" t="s">
        <v>24</v>
      </c>
      <c r="AC38" s="101" t="s">
        <v>4</v>
      </c>
      <c r="AD38" s="105"/>
      <c r="AE38" s="105"/>
      <c r="AF38" s="105"/>
      <c r="AG38" s="105"/>
      <c r="AH38" s="105"/>
      <c r="AI38" s="105"/>
      <c r="AJ38" s="105"/>
      <c r="AK38" s="105"/>
      <c r="AL38" s="105"/>
      <c r="AM38" s="102">
        <f t="shared" si="1"/>
        <v>0</v>
      </c>
      <c r="AN38" s="103"/>
      <c r="AO38" s="9"/>
      <c r="AQ38" s="81">
        <v>6500</v>
      </c>
      <c r="AR38" s="60"/>
      <c r="AS38" s="60"/>
      <c r="AT38" s="60"/>
      <c r="AU38" s="60"/>
      <c r="AV38" s="60"/>
      <c r="AW38" s="60"/>
      <c r="AX38" s="6"/>
    </row>
    <row r="39" spans="1:51" s="7" customFormat="1" ht="31.5" hidden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2</v>
      </c>
      <c r="W39" s="103">
        <v>0</v>
      </c>
      <c r="X39" s="103">
        <v>0</v>
      </c>
      <c r="Y39" s="103">
        <v>1</v>
      </c>
      <c r="Z39" s="103">
        <v>0</v>
      </c>
      <c r="AA39" s="103">
        <v>0</v>
      </c>
      <c r="AB39" s="108" t="s">
        <v>25</v>
      </c>
      <c r="AC39" s="101" t="s">
        <v>4</v>
      </c>
      <c r="AD39" s="105"/>
      <c r="AE39" s="105"/>
      <c r="AF39" s="105"/>
      <c r="AG39" s="105"/>
      <c r="AH39" s="105"/>
      <c r="AI39" s="105"/>
      <c r="AJ39" s="105"/>
      <c r="AK39" s="105"/>
      <c r="AL39" s="105"/>
      <c r="AM39" s="102">
        <f t="shared" si="1"/>
        <v>0</v>
      </c>
      <c r="AN39" s="103"/>
      <c r="AO39" s="9"/>
      <c r="AQ39" s="49"/>
      <c r="AR39" s="60"/>
      <c r="AS39" s="60"/>
      <c r="AT39" s="60"/>
      <c r="AU39" s="60"/>
      <c r="AV39" s="60"/>
      <c r="AW39" s="60"/>
      <c r="AX39" s="6"/>
    </row>
    <row r="40" spans="1:51" s="7" customFormat="1" ht="31.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>
        <v>0</v>
      </c>
      <c r="S40" s="103">
        <v>5</v>
      </c>
      <c r="T40" s="103">
        <v>1</v>
      </c>
      <c r="U40" s="103">
        <v>0</v>
      </c>
      <c r="V40" s="103">
        <v>2</v>
      </c>
      <c r="W40" s="103">
        <v>0</v>
      </c>
      <c r="X40" s="103">
        <v>0</v>
      </c>
      <c r="Y40" s="103">
        <v>1</v>
      </c>
      <c r="Z40" s="103">
        <v>0</v>
      </c>
      <c r="AA40" s="103">
        <v>0</v>
      </c>
      <c r="AB40" s="108" t="s">
        <v>26</v>
      </c>
      <c r="AC40" s="101" t="s">
        <v>4</v>
      </c>
      <c r="AD40" s="105"/>
      <c r="AE40" s="105"/>
      <c r="AF40" s="105"/>
      <c r="AG40" s="105">
        <v>6000</v>
      </c>
      <c r="AH40" s="105">
        <v>6000</v>
      </c>
      <c r="AI40" s="105">
        <v>6000</v>
      </c>
      <c r="AJ40" s="105">
        <v>6000</v>
      </c>
      <c r="AK40" s="105">
        <v>6000</v>
      </c>
      <c r="AL40" s="105">
        <v>6000</v>
      </c>
      <c r="AM40" s="102">
        <f t="shared" si="1"/>
        <v>36000</v>
      </c>
      <c r="AN40" s="103"/>
      <c r="AO40" s="9"/>
      <c r="AQ40" s="49"/>
      <c r="AR40" s="60"/>
      <c r="AS40" s="60"/>
      <c r="AT40" s="60"/>
      <c r="AU40" s="60"/>
      <c r="AV40" s="60"/>
      <c r="AW40" s="60"/>
      <c r="AX40" s="6"/>
    </row>
    <row r="41" spans="1:51" s="7" customFormat="1" ht="31.5" hidden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8" t="s">
        <v>27</v>
      </c>
      <c r="AC41" s="101" t="s">
        <v>4</v>
      </c>
      <c r="AD41" s="105"/>
      <c r="AE41" s="105"/>
      <c r="AF41" s="105"/>
      <c r="AG41" s="105"/>
      <c r="AH41" s="105"/>
      <c r="AI41" s="105"/>
      <c r="AJ41" s="105"/>
      <c r="AK41" s="105"/>
      <c r="AL41" s="105"/>
      <c r="AM41" s="102">
        <f t="shared" si="1"/>
        <v>0</v>
      </c>
      <c r="AN41" s="103"/>
      <c r="AO41" s="9"/>
      <c r="AQ41" s="81">
        <f>AQ44</f>
        <v>900</v>
      </c>
      <c r="AR41" s="60"/>
      <c r="AS41" s="60"/>
      <c r="AT41" s="60"/>
      <c r="AU41" s="60"/>
      <c r="AV41" s="60"/>
      <c r="AW41" s="60"/>
      <c r="AX41" s="6"/>
    </row>
    <row r="42" spans="1:51" s="7" customFormat="1" ht="70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2</v>
      </c>
      <c r="W42" s="103">
        <v>0</v>
      </c>
      <c r="X42" s="103">
        <v>0</v>
      </c>
      <c r="Y42" s="103">
        <v>1</v>
      </c>
      <c r="Z42" s="103">
        <v>0</v>
      </c>
      <c r="AA42" s="103">
        <v>1</v>
      </c>
      <c r="AB42" s="112" t="s">
        <v>95</v>
      </c>
      <c r="AC42" s="101" t="s">
        <v>28</v>
      </c>
      <c r="AD42" s="105"/>
      <c r="AE42" s="105"/>
      <c r="AF42" s="105"/>
      <c r="AG42" s="105"/>
      <c r="AH42" s="105"/>
      <c r="AI42" s="105"/>
      <c r="AJ42" s="105"/>
      <c r="AK42" s="105"/>
      <c r="AL42" s="105"/>
      <c r="AM42" s="102">
        <f t="shared" si="1"/>
        <v>0</v>
      </c>
      <c r="AN42" s="103"/>
      <c r="AO42" s="9"/>
      <c r="AQ42" s="49"/>
      <c r="AR42" s="60"/>
      <c r="AS42" s="60"/>
      <c r="AT42" s="60"/>
      <c r="AU42" s="60"/>
      <c r="AV42" s="60"/>
      <c r="AW42" s="60"/>
      <c r="AX42" s="6"/>
    </row>
    <row r="43" spans="1:51" s="7" customFormat="1" ht="57" customHeight="1">
      <c r="A43" s="103">
        <v>6</v>
      </c>
      <c r="B43" s="103">
        <v>0</v>
      </c>
      <c r="C43" s="103">
        <v>2</v>
      </c>
      <c r="D43" s="103">
        <v>0</v>
      </c>
      <c r="E43" s="103">
        <v>5</v>
      </c>
      <c r="F43" s="103">
        <v>0</v>
      </c>
      <c r="G43" s="103">
        <v>3</v>
      </c>
      <c r="H43" s="103">
        <v>0</v>
      </c>
      <c r="I43" s="103">
        <v>5</v>
      </c>
      <c r="J43" s="103">
        <v>1</v>
      </c>
      <c r="K43" s="103">
        <v>0</v>
      </c>
      <c r="L43" s="103">
        <v>2</v>
      </c>
      <c r="M43" s="103">
        <v>4</v>
      </c>
      <c r="N43" s="103">
        <v>0</v>
      </c>
      <c r="O43" s="103">
        <v>1</v>
      </c>
      <c r="P43" s="103">
        <v>3</v>
      </c>
      <c r="Q43" s="103" t="s">
        <v>164</v>
      </c>
      <c r="R43" s="103">
        <v>0</v>
      </c>
      <c r="S43" s="103">
        <v>5</v>
      </c>
      <c r="T43" s="103">
        <v>1</v>
      </c>
      <c r="U43" s="103">
        <v>0</v>
      </c>
      <c r="V43" s="103">
        <v>2</v>
      </c>
      <c r="W43" s="103">
        <v>0</v>
      </c>
      <c r="X43" s="103">
        <v>0</v>
      </c>
      <c r="Y43" s="103">
        <v>2</v>
      </c>
      <c r="Z43" s="103">
        <v>0</v>
      </c>
      <c r="AA43" s="103">
        <v>0</v>
      </c>
      <c r="AB43" s="106" t="s">
        <v>96</v>
      </c>
      <c r="AC43" s="101" t="s">
        <v>4</v>
      </c>
      <c r="AD43" s="105">
        <f>AD44+AD45+AD46+AD47</f>
        <v>0</v>
      </c>
      <c r="AE43" s="105">
        <f>AE44+AE45+AE46+AE47</f>
        <v>0</v>
      </c>
      <c r="AF43" s="105">
        <f>AF44+AF45+AF46+AF47</f>
        <v>0</v>
      </c>
      <c r="AG43" s="105">
        <f t="shared" ref="AG43:AL43" si="9">AG46</f>
        <v>900</v>
      </c>
      <c r="AH43" s="105">
        <f t="shared" si="9"/>
        <v>900</v>
      </c>
      <c r="AI43" s="105">
        <f t="shared" si="9"/>
        <v>900</v>
      </c>
      <c r="AJ43" s="105">
        <f t="shared" si="9"/>
        <v>900</v>
      </c>
      <c r="AK43" s="105">
        <f t="shared" si="9"/>
        <v>900</v>
      </c>
      <c r="AL43" s="105">
        <f t="shared" si="9"/>
        <v>900</v>
      </c>
      <c r="AM43" s="102">
        <f t="shared" si="1"/>
        <v>5400</v>
      </c>
      <c r="AN43" s="101" t="s">
        <v>75</v>
      </c>
      <c r="AO43" s="9"/>
      <c r="AQ43" s="49"/>
      <c r="AR43" s="60"/>
      <c r="AS43" s="60"/>
      <c r="AT43" s="60"/>
      <c r="AU43" s="60"/>
      <c r="AV43" s="60"/>
      <c r="AW43" s="60"/>
      <c r="AX43" s="6"/>
    </row>
    <row r="44" spans="1:51" s="7" customFormat="1" ht="31.5" hidden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2</v>
      </c>
      <c r="Z44" s="103">
        <v>0</v>
      </c>
      <c r="AA44" s="103">
        <v>0</v>
      </c>
      <c r="AB44" s="108" t="s">
        <v>24</v>
      </c>
      <c r="AC44" s="101" t="s">
        <v>4</v>
      </c>
      <c r="AD44" s="105"/>
      <c r="AE44" s="105"/>
      <c r="AF44" s="105"/>
      <c r="AG44" s="105"/>
      <c r="AH44" s="105"/>
      <c r="AI44" s="105"/>
      <c r="AJ44" s="105"/>
      <c r="AK44" s="105"/>
      <c r="AL44" s="105"/>
      <c r="AM44" s="102">
        <f t="shared" si="1"/>
        <v>0</v>
      </c>
      <c r="AN44" s="103"/>
      <c r="AO44" s="9"/>
      <c r="AQ44" s="49">
        <v>900</v>
      </c>
      <c r="AR44" s="60"/>
      <c r="AS44" s="60"/>
      <c r="AT44" s="60"/>
      <c r="AU44" s="60"/>
      <c r="AV44" s="60"/>
      <c r="AW44" s="60"/>
      <c r="AX44" s="6"/>
    </row>
    <row r="45" spans="1:51" s="7" customFormat="1" ht="31.5" hidden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0</v>
      </c>
      <c r="X45" s="103">
        <v>0</v>
      </c>
      <c r="Y45" s="103">
        <v>2</v>
      </c>
      <c r="Z45" s="103">
        <v>0</v>
      </c>
      <c r="AA45" s="103">
        <v>0</v>
      </c>
      <c r="AB45" s="108" t="s">
        <v>25</v>
      </c>
      <c r="AC45" s="101" t="s">
        <v>4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2">
        <f t="shared" si="1"/>
        <v>0</v>
      </c>
      <c r="AN45" s="103"/>
      <c r="AO45" s="9"/>
      <c r="AQ45" s="49"/>
      <c r="AR45" s="60"/>
      <c r="AS45" s="60"/>
      <c r="AT45" s="60"/>
      <c r="AU45" s="60"/>
      <c r="AV45" s="60"/>
      <c r="AW45" s="60"/>
      <c r="AX45" s="6"/>
    </row>
    <row r="46" spans="1:51" s="7" customFormat="1" ht="31.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0</v>
      </c>
      <c r="X46" s="103">
        <v>0</v>
      </c>
      <c r="Y46" s="103">
        <v>2</v>
      </c>
      <c r="Z46" s="103">
        <v>0</v>
      </c>
      <c r="AA46" s="103">
        <v>0</v>
      </c>
      <c r="AB46" s="108" t="s">
        <v>26</v>
      </c>
      <c r="AC46" s="101" t="s">
        <v>4</v>
      </c>
      <c r="AD46" s="105">
        <v>0</v>
      </c>
      <c r="AE46" s="105">
        <v>0</v>
      </c>
      <c r="AF46" s="105">
        <v>0</v>
      </c>
      <c r="AG46" s="105">
        <v>900</v>
      </c>
      <c r="AH46" s="105">
        <v>900</v>
      </c>
      <c r="AI46" s="105">
        <v>900</v>
      </c>
      <c r="AJ46" s="105">
        <v>900</v>
      </c>
      <c r="AK46" s="105">
        <v>900</v>
      </c>
      <c r="AL46" s="105">
        <v>900</v>
      </c>
      <c r="AM46" s="102">
        <f t="shared" si="1"/>
        <v>5400</v>
      </c>
      <c r="AN46" s="103"/>
      <c r="AO46" s="9"/>
      <c r="AQ46" s="49"/>
      <c r="AR46" s="60"/>
      <c r="AS46" s="60"/>
      <c r="AT46" s="60"/>
      <c r="AU46" s="60"/>
      <c r="AV46" s="60"/>
      <c r="AW46" s="60"/>
      <c r="AX46" s="6"/>
    </row>
    <row r="47" spans="1:51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8" t="s">
        <v>27</v>
      </c>
      <c r="AC47" s="101" t="s">
        <v>4</v>
      </c>
      <c r="AD47" s="105"/>
      <c r="AE47" s="105"/>
      <c r="AF47" s="105"/>
      <c r="AG47" s="105"/>
      <c r="AH47" s="105"/>
      <c r="AI47" s="105"/>
      <c r="AJ47" s="105"/>
      <c r="AK47" s="105"/>
      <c r="AL47" s="105"/>
      <c r="AM47" s="102">
        <f t="shared" si="1"/>
        <v>0</v>
      </c>
      <c r="AN47" s="103"/>
      <c r="AO47" s="9"/>
      <c r="AQ47" s="49">
        <f>AQ48+AQ49+AQ50+AQ51</f>
        <v>1200</v>
      </c>
      <c r="AR47" s="60"/>
      <c r="AS47" s="60"/>
      <c r="AT47" s="60"/>
      <c r="AU47" s="60"/>
      <c r="AV47" s="60"/>
      <c r="AW47" s="60"/>
      <c r="AX47" s="6"/>
    </row>
    <row r="48" spans="1:51" s="7" customFormat="1" ht="57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0</v>
      </c>
      <c r="X48" s="103">
        <v>0</v>
      </c>
      <c r="Y48" s="103">
        <v>2</v>
      </c>
      <c r="Z48" s="103">
        <v>0</v>
      </c>
      <c r="AA48" s="103">
        <v>2</v>
      </c>
      <c r="AB48" s="112" t="s">
        <v>97</v>
      </c>
      <c r="AC48" s="101" t="s">
        <v>28</v>
      </c>
      <c r="AD48" s="105"/>
      <c r="AE48" s="105"/>
      <c r="AF48" s="105"/>
      <c r="AG48" s="105"/>
      <c r="AH48" s="105"/>
      <c r="AI48" s="105"/>
      <c r="AJ48" s="105"/>
      <c r="AK48" s="105"/>
      <c r="AL48" s="105"/>
      <c r="AM48" s="102">
        <f t="shared" si="1"/>
        <v>0</v>
      </c>
      <c r="AN48" s="103"/>
      <c r="AO48" s="9"/>
      <c r="AQ48" s="49"/>
      <c r="AR48" s="60"/>
      <c r="AS48" s="60"/>
      <c r="AT48" s="60"/>
      <c r="AU48" s="60"/>
      <c r="AV48" s="60"/>
      <c r="AW48" s="60"/>
      <c r="AX48" s="6"/>
    </row>
    <row r="49" spans="1:50" s="7" customFormat="1" ht="48" customHeight="1">
      <c r="A49" s="103">
        <v>6</v>
      </c>
      <c r="B49" s="103">
        <v>0</v>
      </c>
      <c r="C49" s="103">
        <v>2</v>
      </c>
      <c r="D49" s="103">
        <v>0</v>
      </c>
      <c r="E49" s="103">
        <v>5</v>
      </c>
      <c r="F49" s="103">
        <v>0</v>
      </c>
      <c r="G49" s="103">
        <v>3</v>
      </c>
      <c r="H49" s="103">
        <v>0</v>
      </c>
      <c r="I49" s="103">
        <v>5</v>
      </c>
      <c r="J49" s="103">
        <v>1</v>
      </c>
      <c r="K49" s="103">
        <v>0</v>
      </c>
      <c r="L49" s="103">
        <v>2</v>
      </c>
      <c r="M49" s="103">
        <v>4</v>
      </c>
      <c r="N49" s="103">
        <v>0</v>
      </c>
      <c r="O49" s="103">
        <v>1</v>
      </c>
      <c r="P49" s="103">
        <v>2</v>
      </c>
      <c r="Q49" s="103" t="s">
        <v>164</v>
      </c>
      <c r="R49" s="103">
        <v>0</v>
      </c>
      <c r="S49" s="103">
        <v>5</v>
      </c>
      <c r="T49" s="103">
        <v>1</v>
      </c>
      <c r="U49" s="103">
        <v>0</v>
      </c>
      <c r="V49" s="103">
        <v>2</v>
      </c>
      <c r="W49" s="103">
        <v>0</v>
      </c>
      <c r="X49" s="103">
        <v>0</v>
      </c>
      <c r="Y49" s="103">
        <v>3</v>
      </c>
      <c r="Z49" s="103">
        <v>0</v>
      </c>
      <c r="AA49" s="103">
        <v>0</v>
      </c>
      <c r="AB49" s="106" t="s">
        <v>98</v>
      </c>
      <c r="AC49" s="101" t="s">
        <v>4</v>
      </c>
      <c r="AD49" s="105">
        <f t="shared" ref="AD49:AL49" si="10">AD50+AD51+AD52+AD53</f>
        <v>0</v>
      </c>
      <c r="AE49" s="105">
        <f t="shared" si="10"/>
        <v>0</v>
      </c>
      <c r="AF49" s="105">
        <f t="shared" si="10"/>
        <v>0</v>
      </c>
      <c r="AG49" s="105">
        <f t="shared" si="10"/>
        <v>1200</v>
      </c>
      <c r="AH49" s="105">
        <f t="shared" si="10"/>
        <v>1200</v>
      </c>
      <c r="AI49" s="105">
        <f t="shared" si="10"/>
        <v>1200</v>
      </c>
      <c r="AJ49" s="105">
        <f t="shared" si="10"/>
        <v>1200</v>
      </c>
      <c r="AK49" s="105">
        <f t="shared" si="10"/>
        <v>1200</v>
      </c>
      <c r="AL49" s="105">
        <f t="shared" si="10"/>
        <v>1200</v>
      </c>
      <c r="AM49" s="102">
        <f t="shared" si="1"/>
        <v>7200</v>
      </c>
      <c r="AN49" s="101" t="s">
        <v>75</v>
      </c>
      <c r="AO49" s="9"/>
      <c r="AQ49" s="49"/>
      <c r="AR49" s="60"/>
      <c r="AS49" s="60"/>
      <c r="AT49" s="60"/>
      <c r="AU49" s="60"/>
      <c r="AV49" s="60"/>
      <c r="AW49" s="60"/>
      <c r="AX49" s="6"/>
    </row>
    <row r="50" spans="1:50" s="7" customFormat="1" ht="31.5" hidden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>
        <v>0</v>
      </c>
      <c r="S50" s="103">
        <v>5</v>
      </c>
      <c r="T50" s="103">
        <v>1</v>
      </c>
      <c r="U50" s="103">
        <v>0</v>
      </c>
      <c r="V50" s="103">
        <v>2</v>
      </c>
      <c r="W50" s="103">
        <v>0</v>
      </c>
      <c r="X50" s="103">
        <v>0</v>
      </c>
      <c r="Y50" s="103">
        <v>3</v>
      </c>
      <c r="Z50" s="103">
        <v>0</v>
      </c>
      <c r="AA50" s="103">
        <v>0</v>
      </c>
      <c r="AB50" s="108" t="s">
        <v>24</v>
      </c>
      <c r="AC50" s="101" t="s">
        <v>4</v>
      </c>
      <c r="AD50" s="105"/>
      <c r="AE50" s="105"/>
      <c r="AF50" s="105"/>
      <c r="AG50" s="105"/>
      <c r="AH50" s="105"/>
      <c r="AI50" s="105"/>
      <c r="AJ50" s="105"/>
      <c r="AK50" s="105"/>
      <c r="AL50" s="105"/>
      <c r="AM50" s="102">
        <f t="shared" si="1"/>
        <v>0</v>
      </c>
      <c r="AN50" s="103"/>
      <c r="AO50" s="9"/>
      <c r="AQ50" s="81">
        <v>1200</v>
      </c>
      <c r="AR50" s="60"/>
      <c r="AS50" s="60"/>
      <c r="AT50" s="60"/>
      <c r="AU50" s="60"/>
      <c r="AV50" s="60"/>
      <c r="AW50" s="60"/>
      <c r="AX50" s="6"/>
    </row>
    <row r="51" spans="1:50" s="7" customFormat="1" ht="3.75" hidden="1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0</v>
      </c>
      <c r="X51" s="103">
        <v>0</v>
      </c>
      <c r="Y51" s="103">
        <v>3</v>
      </c>
      <c r="Z51" s="103">
        <v>0</v>
      </c>
      <c r="AA51" s="103">
        <v>0</v>
      </c>
      <c r="AB51" s="108" t="s">
        <v>25</v>
      </c>
      <c r="AC51" s="101" t="s">
        <v>4</v>
      </c>
      <c r="AD51" s="105"/>
      <c r="AE51" s="105"/>
      <c r="AF51" s="105"/>
      <c r="AG51" s="105"/>
      <c r="AH51" s="105"/>
      <c r="AI51" s="105"/>
      <c r="AJ51" s="105"/>
      <c r="AK51" s="105"/>
      <c r="AL51" s="105"/>
      <c r="AM51" s="102">
        <f t="shared" si="1"/>
        <v>0</v>
      </c>
      <c r="AN51" s="103"/>
      <c r="AO51" s="9"/>
      <c r="AQ51" s="49"/>
      <c r="AR51" s="60"/>
      <c r="AS51" s="60"/>
      <c r="AT51" s="60"/>
      <c r="AU51" s="60"/>
      <c r="AV51" s="60"/>
      <c r="AW51" s="60"/>
      <c r="AX51" s="6"/>
    </row>
    <row r="52" spans="1:50" s="7" customFormat="1" ht="31.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0</v>
      </c>
      <c r="X52" s="103">
        <v>0</v>
      </c>
      <c r="Y52" s="103">
        <v>3</v>
      </c>
      <c r="Z52" s="103">
        <v>0</v>
      </c>
      <c r="AA52" s="103">
        <v>0</v>
      </c>
      <c r="AB52" s="108" t="s">
        <v>26</v>
      </c>
      <c r="AC52" s="101" t="s">
        <v>4</v>
      </c>
      <c r="AD52" s="105">
        <v>0</v>
      </c>
      <c r="AE52" s="105">
        <v>0</v>
      </c>
      <c r="AF52" s="105">
        <v>0</v>
      </c>
      <c r="AG52" s="105">
        <v>1200</v>
      </c>
      <c r="AH52" s="105">
        <v>1200</v>
      </c>
      <c r="AI52" s="105">
        <v>1200</v>
      </c>
      <c r="AJ52" s="105">
        <v>1200</v>
      </c>
      <c r="AK52" s="105">
        <v>1200</v>
      </c>
      <c r="AL52" s="105">
        <v>1200</v>
      </c>
      <c r="AM52" s="102">
        <f t="shared" si="1"/>
        <v>7200</v>
      </c>
      <c r="AN52" s="103"/>
      <c r="AO52" s="9"/>
      <c r="AQ52" s="49"/>
      <c r="AR52" s="60"/>
      <c r="AS52" s="60"/>
      <c r="AT52" s="60"/>
      <c r="AU52" s="60"/>
      <c r="AV52" s="60"/>
      <c r="AW52" s="60"/>
      <c r="AX52" s="6"/>
    </row>
    <row r="53" spans="1:50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8" t="s">
        <v>27</v>
      </c>
      <c r="AC53" s="101" t="s">
        <v>4</v>
      </c>
      <c r="AD53" s="105"/>
      <c r="AE53" s="105"/>
      <c r="AF53" s="105"/>
      <c r="AG53" s="105"/>
      <c r="AH53" s="105"/>
      <c r="AI53" s="105"/>
      <c r="AJ53" s="105"/>
      <c r="AK53" s="105"/>
      <c r="AL53" s="105"/>
      <c r="AM53" s="102">
        <f t="shared" si="1"/>
        <v>0</v>
      </c>
      <c r="AN53" s="103"/>
      <c r="AO53" s="9"/>
      <c r="AQ53" s="81" t="e">
        <f>AQ54+#REF!+#REF!+#REF!</f>
        <v>#REF!</v>
      </c>
      <c r="AR53" s="60"/>
      <c r="AS53" s="60"/>
      <c r="AT53" s="60"/>
      <c r="AU53" s="60"/>
      <c r="AV53" s="60"/>
      <c r="AW53" s="60"/>
      <c r="AX53" s="6"/>
    </row>
    <row r="54" spans="1:50" s="7" customFormat="1" ht="53.2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0</v>
      </c>
      <c r="X54" s="103">
        <v>0</v>
      </c>
      <c r="Y54" s="103">
        <v>3</v>
      </c>
      <c r="Z54" s="103">
        <v>0</v>
      </c>
      <c r="AA54" s="103">
        <v>3</v>
      </c>
      <c r="AB54" s="112" t="s">
        <v>99</v>
      </c>
      <c r="AC54" s="101" t="s">
        <v>28</v>
      </c>
      <c r="AD54" s="105"/>
      <c r="AE54" s="105"/>
      <c r="AF54" s="105"/>
      <c r="AG54" s="105"/>
      <c r="AH54" s="105"/>
      <c r="AI54" s="105"/>
      <c r="AJ54" s="105"/>
      <c r="AK54" s="105"/>
      <c r="AL54" s="105"/>
      <c r="AM54" s="102">
        <f t="shared" si="1"/>
        <v>0</v>
      </c>
      <c r="AN54" s="103"/>
      <c r="AO54" s="9"/>
      <c r="AQ54" s="49"/>
      <c r="AR54" s="60"/>
      <c r="AS54" s="60"/>
      <c r="AT54" s="60"/>
      <c r="AU54" s="60"/>
      <c r="AV54" s="60"/>
      <c r="AW54" s="60"/>
      <c r="AX54" s="6"/>
    </row>
    <row r="55" spans="1:50" s="7" customFormat="1" ht="54.75" customHeight="1">
      <c r="A55" s="103">
        <v>6</v>
      </c>
      <c r="B55" s="103">
        <v>0</v>
      </c>
      <c r="C55" s="103">
        <v>2</v>
      </c>
      <c r="D55" s="103">
        <v>0</v>
      </c>
      <c r="E55" s="103">
        <v>5</v>
      </c>
      <c r="F55" s="103">
        <v>0</v>
      </c>
      <c r="G55" s="103">
        <v>1</v>
      </c>
      <c r="H55" s="103">
        <v>0</v>
      </c>
      <c r="I55" s="103">
        <v>5</v>
      </c>
      <c r="J55" s="103">
        <v>1</v>
      </c>
      <c r="K55" s="103">
        <v>0</v>
      </c>
      <c r="L55" s="103">
        <v>2</v>
      </c>
      <c r="M55" s="103">
        <v>4</v>
      </c>
      <c r="N55" s="103">
        <v>0</v>
      </c>
      <c r="O55" s="103">
        <v>0</v>
      </c>
      <c r="P55" s="103">
        <v>6</v>
      </c>
      <c r="Q55" s="103" t="s">
        <v>58</v>
      </c>
      <c r="R55" s="103">
        <v>0</v>
      </c>
      <c r="S55" s="103">
        <v>5</v>
      </c>
      <c r="T55" s="103">
        <v>1</v>
      </c>
      <c r="U55" s="103">
        <v>0</v>
      </c>
      <c r="V55" s="103">
        <v>2</v>
      </c>
      <c r="W55" s="103">
        <v>0</v>
      </c>
      <c r="X55" s="103">
        <v>0</v>
      </c>
      <c r="Y55" s="103">
        <v>4</v>
      </c>
      <c r="Z55" s="103">
        <v>0</v>
      </c>
      <c r="AA55" s="103">
        <v>0</v>
      </c>
      <c r="AB55" s="106" t="s">
        <v>100</v>
      </c>
      <c r="AC55" s="101" t="s">
        <v>4</v>
      </c>
      <c r="AD55" s="105" t="e">
        <f>#REF!+#REF!+AD56+AD57</f>
        <v>#REF!</v>
      </c>
      <c r="AE55" s="105" t="e">
        <f>#REF!+#REF!+AE56+AE57</f>
        <v>#REF!</v>
      </c>
      <c r="AF55" s="105" t="e">
        <f>#REF!+#REF!+AF56+AF57</f>
        <v>#REF!</v>
      </c>
      <c r="AG55" s="105">
        <f t="shared" ref="AG55:AL55" si="11">AG56</f>
        <v>1000</v>
      </c>
      <c r="AH55" s="105">
        <f t="shared" si="11"/>
        <v>1000</v>
      </c>
      <c r="AI55" s="105">
        <f t="shared" si="11"/>
        <v>1000</v>
      </c>
      <c r="AJ55" s="105">
        <f t="shared" si="11"/>
        <v>1000</v>
      </c>
      <c r="AK55" s="105">
        <f t="shared" si="11"/>
        <v>1000</v>
      </c>
      <c r="AL55" s="105">
        <f t="shared" si="11"/>
        <v>1000</v>
      </c>
      <c r="AM55" s="102">
        <f t="shared" si="1"/>
        <v>6000</v>
      </c>
      <c r="AN55" s="101" t="s">
        <v>75</v>
      </c>
      <c r="AO55" s="9"/>
      <c r="AQ55" s="49"/>
      <c r="AR55" s="60"/>
      <c r="AS55" s="60"/>
      <c r="AT55" s="60"/>
      <c r="AU55" s="60"/>
      <c r="AV55" s="60"/>
      <c r="AW55" s="60"/>
      <c r="AX55" s="6"/>
    </row>
    <row r="56" spans="1:50" s="7" customFormat="1" ht="31.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>
        <v>0</v>
      </c>
      <c r="S56" s="103">
        <v>5</v>
      </c>
      <c r="T56" s="103">
        <v>1</v>
      </c>
      <c r="U56" s="103">
        <v>0</v>
      </c>
      <c r="V56" s="103">
        <v>2</v>
      </c>
      <c r="W56" s="103">
        <v>0</v>
      </c>
      <c r="X56" s="103">
        <v>0</v>
      </c>
      <c r="Y56" s="103">
        <v>4</v>
      </c>
      <c r="Z56" s="103">
        <v>0</v>
      </c>
      <c r="AA56" s="103">
        <v>0</v>
      </c>
      <c r="AB56" s="108" t="s">
        <v>26</v>
      </c>
      <c r="AC56" s="101" t="s">
        <v>4</v>
      </c>
      <c r="AD56" s="105">
        <v>0</v>
      </c>
      <c r="AE56" s="105">
        <v>0</v>
      </c>
      <c r="AF56" s="105">
        <v>0</v>
      </c>
      <c r="AG56" s="105">
        <v>1000</v>
      </c>
      <c r="AH56" s="105">
        <v>1000</v>
      </c>
      <c r="AI56" s="105">
        <v>1000</v>
      </c>
      <c r="AJ56" s="105">
        <v>1000</v>
      </c>
      <c r="AK56" s="105">
        <v>1000</v>
      </c>
      <c r="AL56" s="105">
        <v>1000</v>
      </c>
      <c r="AM56" s="102">
        <f t="shared" si="1"/>
        <v>6000</v>
      </c>
      <c r="AN56" s="103"/>
      <c r="AO56" s="9"/>
      <c r="AQ56" s="49"/>
      <c r="AR56" s="60"/>
      <c r="AS56" s="60"/>
      <c r="AT56" s="60"/>
      <c r="AU56" s="60"/>
      <c r="AV56" s="60"/>
      <c r="AW56" s="60"/>
      <c r="AX56" s="6"/>
    </row>
    <row r="57" spans="1:50" s="7" customFormat="1" ht="31.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0</v>
      </c>
      <c r="X57" s="103">
        <v>0</v>
      </c>
      <c r="Y57" s="103">
        <v>4</v>
      </c>
      <c r="Z57" s="103">
        <v>0</v>
      </c>
      <c r="AA57" s="103">
        <v>4</v>
      </c>
      <c r="AB57" s="104" t="s">
        <v>76</v>
      </c>
      <c r="AC57" s="101" t="s">
        <v>31</v>
      </c>
      <c r="AD57" s="105"/>
      <c r="AE57" s="105"/>
      <c r="AF57" s="105"/>
      <c r="AG57" s="105"/>
      <c r="AH57" s="105"/>
      <c r="AI57" s="105"/>
      <c r="AJ57" s="105"/>
      <c r="AK57" s="105"/>
      <c r="AL57" s="105"/>
      <c r="AM57" s="102">
        <f t="shared" si="1"/>
        <v>0</v>
      </c>
      <c r="AN57" s="103"/>
      <c r="AO57" s="9"/>
      <c r="AQ57" s="49"/>
      <c r="AR57" s="60"/>
      <c r="AS57" s="60"/>
      <c r="AT57" s="60"/>
      <c r="AU57" s="60"/>
      <c r="AV57" s="60"/>
      <c r="AW57" s="60"/>
      <c r="AX57" s="6"/>
    </row>
    <row r="58" spans="1:50" s="7" customFormat="1" ht="18.75" hidden="1" customHeight="1">
      <c r="A58" s="103">
        <v>6</v>
      </c>
      <c r="B58" s="103">
        <v>0</v>
      </c>
      <c r="C58" s="103">
        <v>2</v>
      </c>
      <c r="D58" s="103">
        <v>0</v>
      </c>
      <c r="E58" s="103">
        <v>4</v>
      </c>
      <c r="F58" s="103">
        <v>0</v>
      </c>
      <c r="G58" s="103">
        <v>5</v>
      </c>
      <c r="H58" s="103">
        <v>0</v>
      </c>
      <c r="I58" s="103">
        <v>5</v>
      </c>
      <c r="J58" s="103">
        <v>1</v>
      </c>
      <c r="K58" s="103">
        <v>0</v>
      </c>
      <c r="L58" s="103">
        <v>2</v>
      </c>
      <c r="M58" s="103">
        <v>1</v>
      </c>
      <c r="N58" s="103">
        <v>0</v>
      </c>
      <c r="O58" s="103">
        <v>5</v>
      </c>
      <c r="P58" s="103">
        <v>5</v>
      </c>
      <c r="Q58" s="103" t="s">
        <v>59</v>
      </c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0</v>
      </c>
      <c r="X58" s="103">
        <v>0</v>
      </c>
      <c r="Y58" s="103">
        <v>9</v>
      </c>
      <c r="Z58" s="103">
        <v>0</v>
      </c>
      <c r="AA58" s="103">
        <v>0</v>
      </c>
      <c r="AB58" s="106" t="s">
        <v>101</v>
      </c>
      <c r="AC58" s="101" t="s">
        <v>4</v>
      </c>
      <c r="AD58" s="105">
        <f t="shared" ref="AD58:AL58" si="12">AD61</f>
        <v>0</v>
      </c>
      <c r="AE58" s="105">
        <f t="shared" si="12"/>
        <v>0</v>
      </c>
      <c r="AF58" s="105">
        <f t="shared" si="12"/>
        <v>0</v>
      </c>
      <c r="AG58" s="105">
        <f t="shared" si="12"/>
        <v>151.6</v>
      </c>
      <c r="AH58" s="105">
        <f t="shared" si="12"/>
        <v>151.6</v>
      </c>
      <c r="AI58" s="105">
        <f t="shared" si="12"/>
        <v>151.6</v>
      </c>
      <c r="AJ58" s="105">
        <f t="shared" si="12"/>
        <v>151.6</v>
      </c>
      <c r="AK58" s="105">
        <f t="shared" si="12"/>
        <v>151.6</v>
      </c>
      <c r="AL58" s="105">
        <f t="shared" si="12"/>
        <v>151.6</v>
      </c>
      <c r="AM58" s="102">
        <f t="shared" si="1"/>
        <v>909.6</v>
      </c>
      <c r="AN58" s="103" t="s">
        <v>39</v>
      </c>
      <c r="AO58" s="9"/>
      <c r="AQ58" s="49">
        <f>AQ59</f>
        <v>158.9</v>
      </c>
      <c r="AR58" s="60"/>
      <c r="AS58" s="60"/>
      <c r="AT58" s="60"/>
      <c r="AU58" s="60"/>
      <c r="AV58" s="60"/>
      <c r="AW58" s="60"/>
      <c r="AX58" s="6"/>
    </row>
    <row r="59" spans="1:50" s="7" customFormat="1" ht="18.75" hidden="1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8" t="s">
        <v>24</v>
      </c>
      <c r="AC59" s="101"/>
      <c r="AD59" s="105"/>
      <c r="AE59" s="105"/>
      <c r="AF59" s="105"/>
      <c r="AG59" s="105"/>
      <c r="AH59" s="105"/>
      <c r="AI59" s="105"/>
      <c r="AJ59" s="105"/>
      <c r="AK59" s="105"/>
      <c r="AL59" s="105"/>
      <c r="AM59" s="102">
        <f t="shared" si="1"/>
        <v>0</v>
      </c>
      <c r="AN59" s="103"/>
      <c r="AO59" s="9"/>
      <c r="AQ59" s="49">
        <v>158.9</v>
      </c>
      <c r="AR59" s="60"/>
      <c r="AS59" s="60"/>
      <c r="AT59" s="60"/>
      <c r="AU59" s="60"/>
      <c r="AV59" s="60"/>
      <c r="AW59" s="60"/>
      <c r="AX59" s="6"/>
    </row>
    <row r="60" spans="1:50" s="7" customFormat="1" ht="85.5" customHeight="1">
      <c r="A60" s="103">
        <v>6</v>
      </c>
      <c r="B60" s="103">
        <v>0</v>
      </c>
      <c r="C60" s="103">
        <v>2</v>
      </c>
      <c r="D60" s="103">
        <v>0</v>
      </c>
      <c r="E60" s="103">
        <v>4</v>
      </c>
      <c r="F60" s="103">
        <v>0</v>
      </c>
      <c r="G60" s="103">
        <v>5</v>
      </c>
      <c r="H60" s="103">
        <v>0</v>
      </c>
      <c r="I60" s="103">
        <v>5</v>
      </c>
      <c r="J60" s="103">
        <v>1</v>
      </c>
      <c r="K60" s="103">
        <v>0</v>
      </c>
      <c r="L60" s="103">
        <v>2</v>
      </c>
      <c r="M60" s="103">
        <v>1</v>
      </c>
      <c r="N60" s="103">
        <v>0</v>
      </c>
      <c r="O60" s="103">
        <v>5</v>
      </c>
      <c r="P60" s="103">
        <v>5</v>
      </c>
      <c r="Q60" s="103" t="s">
        <v>56</v>
      </c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0</v>
      </c>
      <c r="X60" s="103">
        <v>0</v>
      </c>
      <c r="Y60" s="103">
        <v>5</v>
      </c>
      <c r="Z60" s="103">
        <v>0</v>
      </c>
      <c r="AA60" s="103">
        <v>0</v>
      </c>
      <c r="AB60" s="106" t="s">
        <v>158</v>
      </c>
      <c r="AC60" s="101" t="s">
        <v>30</v>
      </c>
      <c r="AD60" s="105">
        <f t="shared" ref="AD60:AL60" si="13">AD61</f>
        <v>0</v>
      </c>
      <c r="AE60" s="105">
        <f t="shared" si="13"/>
        <v>0</v>
      </c>
      <c r="AF60" s="105">
        <f t="shared" si="13"/>
        <v>0</v>
      </c>
      <c r="AG60" s="105">
        <f>AG61</f>
        <v>151.6</v>
      </c>
      <c r="AH60" s="105">
        <f t="shared" si="13"/>
        <v>151.6</v>
      </c>
      <c r="AI60" s="105">
        <f t="shared" si="13"/>
        <v>151.6</v>
      </c>
      <c r="AJ60" s="105">
        <f t="shared" si="13"/>
        <v>151.6</v>
      </c>
      <c r="AK60" s="105">
        <f t="shared" si="13"/>
        <v>151.6</v>
      </c>
      <c r="AL60" s="105">
        <f t="shared" si="13"/>
        <v>151.6</v>
      </c>
      <c r="AM60" s="102">
        <f t="shared" si="1"/>
        <v>909.6</v>
      </c>
      <c r="AN60" s="101" t="s">
        <v>75</v>
      </c>
      <c r="AO60" s="9"/>
      <c r="AQ60" s="49"/>
      <c r="AR60" s="60"/>
      <c r="AS60" s="60"/>
      <c r="AT60" s="60"/>
      <c r="AU60" s="60"/>
      <c r="AV60" s="60"/>
      <c r="AW60" s="60"/>
      <c r="AX60" s="6"/>
    </row>
    <row r="61" spans="1:50" s="7" customFormat="1" ht="36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>
        <v>0</v>
      </c>
      <c r="S61" s="103">
        <v>5</v>
      </c>
      <c r="T61" s="103">
        <v>1</v>
      </c>
      <c r="U61" s="103">
        <v>0</v>
      </c>
      <c r="V61" s="103">
        <v>2</v>
      </c>
      <c r="W61" s="103">
        <v>0</v>
      </c>
      <c r="X61" s="103">
        <v>0</v>
      </c>
      <c r="Y61" s="103">
        <v>5</v>
      </c>
      <c r="Z61" s="103">
        <v>0</v>
      </c>
      <c r="AA61" s="103">
        <v>0</v>
      </c>
      <c r="AB61" s="108" t="s">
        <v>25</v>
      </c>
      <c r="AC61" s="101" t="s">
        <v>4</v>
      </c>
      <c r="AD61" s="105"/>
      <c r="AE61" s="105"/>
      <c r="AF61" s="105"/>
      <c r="AG61" s="105">
        <v>151.6</v>
      </c>
      <c r="AH61" s="105">
        <v>151.6</v>
      </c>
      <c r="AI61" s="105">
        <v>151.6</v>
      </c>
      <c r="AJ61" s="105">
        <v>151.6</v>
      </c>
      <c r="AK61" s="105">
        <v>151.6</v>
      </c>
      <c r="AL61" s="105">
        <v>151.6</v>
      </c>
      <c r="AM61" s="102">
        <f t="shared" si="1"/>
        <v>909.6</v>
      </c>
      <c r="AN61" s="103"/>
      <c r="AO61" s="9"/>
      <c r="AQ61" s="81">
        <f>AQ62</f>
        <v>8150</v>
      </c>
      <c r="AR61" s="60"/>
      <c r="AS61" s="60"/>
      <c r="AT61" s="60"/>
      <c r="AU61" s="60"/>
      <c r="AV61" s="60"/>
      <c r="AW61" s="60"/>
      <c r="AX61" s="6"/>
    </row>
    <row r="62" spans="1:50" s="7" customFormat="1" ht="47.2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>
        <v>0</v>
      </c>
      <c r="S62" s="103">
        <v>5</v>
      </c>
      <c r="T62" s="103">
        <v>1</v>
      </c>
      <c r="U62" s="103">
        <v>0</v>
      </c>
      <c r="V62" s="103">
        <v>2</v>
      </c>
      <c r="W62" s="103">
        <v>0</v>
      </c>
      <c r="X62" s="103">
        <v>0</v>
      </c>
      <c r="Y62" s="103">
        <v>5</v>
      </c>
      <c r="Z62" s="103">
        <v>0</v>
      </c>
      <c r="AA62" s="103">
        <v>5</v>
      </c>
      <c r="AB62" s="112" t="s">
        <v>102</v>
      </c>
      <c r="AC62" s="101" t="s">
        <v>31</v>
      </c>
      <c r="AD62" s="105"/>
      <c r="AE62" s="105"/>
      <c r="AF62" s="105"/>
      <c r="AG62" s="105"/>
      <c r="AH62" s="105"/>
      <c r="AI62" s="105"/>
      <c r="AJ62" s="105"/>
      <c r="AK62" s="105"/>
      <c r="AL62" s="105"/>
      <c r="AM62" s="102">
        <f t="shared" si="1"/>
        <v>0</v>
      </c>
      <c r="AN62" s="103"/>
      <c r="AO62" s="9"/>
      <c r="AQ62" s="49">
        <v>8150</v>
      </c>
      <c r="AR62" s="60"/>
      <c r="AS62" s="60"/>
      <c r="AT62" s="60"/>
      <c r="AU62" s="60"/>
      <c r="AV62" s="60"/>
      <c r="AW62" s="60"/>
      <c r="AX62" s="6"/>
    </row>
    <row r="63" spans="1:50" s="7" customFormat="1" ht="41.25" customHeight="1">
      <c r="A63" s="113">
        <v>6</v>
      </c>
      <c r="B63" s="113">
        <v>0</v>
      </c>
      <c r="C63" s="113">
        <v>2</v>
      </c>
      <c r="D63" s="113">
        <v>0</v>
      </c>
      <c r="E63" s="113">
        <v>5</v>
      </c>
      <c r="F63" s="113">
        <v>0</v>
      </c>
      <c r="G63" s="113">
        <v>3</v>
      </c>
      <c r="H63" s="113">
        <v>0</v>
      </c>
      <c r="I63" s="113">
        <v>5</v>
      </c>
      <c r="J63" s="113">
        <v>1</v>
      </c>
      <c r="K63" s="113">
        <v>0</v>
      </c>
      <c r="L63" s="113">
        <v>2</v>
      </c>
      <c r="M63" s="113">
        <v>4</v>
      </c>
      <c r="N63" s="113">
        <v>0</v>
      </c>
      <c r="O63" s="113">
        <v>1</v>
      </c>
      <c r="P63" s="113">
        <v>0</v>
      </c>
      <c r="Q63" s="113" t="s">
        <v>164</v>
      </c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0</v>
      </c>
      <c r="X63" s="103">
        <v>0</v>
      </c>
      <c r="Y63" s="113">
        <v>6</v>
      </c>
      <c r="Z63" s="113">
        <v>0</v>
      </c>
      <c r="AA63" s="113">
        <v>0</v>
      </c>
      <c r="AB63" s="112" t="s">
        <v>103</v>
      </c>
      <c r="AC63" s="101" t="s">
        <v>30</v>
      </c>
      <c r="AD63" s="105"/>
      <c r="AE63" s="105"/>
      <c r="AF63" s="105"/>
      <c r="AG63" s="105">
        <f t="shared" ref="AG63:AL63" si="14">AG64</f>
        <v>8000</v>
      </c>
      <c r="AH63" s="105">
        <f t="shared" si="14"/>
        <v>7827.4</v>
      </c>
      <c r="AI63" s="105">
        <f t="shared" si="14"/>
        <v>8058.5</v>
      </c>
      <c r="AJ63" s="105">
        <f t="shared" si="14"/>
        <v>8058.5</v>
      </c>
      <c r="AK63" s="105">
        <f t="shared" si="14"/>
        <v>8058.5</v>
      </c>
      <c r="AL63" s="105">
        <f t="shared" si="14"/>
        <v>8058.5</v>
      </c>
      <c r="AM63" s="102">
        <f t="shared" si="1"/>
        <v>48061.4</v>
      </c>
      <c r="AN63" s="101" t="s">
        <v>75</v>
      </c>
      <c r="AO63" s="9"/>
      <c r="AQ63" s="49"/>
      <c r="AR63" s="60"/>
      <c r="AS63" s="60"/>
      <c r="AT63" s="60"/>
      <c r="AU63" s="60"/>
      <c r="AV63" s="60"/>
      <c r="AW63" s="60"/>
      <c r="AX63" s="6"/>
    </row>
    <row r="64" spans="1:50" s="7" customFormat="1" ht="37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0</v>
      </c>
      <c r="X64" s="103">
        <v>0</v>
      </c>
      <c r="Y64" s="113">
        <v>6</v>
      </c>
      <c r="Z64" s="113">
        <v>0</v>
      </c>
      <c r="AA64" s="113">
        <v>0</v>
      </c>
      <c r="AB64" s="108" t="s">
        <v>26</v>
      </c>
      <c r="AC64" s="101" t="s">
        <v>4</v>
      </c>
      <c r="AD64" s="105">
        <v>0</v>
      </c>
      <c r="AE64" s="105">
        <v>0</v>
      </c>
      <c r="AF64" s="105">
        <v>0</v>
      </c>
      <c r="AG64" s="105">
        <v>8000</v>
      </c>
      <c r="AH64" s="105">
        <v>7827.4</v>
      </c>
      <c r="AI64" s="105">
        <v>8058.5</v>
      </c>
      <c r="AJ64" s="105">
        <v>8058.5</v>
      </c>
      <c r="AK64" s="105">
        <v>8058.5</v>
      </c>
      <c r="AL64" s="105">
        <v>8058.5</v>
      </c>
      <c r="AM64" s="102">
        <f t="shared" si="1"/>
        <v>48061.4</v>
      </c>
      <c r="AN64" s="103"/>
      <c r="AO64" s="9"/>
      <c r="AQ64" s="81">
        <f>AQ65</f>
        <v>450</v>
      </c>
      <c r="AR64" s="60"/>
      <c r="AS64" s="60"/>
      <c r="AT64" s="60"/>
      <c r="AU64" s="60"/>
      <c r="AV64" s="60"/>
      <c r="AW64" s="60"/>
      <c r="AX64" s="6"/>
    </row>
    <row r="65" spans="1:51" s="7" customFormat="1" ht="57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0</v>
      </c>
      <c r="X65" s="103">
        <v>0</v>
      </c>
      <c r="Y65" s="113">
        <v>6</v>
      </c>
      <c r="Z65" s="113">
        <v>0</v>
      </c>
      <c r="AA65" s="113">
        <v>6</v>
      </c>
      <c r="AB65" s="112" t="s">
        <v>104</v>
      </c>
      <c r="AC65" s="101" t="s">
        <v>28</v>
      </c>
      <c r="AD65" s="105"/>
      <c r="AE65" s="105"/>
      <c r="AF65" s="105"/>
      <c r="AG65" s="105"/>
      <c r="AH65" s="105"/>
      <c r="AI65" s="105"/>
      <c r="AJ65" s="105"/>
      <c r="AK65" s="105"/>
      <c r="AL65" s="105"/>
      <c r="AM65" s="102">
        <f t="shared" si="1"/>
        <v>0</v>
      </c>
      <c r="AN65" s="103"/>
      <c r="AO65" s="9"/>
      <c r="AQ65" s="49">
        <v>450</v>
      </c>
      <c r="AR65" s="60"/>
      <c r="AS65" s="60"/>
      <c r="AT65" s="60"/>
      <c r="AU65" s="60"/>
      <c r="AV65" s="60"/>
      <c r="AW65" s="60"/>
      <c r="AX65" s="6"/>
    </row>
    <row r="66" spans="1:51" s="7" customFormat="1" ht="75" customHeight="1">
      <c r="A66" s="113">
        <v>6</v>
      </c>
      <c r="B66" s="113">
        <v>0</v>
      </c>
      <c r="C66" s="113">
        <v>2</v>
      </c>
      <c r="D66" s="113">
        <v>0</v>
      </c>
      <c r="E66" s="113">
        <v>5</v>
      </c>
      <c r="F66" s="113">
        <v>0</v>
      </c>
      <c r="G66" s="113">
        <v>1</v>
      </c>
      <c r="H66" s="113">
        <v>0</v>
      </c>
      <c r="I66" s="113">
        <v>5</v>
      </c>
      <c r="J66" s="113">
        <v>1</v>
      </c>
      <c r="K66" s="113">
        <v>0</v>
      </c>
      <c r="L66" s="113">
        <v>2</v>
      </c>
      <c r="M66" s="113">
        <v>4</v>
      </c>
      <c r="N66" s="113">
        <v>0</v>
      </c>
      <c r="O66" s="113">
        <v>1</v>
      </c>
      <c r="P66" s="113">
        <v>1</v>
      </c>
      <c r="Q66" s="113" t="s">
        <v>58</v>
      </c>
      <c r="R66" s="113">
        <v>0</v>
      </c>
      <c r="S66" s="113">
        <v>5</v>
      </c>
      <c r="T66" s="113">
        <v>1</v>
      </c>
      <c r="U66" s="113">
        <v>0</v>
      </c>
      <c r="V66" s="113">
        <v>2</v>
      </c>
      <c r="W66" s="113">
        <v>0</v>
      </c>
      <c r="X66" s="113">
        <v>0</v>
      </c>
      <c r="Y66" s="113">
        <v>7</v>
      </c>
      <c r="Z66" s="113">
        <v>0</v>
      </c>
      <c r="AA66" s="113">
        <v>0</v>
      </c>
      <c r="AB66" s="157" t="s">
        <v>177</v>
      </c>
      <c r="AC66" s="101" t="s">
        <v>30</v>
      </c>
      <c r="AD66" s="105"/>
      <c r="AE66" s="105"/>
      <c r="AF66" s="105"/>
      <c r="AG66" s="105">
        <f t="shared" ref="AG66:AL66" si="15">AG67</f>
        <v>1000</v>
      </c>
      <c r="AH66" s="105">
        <f t="shared" si="15"/>
        <v>1000</v>
      </c>
      <c r="AI66" s="105">
        <f t="shared" si="15"/>
        <v>1000</v>
      </c>
      <c r="AJ66" s="105">
        <f t="shared" si="15"/>
        <v>1000</v>
      </c>
      <c r="AK66" s="105">
        <f t="shared" si="15"/>
        <v>1000</v>
      </c>
      <c r="AL66" s="105">
        <f t="shared" si="15"/>
        <v>1000</v>
      </c>
      <c r="AM66" s="102">
        <f t="shared" si="1"/>
        <v>6000</v>
      </c>
      <c r="AN66" s="101" t="s">
        <v>75</v>
      </c>
      <c r="AO66" s="9"/>
      <c r="AQ66" s="49"/>
      <c r="AR66" s="226"/>
      <c r="AS66" s="226"/>
      <c r="AT66" s="139"/>
      <c r="AU66" s="139"/>
      <c r="AV66" s="139"/>
      <c r="AW66" s="60"/>
      <c r="AX66" s="6"/>
    </row>
    <row r="67" spans="1:51" s="7" customFormat="1" ht="37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v>0</v>
      </c>
      <c r="S67" s="113">
        <v>5</v>
      </c>
      <c r="T67" s="113">
        <v>1</v>
      </c>
      <c r="U67" s="113">
        <v>0</v>
      </c>
      <c r="V67" s="113">
        <v>2</v>
      </c>
      <c r="W67" s="113">
        <v>0</v>
      </c>
      <c r="X67" s="113">
        <v>0</v>
      </c>
      <c r="Y67" s="113">
        <v>7</v>
      </c>
      <c r="Z67" s="113">
        <v>0</v>
      </c>
      <c r="AA67" s="113">
        <v>0</v>
      </c>
      <c r="AB67" s="108" t="s">
        <v>26</v>
      </c>
      <c r="AC67" s="101" t="s">
        <v>4</v>
      </c>
      <c r="AD67" s="105">
        <v>0</v>
      </c>
      <c r="AE67" s="105">
        <v>0</v>
      </c>
      <c r="AF67" s="105">
        <v>0</v>
      </c>
      <c r="AG67" s="105">
        <v>1000</v>
      </c>
      <c r="AH67" s="105">
        <v>1000</v>
      </c>
      <c r="AI67" s="105">
        <v>1000</v>
      </c>
      <c r="AJ67" s="105">
        <v>1000</v>
      </c>
      <c r="AK67" s="105">
        <v>1000</v>
      </c>
      <c r="AL67" s="105">
        <v>1000</v>
      </c>
      <c r="AM67" s="102">
        <f t="shared" si="1"/>
        <v>6000</v>
      </c>
      <c r="AN67" s="103"/>
      <c r="AO67" s="9"/>
      <c r="AQ67" s="49">
        <f>AQ68</f>
        <v>0</v>
      </c>
      <c r="AR67" s="226"/>
      <c r="AS67" s="226"/>
      <c r="AT67" s="139"/>
      <c r="AU67" s="139"/>
      <c r="AV67" s="139"/>
      <c r="AW67" s="60"/>
      <c r="AX67" s="6"/>
    </row>
    <row r="68" spans="1:51" s="7" customFormat="1" ht="37.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v>0</v>
      </c>
      <c r="S68" s="113">
        <v>5</v>
      </c>
      <c r="T68" s="113">
        <v>1</v>
      </c>
      <c r="U68" s="113">
        <v>0</v>
      </c>
      <c r="V68" s="113">
        <v>2</v>
      </c>
      <c r="W68" s="113">
        <v>0</v>
      </c>
      <c r="X68" s="113">
        <v>0</v>
      </c>
      <c r="Y68" s="113">
        <v>7</v>
      </c>
      <c r="Z68" s="113">
        <v>0</v>
      </c>
      <c r="AA68" s="113">
        <v>7</v>
      </c>
      <c r="AB68" s="112" t="s">
        <v>151</v>
      </c>
      <c r="AC68" s="101" t="s">
        <v>31</v>
      </c>
      <c r="AD68" s="105"/>
      <c r="AE68" s="105"/>
      <c r="AF68" s="105"/>
      <c r="AG68" s="105"/>
      <c r="AH68" s="105"/>
      <c r="AI68" s="105"/>
      <c r="AJ68" s="105"/>
      <c r="AK68" s="105"/>
      <c r="AL68" s="105"/>
      <c r="AM68" s="102">
        <f t="shared" si="1"/>
        <v>0</v>
      </c>
      <c r="AN68" s="103"/>
      <c r="AO68" s="9"/>
      <c r="AQ68" s="49">
        <v>0</v>
      </c>
      <c r="AR68" s="226"/>
      <c r="AS68" s="226"/>
      <c r="AT68" s="139"/>
      <c r="AU68" s="139"/>
      <c r="AV68" s="139"/>
      <c r="AW68" s="226"/>
      <c r="AX68" s="169"/>
    </row>
    <row r="69" spans="1:51" s="7" customFormat="1" ht="63" hidden="1" customHeight="1">
      <c r="A69" s="113">
        <v>6</v>
      </c>
      <c r="B69" s="113">
        <v>0</v>
      </c>
      <c r="C69" s="113">
        <v>2</v>
      </c>
      <c r="D69" s="113">
        <v>0</v>
      </c>
      <c r="E69" s="113">
        <v>5</v>
      </c>
      <c r="F69" s="113">
        <v>0</v>
      </c>
      <c r="G69" s="113">
        <v>2</v>
      </c>
      <c r="H69" s="113">
        <v>0</v>
      </c>
      <c r="I69" s="113">
        <v>5</v>
      </c>
      <c r="J69" s="113">
        <v>1</v>
      </c>
      <c r="K69" s="113">
        <v>0</v>
      </c>
      <c r="L69" s="113">
        <v>2</v>
      </c>
      <c r="M69" s="113">
        <v>4</v>
      </c>
      <c r="N69" s="113">
        <v>0</v>
      </c>
      <c r="O69" s="113">
        <v>0</v>
      </c>
      <c r="P69" s="113">
        <v>8</v>
      </c>
      <c r="Q69" s="113" t="s">
        <v>57</v>
      </c>
      <c r="R69" s="113">
        <v>8</v>
      </c>
      <c r="S69" s="113">
        <v>0</v>
      </c>
      <c r="T69" s="113">
        <v>0</v>
      </c>
      <c r="U69" s="113"/>
      <c r="V69" s="113"/>
      <c r="W69" s="113"/>
      <c r="X69" s="113"/>
      <c r="Y69" s="113"/>
      <c r="Z69" s="113"/>
      <c r="AA69" s="113"/>
      <c r="AB69" s="112" t="s">
        <v>152</v>
      </c>
      <c r="AC69" s="101"/>
      <c r="AD69" s="105"/>
      <c r="AE69" s="105"/>
      <c r="AF69" s="105"/>
      <c r="AG69" s="105">
        <f t="shared" ref="AG69:AL69" si="16">AG70</f>
        <v>0</v>
      </c>
      <c r="AH69" s="105">
        <f t="shared" si="16"/>
        <v>0</v>
      </c>
      <c r="AI69" s="105">
        <f t="shared" si="16"/>
        <v>0</v>
      </c>
      <c r="AJ69" s="105">
        <f t="shared" si="16"/>
        <v>0</v>
      </c>
      <c r="AK69" s="105">
        <f t="shared" si="16"/>
        <v>0</v>
      </c>
      <c r="AL69" s="105">
        <f t="shared" si="16"/>
        <v>0</v>
      </c>
      <c r="AM69" s="102">
        <f t="shared" si="1"/>
        <v>0</v>
      </c>
      <c r="AN69" s="103"/>
      <c r="AO69" s="9"/>
      <c r="AQ69" s="49"/>
      <c r="AR69" s="226"/>
      <c r="AS69" s="226"/>
      <c r="AT69" s="139"/>
      <c r="AU69" s="139"/>
      <c r="AV69" s="139"/>
      <c r="AW69" s="226"/>
      <c r="AX69" s="169"/>
      <c r="AY69" s="68"/>
    </row>
    <row r="70" spans="1:51" s="7" customFormat="1" ht="37.5" hidden="1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v>0</v>
      </c>
      <c r="S70" s="113">
        <v>5</v>
      </c>
      <c r="T70" s="113">
        <v>1</v>
      </c>
      <c r="U70" s="113">
        <v>0</v>
      </c>
      <c r="V70" s="113">
        <v>2</v>
      </c>
      <c r="W70" s="113">
        <v>0</v>
      </c>
      <c r="X70" s="113">
        <v>1</v>
      </c>
      <c r="Y70" s="113">
        <v>7</v>
      </c>
      <c r="Z70" s="113">
        <v>0</v>
      </c>
      <c r="AA70" s="113">
        <v>0</v>
      </c>
      <c r="AB70" s="108" t="s">
        <v>26</v>
      </c>
      <c r="AC70" s="101" t="s">
        <v>4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2">
        <f t="shared" si="1"/>
        <v>0</v>
      </c>
      <c r="AN70" s="103"/>
      <c r="AO70" s="9"/>
      <c r="AQ70" s="49">
        <f>AQ71</f>
        <v>300</v>
      </c>
      <c r="AR70" s="226"/>
      <c r="AS70" s="226"/>
      <c r="AT70" s="139"/>
      <c r="AU70" s="139"/>
      <c r="AV70" s="139"/>
      <c r="AW70" s="226"/>
      <c r="AX70" s="169"/>
      <c r="AY70" s="68"/>
    </row>
    <row r="71" spans="1:51" s="7" customFormat="1" ht="37.5" hidden="1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v>0</v>
      </c>
      <c r="S71" s="113">
        <v>5</v>
      </c>
      <c r="T71" s="113">
        <v>1</v>
      </c>
      <c r="U71" s="113">
        <v>0</v>
      </c>
      <c r="V71" s="113">
        <v>2</v>
      </c>
      <c r="W71" s="113">
        <v>0</v>
      </c>
      <c r="X71" s="113">
        <v>1</v>
      </c>
      <c r="Y71" s="113">
        <v>7</v>
      </c>
      <c r="Z71" s="113">
        <v>0</v>
      </c>
      <c r="AA71" s="113">
        <v>1</v>
      </c>
      <c r="AB71" s="112" t="s">
        <v>153</v>
      </c>
      <c r="AC71" s="101" t="s">
        <v>29</v>
      </c>
      <c r="AD71" s="105"/>
      <c r="AE71" s="105"/>
      <c r="AF71" s="105"/>
      <c r="AG71" s="105"/>
      <c r="AH71" s="105"/>
      <c r="AI71" s="105"/>
      <c r="AJ71" s="105"/>
      <c r="AK71" s="105"/>
      <c r="AL71" s="105"/>
      <c r="AM71" s="102">
        <f t="shared" si="1"/>
        <v>0</v>
      </c>
      <c r="AN71" s="103"/>
      <c r="AO71" s="9"/>
      <c r="AQ71" s="49">
        <v>300</v>
      </c>
      <c r="AR71" s="226"/>
      <c r="AS71" s="226"/>
      <c r="AT71" s="139"/>
      <c r="AU71" s="139"/>
      <c r="AV71" s="139"/>
      <c r="AW71" s="226"/>
      <c r="AX71" s="169"/>
      <c r="AY71" s="68"/>
    </row>
    <row r="72" spans="1:51" s="7" customFormat="1" ht="56.25" customHeight="1">
      <c r="A72" s="113">
        <v>6</v>
      </c>
      <c r="B72" s="113">
        <v>0</v>
      </c>
      <c r="C72" s="113">
        <v>2</v>
      </c>
      <c r="D72" s="113">
        <v>0</v>
      </c>
      <c r="E72" s="113">
        <v>5</v>
      </c>
      <c r="F72" s="113">
        <v>0</v>
      </c>
      <c r="G72" s="113">
        <v>2</v>
      </c>
      <c r="H72" s="113">
        <v>0</v>
      </c>
      <c r="I72" s="113">
        <v>5</v>
      </c>
      <c r="J72" s="113">
        <v>1</v>
      </c>
      <c r="K72" s="113">
        <v>0</v>
      </c>
      <c r="L72" s="113">
        <v>2</v>
      </c>
      <c r="M72" s="113">
        <v>4</v>
      </c>
      <c r="N72" s="113">
        <v>0</v>
      </c>
      <c r="O72" s="113">
        <v>0</v>
      </c>
      <c r="P72" s="113">
        <v>8</v>
      </c>
      <c r="Q72" s="113" t="s">
        <v>57</v>
      </c>
      <c r="R72" s="113">
        <v>0</v>
      </c>
      <c r="S72" s="113">
        <v>5</v>
      </c>
      <c r="T72" s="113">
        <v>1</v>
      </c>
      <c r="U72" s="113">
        <v>0</v>
      </c>
      <c r="V72" s="113">
        <v>2</v>
      </c>
      <c r="W72" s="113">
        <v>0</v>
      </c>
      <c r="X72" s="113">
        <v>0</v>
      </c>
      <c r="Y72" s="113">
        <v>8</v>
      </c>
      <c r="Z72" s="113">
        <v>0</v>
      </c>
      <c r="AA72" s="113">
        <v>0</v>
      </c>
      <c r="AB72" s="112" t="s">
        <v>152</v>
      </c>
      <c r="AC72" s="101"/>
      <c r="AD72" s="105"/>
      <c r="AE72" s="105"/>
      <c r="AF72" s="105"/>
      <c r="AG72" s="105">
        <f t="shared" ref="AG72:AL72" si="17">AG73</f>
        <v>200</v>
      </c>
      <c r="AH72" s="105">
        <f t="shared" si="17"/>
        <v>200</v>
      </c>
      <c r="AI72" s="105">
        <f t="shared" si="17"/>
        <v>200</v>
      </c>
      <c r="AJ72" s="105">
        <f t="shared" si="17"/>
        <v>200</v>
      </c>
      <c r="AK72" s="105">
        <f t="shared" si="17"/>
        <v>200</v>
      </c>
      <c r="AL72" s="105">
        <f t="shared" si="17"/>
        <v>200</v>
      </c>
      <c r="AM72" s="102">
        <f t="shared" si="1"/>
        <v>1200</v>
      </c>
      <c r="AN72" s="103"/>
      <c r="AO72" s="9"/>
      <c r="AQ72" s="49"/>
      <c r="AR72" s="226"/>
      <c r="AS72" s="226"/>
      <c r="AT72" s="139"/>
      <c r="AU72" s="139"/>
      <c r="AV72" s="139"/>
      <c r="AW72" s="226"/>
      <c r="AX72" s="169"/>
      <c r="AY72" s="68"/>
    </row>
    <row r="73" spans="1:51" s="7" customFormat="1" ht="37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v>0</v>
      </c>
      <c r="S73" s="113">
        <v>5</v>
      </c>
      <c r="T73" s="113">
        <v>1</v>
      </c>
      <c r="U73" s="113">
        <v>0</v>
      </c>
      <c r="V73" s="113">
        <v>2</v>
      </c>
      <c r="W73" s="113">
        <v>0</v>
      </c>
      <c r="X73" s="113">
        <v>0</v>
      </c>
      <c r="Y73" s="113">
        <v>8</v>
      </c>
      <c r="Z73" s="113">
        <v>0</v>
      </c>
      <c r="AA73" s="113">
        <v>0</v>
      </c>
      <c r="AB73" s="108" t="s">
        <v>26</v>
      </c>
      <c r="AC73" s="101" t="s">
        <v>4</v>
      </c>
      <c r="AD73" s="105">
        <v>0</v>
      </c>
      <c r="AE73" s="105">
        <v>0</v>
      </c>
      <c r="AF73" s="105">
        <v>0</v>
      </c>
      <c r="AG73" s="105">
        <v>200</v>
      </c>
      <c r="AH73" s="105">
        <v>200</v>
      </c>
      <c r="AI73" s="105">
        <v>200</v>
      </c>
      <c r="AJ73" s="105">
        <v>200</v>
      </c>
      <c r="AK73" s="105">
        <v>200</v>
      </c>
      <c r="AL73" s="105">
        <v>200</v>
      </c>
      <c r="AM73" s="102">
        <f t="shared" si="1"/>
        <v>1200</v>
      </c>
      <c r="AN73" s="103"/>
      <c r="AO73" s="9"/>
      <c r="AQ73" s="50" t="e">
        <f>AQ74+AQ114</f>
        <v>#REF!</v>
      </c>
      <c r="AR73" s="226"/>
      <c r="AS73" s="226"/>
      <c r="AT73" s="139"/>
      <c r="AU73" s="139"/>
      <c r="AV73" s="139"/>
      <c r="AW73" s="226"/>
      <c r="AX73" s="169"/>
      <c r="AY73" s="68"/>
    </row>
    <row r="74" spans="1:51" s="7" customFormat="1" ht="37.5" customHeight="1" thickBo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v>0</v>
      </c>
      <c r="S74" s="113">
        <v>5</v>
      </c>
      <c r="T74" s="113">
        <v>1</v>
      </c>
      <c r="U74" s="113">
        <v>0</v>
      </c>
      <c r="V74" s="113">
        <v>2</v>
      </c>
      <c r="W74" s="113">
        <v>0</v>
      </c>
      <c r="X74" s="113">
        <v>0</v>
      </c>
      <c r="Y74" s="113">
        <v>8</v>
      </c>
      <c r="Z74" s="113">
        <v>0</v>
      </c>
      <c r="AA74" s="113">
        <v>8</v>
      </c>
      <c r="AB74" s="112" t="s">
        <v>153</v>
      </c>
      <c r="AC74" s="101" t="s">
        <v>29</v>
      </c>
      <c r="AD74" s="105"/>
      <c r="AE74" s="105"/>
      <c r="AF74" s="105"/>
      <c r="AG74" s="105"/>
      <c r="AH74" s="105"/>
      <c r="AI74" s="105"/>
      <c r="AJ74" s="105"/>
      <c r="AK74" s="105"/>
      <c r="AL74" s="105"/>
      <c r="AM74" s="102">
        <f t="shared" si="1"/>
        <v>0</v>
      </c>
      <c r="AN74" s="103"/>
      <c r="AO74" s="9"/>
      <c r="AQ74" s="49" t="e">
        <f>AQ88+AQ94+AQ100+AQ105+#REF!</f>
        <v>#REF!</v>
      </c>
      <c r="AR74" s="227"/>
      <c r="AS74" s="227"/>
      <c r="AT74" s="140"/>
      <c r="AU74" s="140"/>
      <c r="AV74" s="140"/>
      <c r="AW74" s="227"/>
      <c r="AX74" s="169"/>
      <c r="AY74" s="68"/>
    </row>
    <row r="75" spans="1:51" s="7" customFormat="1" ht="50.25" customHeight="1" thickBot="1">
      <c r="A75" s="113">
        <v>6</v>
      </c>
      <c r="B75" s="113">
        <v>0</v>
      </c>
      <c r="C75" s="113">
        <v>2</v>
      </c>
      <c r="D75" s="113">
        <v>0</v>
      </c>
      <c r="E75" s="113">
        <v>1</v>
      </c>
      <c r="F75" s="113">
        <v>1</v>
      </c>
      <c r="G75" s="113">
        <v>3</v>
      </c>
      <c r="H75" s="113">
        <v>0</v>
      </c>
      <c r="I75" s="113">
        <v>5</v>
      </c>
      <c r="J75" s="113">
        <v>1</v>
      </c>
      <c r="K75" s="113">
        <v>0</v>
      </c>
      <c r="L75" s="113">
        <v>2</v>
      </c>
      <c r="M75" s="113">
        <v>4</v>
      </c>
      <c r="N75" s="113">
        <v>0</v>
      </c>
      <c r="O75" s="113">
        <v>0</v>
      </c>
      <c r="P75" s="113">
        <v>1</v>
      </c>
      <c r="Q75" s="113" t="s">
        <v>56</v>
      </c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0</v>
      </c>
      <c r="X75" s="113">
        <v>0</v>
      </c>
      <c r="Y75" s="113">
        <v>9</v>
      </c>
      <c r="Z75" s="113">
        <v>0</v>
      </c>
      <c r="AA75" s="113">
        <v>0</v>
      </c>
      <c r="AB75" s="112" t="s">
        <v>156</v>
      </c>
      <c r="AC75" s="101"/>
      <c r="AD75" s="105"/>
      <c r="AE75" s="105"/>
      <c r="AF75" s="105"/>
      <c r="AG75" s="105">
        <f t="shared" ref="AG75:AL75" si="18">AG76</f>
        <v>300</v>
      </c>
      <c r="AH75" s="105">
        <f t="shared" si="18"/>
        <v>300</v>
      </c>
      <c r="AI75" s="105">
        <f t="shared" si="18"/>
        <v>300</v>
      </c>
      <c r="AJ75" s="105">
        <f t="shared" si="18"/>
        <v>300</v>
      </c>
      <c r="AK75" s="105">
        <f t="shared" si="18"/>
        <v>300</v>
      </c>
      <c r="AL75" s="105">
        <f t="shared" si="18"/>
        <v>300</v>
      </c>
      <c r="AM75" s="102">
        <f t="shared" si="1"/>
        <v>1800</v>
      </c>
      <c r="AN75" s="103"/>
      <c r="AO75" s="9"/>
      <c r="AQ75" s="49"/>
      <c r="AR75" s="140"/>
      <c r="AS75" s="140"/>
      <c r="AT75" s="140"/>
      <c r="AU75" s="140"/>
      <c r="AV75" s="140"/>
      <c r="AW75" s="140"/>
      <c r="AX75" s="169"/>
      <c r="AY75" s="68"/>
    </row>
    <row r="76" spans="1:51" s="7" customFormat="1" ht="37.5" customHeight="1" thickBo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0</v>
      </c>
      <c r="X76" s="113">
        <v>0</v>
      </c>
      <c r="Y76" s="113">
        <v>9</v>
      </c>
      <c r="Z76" s="113">
        <v>0</v>
      </c>
      <c r="AA76" s="113">
        <v>0</v>
      </c>
      <c r="AB76" s="108" t="s">
        <v>26</v>
      </c>
      <c r="AC76" s="101" t="s">
        <v>4</v>
      </c>
      <c r="AD76" s="105">
        <v>0</v>
      </c>
      <c r="AE76" s="105">
        <v>0</v>
      </c>
      <c r="AF76" s="105">
        <v>0</v>
      </c>
      <c r="AG76" s="105">
        <v>300</v>
      </c>
      <c r="AH76" s="105">
        <v>300</v>
      </c>
      <c r="AI76" s="105">
        <v>300</v>
      </c>
      <c r="AJ76" s="105">
        <v>300</v>
      </c>
      <c r="AK76" s="105">
        <v>300</v>
      </c>
      <c r="AL76" s="105">
        <v>300</v>
      </c>
      <c r="AM76" s="102">
        <f t="shared" si="1"/>
        <v>1800</v>
      </c>
      <c r="AN76" s="103"/>
      <c r="AO76" s="9"/>
      <c r="AQ76" s="49"/>
      <c r="AR76" s="140"/>
      <c r="AS76" s="140"/>
      <c r="AT76" s="140"/>
      <c r="AU76" s="140"/>
      <c r="AV76" s="140"/>
      <c r="AW76" s="140"/>
      <c r="AX76" s="169"/>
      <c r="AY76" s="68"/>
    </row>
    <row r="77" spans="1:51" s="7" customFormat="1" ht="50.25" customHeight="1" thickBo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v>0</v>
      </c>
      <c r="S77" s="113">
        <v>5</v>
      </c>
      <c r="T77" s="113">
        <v>1</v>
      </c>
      <c r="U77" s="113">
        <v>0</v>
      </c>
      <c r="V77" s="113">
        <v>2</v>
      </c>
      <c r="W77" s="113">
        <v>0</v>
      </c>
      <c r="X77" s="113">
        <v>0</v>
      </c>
      <c r="Y77" s="113">
        <v>9</v>
      </c>
      <c r="Z77" s="113">
        <v>0</v>
      </c>
      <c r="AA77" s="113">
        <v>9</v>
      </c>
      <c r="AB77" s="112" t="s">
        <v>159</v>
      </c>
      <c r="AC77" s="101" t="s">
        <v>31</v>
      </c>
      <c r="AD77" s="105"/>
      <c r="AE77" s="105"/>
      <c r="AF77" s="105"/>
      <c r="AG77" s="105"/>
      <c r="AH77" s="105"/>
      <c r="AI77" s="105"/>
      <c r="AJ77" s="105"/>
      <c r="AK77" s="105"/>
      <c r="AL77" s="105"/>
      <c r="AM77" s="102">
        <f t="shared" si="1"/>
        <v>0</v>
      </c>
      <c r="AN77" s="103"/>
      <c r="AO77" s="9"/>
      <c r="AQ77" s="49"/>
      <c r="AR77" s="140"/>
      <c r="AS77" s="140"/>
      <c r="AT77" s="140"/>
      <c r="AU77" s="140"/>
      <c r="AV77" s="140"/>
      <c r="AW77" s="140"/>
      <c r="AX77" s="169"/>
      <c r="AY77" s="68"/>
    </row>
    <row r="78" spans="1:51" s="7" customFormat="1" ht="40.5" customHeight="1" thickBot="1">
      <c r="A78" s="113">
        <v>6</v>
      </c>
      <c r="B78" s="113">
        <v>0</v>
      </c>
      <c r="C78" s="113">
        <v>2</v>
      </c>
      <c r="D78" s="113">
        <v>0</v>
      </c>
      <c r="E78" s="113">
        <v>4</v>
      </c>
      <c r="F78" s="113">
        <v>1</v>
      </c>
      <c r="G78" s="113">
        <v>2</v>
      </c>
      <c r="H78" s="113">
        <v>0</v>
      </c>
      <c r="I78" s="113">
        <v>5</v>
      </c>
      <c r="J78" s="113">
        <v>1</v>
      </c>
      <c r="K78" s="113">
        <v>0</v>
      </c>
      <c r="L78" s="113">
        <v>2</v>
      </c>
      <c r="M78" s="113">
        <v>4</v>
      </c>
      <c r="N78" s="113">
        <v>0</v>
      </c>
      <c r="O78" s="113">
        <v>1</v>
      </c>
      <c r="P78" s="113">
        <v>7</v>
      </c>
      <c r="Q78" s="113" t="s">
        <v>56</v>
      </c>
      <c r="R78" s="113">
        <v>0</v>
      </c>
      <c r="S78" s="113">
        <v>5</v>
      </c>
      <c r="T78" s="113">
        <v>1</v>
      </c>
      <c r="U78" s="113">
        <v>0</v>
      </c>
      <c r="V78" s="113">
        <v>2</v>
      </c>
      <c r="W78" s="113">
        <v>0</v>
      </c>
      <c r="X78" s="113">
        <v>1</v>
      </c>
      <c r="Y78" s="113">
        <v>0</v>
      </c>
      <c r="Z78" s="113">
        <v>0</v>
      </c>
      <c r="AA78" s="113">
        <v>0</v>
      </c>
      <c r="AB78" s="112" t="s">
        <v>160</v>
      </c>
      <c r="AC78" s="101"/>
      <c r="AD78" s="105"/>
      <c r="AE78" s="105"/>
      <c r="AF78" s="105"/>
      <c r="AG78" s="105">
        <f t="shared" ref="AG78:AL78" si="19">AG79</f>
        <v>200</v>
      </c>
      <c r="AH78" s="105">
        <f t="shared" si="19"/>
        <v>200</v>
      </c>
      <c r="AI78" s="105">
        <f t="shared" si="19"/>
        <v>200</v>
      </c>
      <c r="AJ78" s="105">
        <f t="shared" si="19"/>
        <v>200</v>
      </c>
      <c r="AK78" s="105">
        <f t="shared" si="19"/>
        <v>200</v>
      </c>
      <c r="AL78" s="105">
        <f t="shared" si="19"/>
        <v>200</v>
      </c>
      <c r="AM78" s="102">
        <f t="shared" si="1"/>
        <v>1200</v>
      </c>
      <c r="AN78" s="103"/>
      <c r="AO78" s="9"/>
      <c r="AQ78" s="49"/>
      <c r="AR78" s="140"/>
      <c r="AS78" s="140"/>
      <c r="AT78" s="140"/>
      <c r="AU78" s="140"/>
      <c r="AV78" s="140"/>
      <c r="AW78" s="140"/>
      <c r="AX78" s="169"/>
      <c r="AY78" s="68"/>
    </row>
    <row r="79" spans="1:51" s="7" customFormat="1" ht="33.75" customHeight="1" thickBo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0</v>
      </c>
      <c r="Z79" s="113">
        <v>0</v>
      </c>
      <c r="AA79" s="113">
        <v>0</v>
      </c>
      <c r="AB79" s="108" t="s">
        <v>26</v>
      </c>
      <c r="AC79" s="101" t="s">
        <v>4</v>
      </c>
      <c r="AD79" s="105">
        <v>0</v>
      </c>
      <c r="AE79" s="105">
        <v>0</v>
      </c>
      <c r="AF79" s="105">
        <v>0</v>
      </c>
      <c r="AG79" s="105">
        <v>200</v>
      </c>
      <c r="AH79" s="105">
        <v>200</v>
      </c>
      <c r="AI79" s="105">
        <v>200</v>
      </c>
      <c r="AJ79" s="105">
        <v>200</v>
      </c>
      <c r="AK79" s="105">
        <v>200</v>
      </c>
      <c r="AL79" s="105">
        <v>200</v>
      </c>
      <c r="AM79" s="102">
        <f t="shared" si="1"/>
        <v>1200</v>
      </c>
      <c r="AN79" s="103"/>
      <c r="AO79" s="9"/>
      <c r="AQ79" s="49"/>
      <c r="AR79" s="140"/>
      <c r="AS79" s="140"/>
      <c r="AT79" s="140"/>
      <c r="AU79" s="140"/>
      <c r="AV79" s="140"/>
      <c r="AW79" s="140"/>
      <c r="AX79" s="169"/>
      <c r="AY79" s="68"/>
    </row>
    <row r="80" spans="1:51" s="7" customFormat="1" ht="39" customHeight="1" thickBo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0</v>
      </c>
      <c r="X80" s="113">
        <v>1</v>
      </c>
      <c r="Y80" s="113">
        <v>0</v>
      </c>
      <c r="Z80" s="113">
        <v>1</v>
      </c>
      <c r="AA80" s="113">
        <v>0</v>
      </c>
      <c r="AB80" s="112" t="s">
        <v>161</v>
      </c>
      <c r="AC80" s="101" t="s">
        <v>31</v>
      </c>
      <c r="AD80" s="105"/>
      <c r="AE80" s="105"/>
      <c r="AF80" s="105"/>
      <c r="AG80" s="105"/>
      <c r="AH80" s="105"/>
      <c r="AI80" s="105"/>
      <c r="AJ80" s="105"/>
      <c r="AK80" s="105"/>
      <c r="AL80" s="105"/>
      <c r="AM80" s="102">
        <f t="shared" si="1"/>
        <v>0</v>
      </c>
      <c r="AN80" s="103"/>
      <c r="AO80" s="9"/>
      <c r="AQ80" s="49"/>
      <c r="AR80" s="140"/>
      <c r="AS80" s="140"/>
      <c r="AT80" s="140"/>
      <c r="AU80" s="140"/>
      <c r="AV80" s="140"/>
      <c r="AW80" s="140"/>
      <c r="AX80" s="169"/>
      <c r="AY80" s="68"/>
    </row>
    <row r="81" spans="1:56" s="7" customFormat="1" ht="50.25" customHeight="1" thickBot="1">
      <c r="A81" s="113">
        <v>6</v>
      </c>
      <c r="B81" s="113">
        <v>0</v>
      </c>
      <c r="C81" s="113">
        <v>2</v>
      </c>
      <c r="D81" s="113">
        <v>0</v>
      </c>
      <c r="E81" s="113">
        <v>5</v>
      </c>
      <c r="F81" s="113">
        <v>0</v>
      </c>
      <c r="G81" s="113">
        <v>2</v>
      </c>
      <c r="H81" s="113">
        <v>0</v>
      </c>
      <c r="I81" s="113">
        <v>5</v>
      </c>
      <c r="J81" s="113">
        <v>1</v>
      </c>
      <c r="K81" s="113">
        <v>0</v>
      </c>
      <c r="L81" s="113">
        <v>2</v>
      </c>
      <c r="M81" s="113">
        <v>4</v>
      </c>
      <c r="N81" s="113">
        <v>0</v>
      </c>
      <c r="O81" s="113">
        <v>1</v>
      </c>
      <c r="P81" s="113">
        <v>5</v>
      </c>
      <c r="Q81" s="113" t="s">
        <v>56</v>
      </c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0</v>
      </c>
      <c r="X81" s="113">
        <v>1</v>
      </c>
      <c r="Y81" s="113">
        <v>1</v>
      </c>
      <c r="Z81" s="113">
        <v>0</v>
      </c>
      <c r="AA81" s="113">
        <v>0</v>
      </c>
      <c r="AB81" s="112" t="s">
        <v>162</v>
      </c>
      <c r="AC81" s="101"/>
      <c r="AD81" s="105"/>
      <c r="AE81" s="105"/>
      <c r="AF81" s="105"/>
      <c r="AG81" s="105">
        <f t="shared" ref="AG81:AL81" si="20">AG82</f>
        <v>1000</v>
      </c>
      <c r="AH81" s="105">
        <f t="shared" si="20"/>
        <v>1000</v>
      </c>
      <c r="AI81" s="105">
        <f t="shared" si="20"/>
        <v>1000</v>
      </c>
      <c r="AJ81" s="105">
        <f t="shared" si="20"/>
        <v>1000</v>
      </c>
      <c r="AK81" s="105">
        <f t="shared" si="20"/>
        <v>1000</v>
      </c>
      <c r="AL81" s="105">
        <f t="shared" si="20"/>
        <v>1000</v>
      </c>
      <c r="AM81" s="102">
        <f t="shared" si="1"/>
        <v>6000</v>
      </c>
      <c r="AN81" s="103"/>
      <c r="AO81" s="9"/>
      <c r="AQ81" s="49"/>
      <c r="AR81" s="140"/>
      <c r="AS81" s="140"/>
      <c r="AT81" s="140"/>
      <c r="AU81" s="140"/>
      <c r="AV81" s="140"/>
      <c r="AW81" s="140"/>
      <c r="AX81" s="169"/>
      <c r="AY81" s="68"/>
    </row>
    <row r="82" spans="1:56" s="7" customFormat="1" ht="39" customHeight="1" thickBo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0</v>
      </c>
      <c r="X82" s="113">
        <v>1</v>
      </c>
      <c r="Y82" s="113">
        <v>1</v>
      </c>
      <c r="Z82" s="113">
        <v>0</v>
      </c>
      <c r="AA82" s="113">
        <v>0</v>
      </c>
      <c r="AB82" s="108" t="s">
        <v>26</v>
      </c>
      <c r="AC82" s="101" t="s">
        <v>4</v>
      </c>
      <c r="AD82" s="105">
        <v>0</v>
      </c>
      <c r="AE82" s="105">
        <v>0</v>
      </c>
      <c r="AF82" s="105">
        <v>0</v>
      </c>
      <c r="AG82" s="105">
        <v>1000</v>
      </c>
      <c r="AH82" s="105">
        <v>1000</v>
      </c>
      <c r="AI82" s="105">
        <v>1000</v>
      </c>
      <c r="AJ82" s="105">
        <v>1000</v>
      </c>
      <c r="AK82" s="105">
        <v>1000</v>
      </c>
      <c r="AL82" s="105">
        <v>1000</v>
      </c>
      <c r="AM82" s="102">
        <f t="shared" si="1"/>
        <v>6000</v>
      </c>
      <c r="AN82" s="103"/>
      <c r="AO82" s="9"/>
      <c r="AQ82" s="49"/>
      <c r="AR82" s="140"/>
      <c r="AS82" s="140"/>
      <c r="AT82" s="140"/>
      <c r="AU82" s="140"/>
      <c r="AV82" s="140"/>
      <c r="AW82" s="140"/>
      <c r="AX82" s="169"/>
      <c r="AY82" s="68"/>
    </row>
    <row r="83" spans="1:56" s="7" customFormat="1" ht="39" customHeight="1" thickBo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0</v>
      </c>
      <c r="X83" s="113">
        <v>1</v>
      </c>
      <c r="Y83" s="113">
        <v>1</v>
      </c>
      <c r="Z83" s="113">
        <v>1</v>
      </c>
      <c r="AA83" s="113">
        <v>1</v>
      </c>
      <c r="AB83" s="112" t="s">
        <v>163</v>
      </c>
      <c r="AC83" s="101" t="s">
        <v>29</v>
      </c>
      <c r="AD83" s="105"/>
      <c r="AE83" s="105"/>
      <c r="AF83" s="105"/>
      <c r="AG83" s="105"/>
      <c r="AH83" s="105"/>
      <c r="AI83" s="105"/>
      <c r="AJ83" s="105"/>
      <c r="AK83" s="105"/>
      <c r="AL83" s="105"/>
      <c r="AM83" s="102">
        <f t="shared" si="1"/>
        <v>0</v>
      </c>
      <c r="AN83" s="103"/>
      <c r="AO83" s="9"/>
      <c r="AQ83" s="49"/>
      <c r="AR83" s="140"/>
      <c r="AS83" s="140"/>
      <c r="AT83" s="140"/>
      <c r="AU83" s="140"/>
      <c r="AV83" s="140"/>
      <c r="AW83" s="140"/>
      <c r="AX83" s="169"/>
      <c r="AY83" s="68"/>
    </row>
    <row r="84" spans="1:56" s="7" customFormat="1" ht="39" customHeight="1" thickBot="1">
      <c r="A84" s="113">
        <v>6</v>
      </c>
      <c r="B84" s="113">
        <v>0</v>
      </c>
      <c r="C84" s="113">
        <v>2</v>
      </c>
      <c r="D84" s="113">
        <v>0</v>
      </c>
      <c r="E84" s="113">
        <v>5</v>
      </c>
      <c r="F84" s="113">
        <v>0</v>
      </c>
      <c r="G84" s="113">
        <v>3</v>
      </c>
      <c r="H84" s="113">
        <v>0</v>
      </c>
      <c r="I84" s="113">
        <v>5</v>
      </c>
      <c r="J84" s="113">
        <v>1</v>
      </c>
      <c r="K84" s="113">
        <v>0</v>
      </c>
      <c r="L84" s="113">
        <v>2</v>
      </c>
      <c r="M84" s="113">
        <v>4</v>
      </c>
      <c r="N84" s="113">
        <v>0</v>
      </c>
      <c r="O84" s="113">
        <v>1</v>
      </c>
      <c r="P84" s="113">
        <v>0</v>
      </c>
      <c r="Q84" s="113" t="s">
        <v>57</v>
      </c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0</v>
      </c>
      <c r="X84" s="113">
        <v>1</v>
      </c>
      <c r="Y84" s="113">
        <v>2</v>
      </c>
      <c r="Z84" s="113">
        <v>0</v>
      </c>
      <c r="AA84" s="113">
        <v>0</v>
      </c>
      <c r="AB84" s="112" t="s">
        <v>170</v>
      </c>
      <c r="AC84" s="101" t="s">
        <v>30</v>
      </c>
      <c r="AD84" s="105"/>
      <c r="AE84" s="105"/>
      <c r="AF84" s="105"/>
      <c r="AG84" s="105">
        <f t="shared" ref="AG84:AL84" si="21">AG85</f>
        <v>600</v>
      </c>
      <c r="AH84" s="105">
        <f t="shared" si="21"/>
        <v>600</v>
      </c>
      <c r="AI84" s="105">
        <f t="shared" si="21"/>
        <v>600</v>
      </c>
      <c r="AJ84" s="105">
        <f t="shared" si="21"/>
        <v>600</v>
      </c>
      <c r="AK84" s="105">
        <f t="shared" si="21"/>
        <v>600</v>
      </c>
      <c r="AL84" s="105">
        <f t="shared" si="21"/>
        <v>600</v>
      </c>
      <c r="AM84" s="102">
        <f t="shared" ref="AM84:AM100" si="22">AG84+AH84+AI84+AJ84+AK84+AL84</f>
        <v>3600</v>
      </c>
      <c r="AN84" s="101" t="s">
        <v>75</v>
      </c>
      <c r="AO84" s="9"/>
      <c r="AQ84" s="49"/>
      <c r="AR84" s="140"/>
      <c r="AS84" s="140"/>
      <c r="AT84" s="140"/>
      <c r="AU84" s="140"/>
      <c r="AV84" s="140"/>
      <c r="AW84" s="140"/>
      <c r="AX84" s="169"/>
      <c r="AY84" s="68"/>
    </row>
    <row r="85" spans="1:56" s="7" customFormat="1" ht="39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0</v>
      </c>
      <c r="X85" s="113">
        <v>1</v>
      </c>
      <c r="Y85" s="113">
        <v>2</v>
      </c>
      <c r="Z85" s="113">
        <v>0</v>
      </c>
      <c r="AA85" s="113">
        <v>0</v>
      </c>
      <c r="AB85" s="108" t="s">
        <v>26</v>
      </c>
      <c r="AC85" s="101" t="s">
        <v>4</v>
      </c>
      <c r="AD85" s="105">
        <v>0</v>
      </c>
      <c r="AE85" s="105">
        <v>0</v>
      </c>
      <c r="AF85" s="105">
        <v>0</v>
      </c>
      <c r="AG85" s="105">
        <v>600</v>
      </c>
      <c r="AH85" s="105">
        <v>600</v>
      </c>
      <c r="AI85" s="105">
        <v>600</v>
      </c>
      <c r="AJ85" s="105">
        <v>600</v>
      </c>
      <c r="AK85" s="105">
        <v>600</v>
      </c>
      <c r="AL85" s="105">
        <v>600</v>
      </c>
      <c r="AM85" s="102">
        <f t="shared" si="22"/>
        <v>3600</v>
      </c>
      <c r="AN85" s="103"/>
      <c r="AO85" s="9"/>
      <c r="AQ85" s="49"/>
      <c r="AR85" s="140"/>
      <c r="AS85" s="140"/>
      <c r="AT85" s="140"/>
      <c r="AU85" s="140"/>
      <c r="AV85" s="140"/>
      <c r="AW85" s="140"/>
      <c r="AX85" s="169"/>
      <c r="AY85" s="68"/>
    </row>
    <row r="86" spans="1:56" s="7" customFormat="1" ht="55.5" customHeight="1" thickBo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0</v>
      </c>
      <c r="X86" s="113">
        <v>1</v>
      </c>
      <c r="Y86" s="113">
        <v>2</v>
      </c>
      <c r="Z86" s="113">
        <v>1</v>
      </c>
      <c r="AA86" s="113">
        <v>2</v>
      </c>
      <c r="AB86" s="112" t="s">
        <v>171</v>
      </c>
      <c r="AC86" s="101" t="s">
        <v>28</v>
      </c>
      <c r="AD86" s="105"/>
      <c r="AE86" s="105"/>
      <c r="AF86" s="105"/>
      <c r="AG86" s="105"/>
      <c r="AH86" s="105"/>
      <c r="AI86" s="105"/>
      <c r="AJ86" s="105"/>
      <c r="AK86" s="105"/>
      <c r="AL86" s="105"/>
      <c r="AM86" s="102">
        <f t="shared" si="22"/>
        <v>0</v>
      </c>
      <c r="AN86" s="103"/>
      <c r="AO86" s="9"/>
      <c r="AQ86" s="49"/>
      <c r="AR86" s="140"/>
      <c r="AS86" s="140"/>
      <c r="AT86" s="140"/>
      <c r="AU86" s="140"/>
      <c r="AV86" s="140"/>
      <c r="AW86" s="140"/>
      <c r="AX86" s="169"/>
      <c r="AY86" s="68"/>
    </row>
    <row r="87" spans="1:56" s="7" customFormat="1" ht="40.5" customHeight="1" thickBo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>
        <v>0</v>
      </c>
      <c r="S87" s="103">
        <v>5</v>
      </c>
      <c r="T87" s="103">
        <v>2</v>
      </c>
      <c r="U87" s="103">
        <v>0</v>
      </c>
      <c r="V87" s="103">
        <v>0</v>
      </c>
      <c r="W87" s="103">
        <v>0</v>
      </c>
      <c r="X87" s="103">
        <v>0</v>
      </c>
      <c r="Y87" s="103">
        <v>0</v>
      </c>
      <c r="Z87" s="103">
        <v>0</v>
      </c>
      <c r="AA87" s="103">
        <v>0</v>
      </c>
      <c r="AB87" s="106" t="s">
        <v>105</v>
      </c>
      <c r="AC87" s="101" t="s">
        <v>4</v>
      </c>
      <c r="AD87" s="107" t="e">
        <f>AD88+AD116+#REF!</f>
        <v>#REF!</v>
      </c>
      <c r="AE87" s="107" t="e">
        <f>AE88+AE116+#REF!</f>
        <v>#REF!</v>
      </c>
      <c r="AF87" s="107" t="e">
        <f>AF88+AF116+#REF!</f>
        <v>#REF!</v>
      </c>
      <c r="AG87" s="107">
        <f t="shared" ref="AG87:AL87" si="23">AG88+AG116</f>
        <v>28820.9</v>
      </c>
      <c r="AH87" s="107">
        <f t="shared" si="23"/>
        <v>29238</v>
      </c>
      <c r="AI87" s="107">
        <f t="shared" si="23"/>
        <v>29643.1</v>
      </c>
      <c r="AJ87" s="107">
        <f t="shared" si="23"/>
        <v>29643.1</v>
      </c>
      <c r="AK87" s="107">
        <f t="shared" si="23"/>
        <v>29643.1</v>
      </c>
      <c r="AL87" s="107">
        <f t="shared" si="23"/>
        <v>29643.1</v>
      </c>
      <c r="AM87" s="102">
        <f t="shared" si="22"/>
        <v>176631.30000000002</v>
      </c>
      <c r="AN87" s="101" t="s">
        <v>75</v>
      </c>
      <c r="AO87" s="9"/>
      <c r="AQ87" s="49"/>
      <c r="AR87" s="66">
        <v>0</v>
      </c>
      <c r="AS87" s="66"/>
      <c r="AT87" s="66"/>
      <c r="AU87" s="66"/>
      <c r="AV87" s="66"/>
      <c r="AW87" s="66"/>
      <c r="AX87" s="168"/>
      <c r="AY87" s="7" t="s">
        <v>176</v>
      </c>
    </row>
    <row r="88" spans="1:56" s="7" customFormat="1" ht="50.25" customHeight="1" thickBo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>
        <v>0</v>
      </c>
      <c r="S88" s="103">
        <v>5</v>
      </c>
      <c r="T88" s="103">
        <v>2</v>
      </c>
      <c r="U88" s="103">
        <v>0</v>
      </c>
      <c r="V88" s="103">
        <v>1</v>
      </c>
      <c r="W88" s="103">
        <v>0</v>
      </c>
      <c r="X88" s="103">
        <v>0</v>
      </c>
      <c r="Y88" s="103">
        <v>0</v>
      </c>
      <c r="Z88" s="103">
        <v>0</v>
      </c>
      <c r="AA88" s="103">
        <v>0</v>
      </c>
      <c r="AB88" s="104" t="s">
        <v>106</v>
      </c>
      <c r="AC88" s="101" t="s">
        <v>4</v>
      </c>
      <c r="AD88" s="105" t="e">
        <f>#REF!+AD90+AD96+AD102</f>
        <v>#REF!</v>
      </c>
      <c r="AE88" s="105" t="e">
        <f>#REF!+AE90+AE96+AE102</f>
        <v>#REF!</v>
      </c>
      <c r="AF88" s="105" t="e">
        <f>#REF!+AF90+AF96+AF102</f>
        <v>#REF!</v>
      </c>
      <c r="AG88" s="105">
        <f t="shared" ref="AG88:AL88" si="24">AG90+AG96+AG102+AG107+AG110+AG113</f>
        <v>26120.9</v>
      </c>
      <c r="AH88" s="105">
        <f>AH90+AH96+AH102+AH107+AH110+AH113</f>
        <v>26538</v>
      </c>
      <c r="AI88" s="105">
        <f t="shared" si="24"/>
        <v>26943.1</v>
      </c>
      <c r="AJ88" s="105">
        <f t="shared" si="24"/>
        <v>26943.1</v>
      </c>
      <c r="AK88" s="105">
        <f t="shared" si="24"/>
        <v>26943.1</v>
      </c>
      <c r="AL88" s="105">
        <f t="shared" si="24"/>
        <v>26943.1</v>
      </c>
      <c r="AM88" s="102">
        <f t="shared" si="22"/>
        <v>160431.30000000002</v>
      </c>
      <c r="AN88" s="101"/>
      <c r="AO88" s="9"/>
      <c r="AQ88" s="52">
        <f>AQ89+AQ90+AQ91+AQ92</f>
        <v>7000</v>
      </c>
      <c r="AR88" s="66">
        <f t="shared" ref="AR88:AW88" si="25">AG96</f>
        <v>8021.5</v>
      </c>
      <c r="AS88" s="66">
        <f t="shared" si="25"/>
        <v>8438.6</v>
      </c>
      <c r="AT88" s="66">
        <f t="shared" si="25"/>
        <v>8843.7000000000007</v>
      </c>
      <c r="AU88" s="66">
        <f t="shared" si="25"/>
        <v>8843.7000000000007</v>
      </c>
      <c r="AV88" s="66">
        <f t="shared" si="25"/>
        <v>8843.7000000000007</v>
      </c>
      <c r="AW88" s="66">
        <f t="shared" si="25"/>
        <v>8843.7000000000007</v>
      </c>
      <c r="AX88" s="168">
        <f>AR88+AS88+AT88+AU88+AV88+AW88</f>
        <v>51834.899999999994</v>
      </c>
      <c r="AY88" s="7" t="s">
        <v>64</v>
      </c>
      <c r="AZ88" s="68">
        <f>AQ88+AR88+AW88</f>
        <v>23865.200000000001</v>
      </c>
    </row>
    <row r="89" spans="1:56" s="7" customFormat="1" ht="54.75" customHeight="1" thickBo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>
        <v>0</v>
      </c>
      <c r="S89" s="103">
        <v>5</v>
      </c>
      <c r="T89" s="103">
        <v>2</v>
      </c>
      <c r="U89" s="103">
        <v>0</v>
      </c>
      <c r="V89" s="103">
        <v>1</v>
      </c>
      <c r="W89" s="103">
        <v>0</v>
      </c>
      <c r="X89" s="103">
        <v>0</v>
      </c>
      <c r="Y89" s="103">
        <v>0</v>
      </c>
      <c r="Z89" s="103">
        <v>0</v>
      </c>
      <c r="AA89" s="103">
        <v>1</v>
      </c>
      <c r="AB89" s="104" t="s">
        <v>107</v>
      </c>
      <c r="AC89" s="101" t="s">
        <v>29</v>
      </c>
      <c r="AD89" s="105"/>
      <c r="AE89" s="105"/>
      <c r="AF89" s="105"/>
      <c r="AG89" s="105"/>
      <c r="AH89" s="105"/>
      <c r="AI89" s="105"/>
      <c r="AJ89" s="105"/>
      <c r="AK89" s="105"/>
      <c r="AL89" s="105"/>
      <c r="AM89" s="102">
        <f t="shared" si="22"/>
        <v>0</v>
      </c>
      <c r="AN89" s="101"/>
      <c r="AO89" s="9"/>
      <c r="AQ89" s="52"/>
      <c r="AR89" s="66">
        <f t="shared" ref="AR89:AW89" si="26">AG87-AR88</f>
        <v>20799.400000000001</v>
      </c>
      <c r="AS89" s="66">
        <f t="shared" si="26"/>
        <v>20799.400000000001</v>
      </c>
      <c r="AT89" s="66">
        <f t="shared" si="26"/>
        <v>20799.399999999998</v>
      </c>
      <c r="AU89" s="66">
        <f t="shared" si="26"/>
        <v>20799.399999999998</v>
      </c>
      <c r="AV89" s="66">
        <f t="shared" si="26"/>
        <v>20799.399999999998</v>
      </c>
      <c r="AW89" s="66">
        <f t="shared" si="26"/>
        <v>20799.399999999998</v>
      </c>
      <c r="AX89" s="168">
        <f>AR89+AS89+AT89+AU89+AV89+AW89</f>
        <v>124796.39999999998</v>
      </c>
      <c r="AY89" s="146" t="s">
        <v>63</v>
      </c>
      <c r="AZ89" s="68">
        <f>AQ89+AR89+AW89</f>
        <v>41598.800000000003</v>
      </c>
    </row>
    <row r="90" spans="1:56" s="7" customFormat="1" ht="67.5" customHeight="1">
      <c r="A90" s="113">
        <v>6</v>
      </c>
      <c r="B90" s="113">
        <v>0</v>
      </c>
      <c r="C90" s="113">
        <v>2</v>
      </c>
      <c r="D90" s="113">
        <v>0</v>
      </c>
      <c r="E90" s="113">
        <v>4</v>
      </c>
      <c r="F90" s="113">
        <v>0</v>
      </c>
      <c r="G90" s="113">
        <v>9</v>
      </c>
      <c r="H90" s="113">
        <v>0</v>
      </c>
      <c r="I90" s="113">
        <v>5</v>
      </c>
      <c r="J90" s="113">
        <v>2</v>
      </c>
      <c r="K90" s="113">
        <v>0</v>
      </c>
      <c r="L90" s="113">
        <v>1</v>
      </c>
      <c r="M90" s="113">
        <v>1</v>
      </c>
      <c r="N90" s="113">
        <v>0</v>
      </c>
      <c r="O90" s="113">
        <v>0</v>
      </c>
      <c r="P90" s="113">
        <v>4</v>
      </c>
      <c r="Q90" s="156" t="s">
        <v>164</v>
      </c>
      <c r="R90" s="113">
        <v>0</v>
      </c>
      <c r="S90" s="113">
        <v>5</v>
      </c>
      <c r="T90" s="113">
        <v>2</v>
      </c>
      <c r="U90" s="113">
        <v>0</v>
      </c>
      <c r="V90" s="113">
        <v>1</v>
      </c>
      <c r="W90" s="113">
        <v>0</v>
      </c>
      <c r="X90" s="113">
        <v>0</v>
      </c>
      <c r="Y90" s="113">
        <v>1</v>
      </c>
      <c r="Z90" s="113">
        <v>0</v>
      </c>
      <c r="AA90" s="113">
        <v>0</v>
      </c>
      <c r="AB90" s="114" t="s">
        <v>167</v>
      </c>
      <c r="AC90" s="115" t="s">
        <v>4</v>
      </c>
      <c r="AD90" s="116">
        <f t="shared" ref="AD90:AL90" si="27">AD91+AD92+AD93+AD94</f>
        <v>0</v>
      </c>
      <c r="AE90" s="116">
        <f t="shared" si="27"/>
        <v>0</v>
      </c>
      <c r="AF90" s="116">
        <f t="shared" si="27"/>
        <v>0</v>
      </c>
      <c r="AG90" s="116">
        <f t="shared" si="27"/>
        <v>7000</v>
      </c>
      <c r="AH90" s="116">
        <f t="shared" si="27"/>
        <v>7000</v>
      </c>
      <c r="AI90" s="116">
        <f t="shared" si="27"/>
        <v>7000</v>
      </c>
      <c r="AJ90" s="116">
        <f t="shared" si="27"/>
        <v>7000</v>
      </c>
      <c r="AK90" s="116">
        <f t="shared" si="27"/>
        <v>7000</v>
      </c>
      <c r="AL90" s="116">
        <f t="shared" si="27"/>
        <v>7000</v>
      </c>
      <c r="AM90" s="102">
        <f t="shared" si="22"/>
        <v>42000</v>
      </c>
      <c r="AN90" s="101" t="s">
        <v>75</v>
      </c>
      <c r="AO90" s="9"/>
      <c r="AQ90" s="52"/>
      <c r="AR90" s="63"/>
      <c r="AS90" s="63"/>
      <c r="AT90" s="63"/>
      <c r="AU90" s="63"/>
      <c r="AV90" s="63"/>
      <c r="AW90" s="63"/>
      <c r="AX90" s="170"/>
      <c r="AY90" s="146"/>
    </row>
    <row r="91" spans="1:56" s="7" customFormat="1" ht="18.75" hidden="1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2</v>
      </c>
      <c r="U91" s="113">
        <v>0</v>
      </c>
      <c r="V91" s="113">
        <v>1</v>
      </c>
      <c r="W91" s="113">
        <v>0</v>
      </c>
      <c r="X91" s="113">
        <v>0</v>
      </c>
      <c r="Y91" s="113">
        <v>3</v>
      </c>
      <c r="Z91" s="113">
        <v>0</v>
      </c>
      <c r="AA91" s="113">
        <v>0</v>
      </c>
      <c r="AB91" s="117" t="s">
        <v>24</v>
      </c>
      <c r="AC91" s="115" t="s">
        <v>4</v>
      </c>
      <c r="AD91" s="116"/>
      <c r="AE91" s="116"/>
      <c r="AF91" s="116"/>
      <c r="AG91" s="116"/>
      <c r="AH91" s="116"/>
      <c r="AI91" s="116"/>
      <c r="AJ91" s="116"/>
      <c r="AK91" s="116"/>
      <c r="AL91" s="116"/>
      <c r="AM91" s="102">
        <f t="shared" si="22"/>
        <v>0</v>
      </c>
      <c r="AN91" s="115"/>
      <c r="AO91" s="9"/>
      <c r="AQ91" s="52">
        <v>7000</v>
      </c>
      <c r="AR91" s="60"/>
      <c r="AS91" s="60"/>
      <c r="AT91" s="60"/>
      <c r="AU91" s="60"/>
      <c r="AV91" s="60"/>
      <c r="AW91" s="60"/>
      <c r="AX91" s="170"/>
      <c r="AY91" s="146"/>
    </row>
    <row r="92" spans="1:56" s="7" customFormat="1" ht="18.75" hidden="1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>
        <v>0</v>
      </c>
      <c r="S92" s="113">
        <v>5</v>
      </c>
      <c r="T92" s="113">
        <v>2</v>
      </c>
      <c r="U92" s="113">
        <v>0</v>
      </c>
      <c r="V92" s="113">
        <v>1</v>
      </c>
      <c r="W92" s="113">
        <v>0</v>
      </c>
      <c r="X92" s="113">
        <v>0</v>
      </c>
      <c r="Y92" s="113">
        <v>3</v>
      </c>
      <c r="Z92" s="113">
        <v>0</v>
      </c>
      <c r="AA92" s="113">
        <v>0</v>
      </c>
      <c r="AB92" s="117" t="s">
        <v>25</v>
      </c>
      <c r="AC92" s="115" t="s">
        <v>4</v>
      </c>
      <c r="AD92" s="116"/>
      <c r="AE92" s="116"/>
      <c r="AF92" s="116"/>
      <c r="AG92" s="116"/>
      <c r="AH92" s="116"/>
      <c r="AI92" s="116"/>
      <c r="AJ92" s="116"/>
      <c r="AK92" s="116"/>
      <c r="AL92" s="116"/>
      <c r="AM92" s="102">
        <f t="shared" si="22"/>
        <v>0</v>
      </c>
      <c r="AN92" s="115"/>
      <c r="AO92" s="9"/>
      <c r="AQ92" s="52"/>
      <c r="AR92" s="60"/>
      <c r="AS92" s="60"/>
      <c r="AT92" s="60"/>
      <c r="AU92" s="60"/>
      <c r="AV92" s="60"/>
      <c r="AW92" s="60"/>
      <c r="AX92" s="170"/>
      <c r="AY92" s="146"/>
    </row>
    <row r="93" spans="1:56" s="7" customFormat="1" ht="37.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>
        <v>0</v>
      </c>
      <c r="S93" s="113">
        <v>5</v>
      </c>
      <c r="T93" s="113">
        <v>2</v>
      </c>
      <c r="U93" s="113">
        <v>0</v>
      </c>
      <c r="V93" s="113">
        <v>1</v>
      </c>
      <c r="W93" s="113">
        <v>0</v>
      </c>
      <c r="X93" s="113">
        <v>0</v>
      </c>
      <c r="Y93" s="113">
        <v>1</v>
      </c>
      <c r="Z93" s="113">
        <v>0</v>
      </c>
      <c r="AA93" s="113">
        <v>0</v>
      </c>
      <c r="AB93" s="117" t="s">
        <v>26</v>
      </c>
      <c r="AC93" s="115" t="s">
        <v>4</v>
      </c>
      <c r="AD93" s="116"/>
      <c r="AE93" s="116"/>
      <c r="AF93" s="116"/>
      <c r="AG93" s="116">
        <v>7000</v>
      </c>
      <c r="AH93" s="116">
        <v>7000</v>
      </c>
      <c r="AI93" s="116">
        <v>7000</v>
      </c>
      <c r="AJ93" s="116">
        <v>7000</v>
      </c>
      <c r="AK93" s="116">
        <v>7000</v>
      </c>
      <c r="AL93" s="116">
        <v>7000</v>
      </c>
      <c r="AM93" s="102">
        <f t="shared" si="22"/>
        <v>42000</v>
      </c>
      <c r="AN93" s="115"/>
      <c r="AO93" s="45"/>
      <c r="AP93" s="46"/>
      <c r="AQ93" s="52"/>
      <c r="AR93" s="65"/>
      <c r="AS93" s="65"/>
      <c r="AT93" s="65"/>
      <c r="AU93" s="65"/>
      <c r="AV93" s="65"/>
      <c r="AW93" s="65"/>
      <c r="AX93" s="171"/>
      <c r="AY93" s="146"/>
      <c r="AZ93" s="46"/>
      <c r="BA93" s="46"/>
      <c r="BB93" s="46"/>
      <c r="BC93" s="46"/>
      <c r="BD93" s="46"/>
    </row>
    <row r="94" spans="1:56" s="7" customFormat="1" ht="31.5" hidden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2</v>
      </c>
      <c r="U94" s="113">
        <v>0</v>
      </c>
      <c r="V94" s="113">
        <v>1</v>
      </c>
      <c r="W94" s="113">
        <v>0</v>
      </c>
      <c r="X94" s="113">
        <v>0</v>
      </c>
      <c r="Y94" s="113">
        <v>2</v>
      </c>
      <c r="Z94" s="113">
        <v>0</v>
      </c>
      <c r="AA94" s="113">
        <v>0</v>
      </c>
      <c r="AB94" s="117" t="s">
        <v>27</v>
      </c>
      <c r="AC94" s="115" t="s">
        <v>4</v>
      </c>
      <c r="AD94" s="116"/>
      <c r="AE94" s="116"/>
      <c r="AF94" s="116"/>
      <c r="AG94" s="116"/>
      <c r="AH94" s="116"/>
      <c r="AI94" s="116"/>
      <c r="AJ94" s="116"/>
      <c r="AK94" s="116"/>
      <c r="AL94" s="116"/>
      <c r="AM94" s="102">
        <f t="shared" si="22"/>
        <v>0</v>
      </c>
      <c r="AN94" s="115"/>
      <c r="AO94" s="45"/>
      <c r="AP94" s="46"/>
      <c r="AQ94" s="52">
        <f>AQ96</f>
        <v>7632.3</v>
      </c>
      <c r="AR94" s="65"/>
      <c r="AS94" s="65"/>
      <c r="AT94" s="65"/>
      <c r="AU94" s="65"/>
      <c r="AV94" s="65"/>
      <c r="AW94" s="65"/>
      <c r="AX94" s="172"/>
      <c r="AY94" s="46"/>
      <c r="AZ94" s="46"/>
      <c r="BA94" s="46"/>
      <c r="BB94" s="46"/>
      <c r="BC94" s="46"/>
      <c r="BD94" s="46"/>
    </row>
    <row r="95" spans="1:56" s="7" customFormat="1" ht="47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>
        <v>0</v>
      </c>
      <c r="S95" s="113">
        <v>5</v>
      </c>
      <c r="T95" s="113">
        <v>2</v>
      </c>
      <c r="U95" s="113">
        <v>0</v>
      </c>
      <c r="V95" s="113">
        <v>1</v>
      </c>
      <c r="W95" s="113">
        <v>0</v>
      </c>
      <c r="X95" s="113">
        <v>0</v>
      </c>
      <c r="Y95" s="113">
        <v>1</v>
      </c>
      <c r="Z95" s="113">
        <v>0</v>
      </c>
      <c r="AA95" s="113">
        <v>1</v>
      </c>
      <c r="AB95" s="118" t="s">
        <v>108</v>
      </c>
      <c r="AC95" s="115" t="s">
        <v>29</v>
      </c>
      <c r="AD95" s="116"/>
      <c r="AE95" s="116"/>
      <c r="AF95" s="116"/>
      <c r="AG95" s="116"/>
      <c r="AH95" s="116"/>
      <c r="AI95" s="116"/>
      <c r="AJ95" s="116"/>
      <c r="AK95" s="116"/>
      <c r="AL95" s="116"/>
      <c r="AM95" s="102">
        <f t="shared" si="22"/>
        <v>0</v>
      </c>
      <c r="AN95" s="115"/>
      <c r="AO95" s="9"/>
      <c r="AQ95" s="52"/>
      <c r="AR95" s="60"/>
      <c r="AS95" s="60"/>
      <c r="AT95" s="60"/>
      <c r="AU95" s="60"/>
      <c r="AV95" s="60"/>
      <c r="AW95" s="60"/>
      <c r="AX95" s="6"/>
    </row>
    <row r="96" spans="1:56" s="7" customFormat="1" ht="111.75" customHeight="1">
      <c r="A96" s="113">
        <v>6</v>
      </c>
      <c r="B96" s="113">
        <v>0</v>
      </c>
      <c r="C96" s="113">
        <v>2</v>
      </c>
      <c r="D96" s="113">
        <v>0</v>
      </c>
      <c r="E96" s="113">
        <v>4</v>
      </c>
      <c r="F96" s="113">
        <v>0</v>
      </c>
      <c r="G96" s="113">
        <v>9</v>
      </c>
      <c r="H96" s="113">
        <v>0</v>
      </c>
      <c r="I96" s="113">
        <v>5</v>
      </c>
      <c r="J96" s="113">
        <v>2</v>
      </c>
      <c r="K96" s="113">
        <v>0</v>
      </c>
      <c r="L96" s="113">
        <v>1</v>
      </c>
      <c r="M96" s="113">
        <v>1</v>
      </c>
      <c r="N96" s="113">
        <v>0</v>
      </c>
      <c r="O96" s="113">
        <v>5</v>
      </c>
      <c r="P96" s="113">
        <v>2</v>
      </c>
      <c r="Q96" s="113" t="s">
        <v>56</v>
      </c>
      <c r="R96" s="113">
        <v>0</v>
      </c>
      <c r="S96" s="113">
        <v>5</v>
      </c>
      <c r="T96" s="113">
        <v>2</v>
      </c>
      <c r="U96" s="113">
        <v>0</v>
      </c>
      <c r="V96" s="113">
        <v>1</v>
      </c>
      <c r="W96" s="113">
        <v>0</v>
      </c>
      <c r="X96" s="113">
        <v>0</v>
      </c>
      <c r="Y96" s="113">
        <v>2</v>
      </c>
      <c r="Z96" s="113">
        <v>0</v>
      </c>
      <c r="AA96" s="113">
        <v>0</v>
      </c>
      <c r="AB96" s="114" t="s">
        <v>109</v>
      </c>
      <c r="AC96" s="115" t="s">
        <v>30</v>
      </c>
      <c r="AD96" s="116"/>
      <c r="AE96" s="116"/>
      <c r="AF96" s="116"/>
      <c r="AG96" s="116">
        <f t="shared" ref="AG96:AL96" si="28">AG98</f>
        <v>8021.5</v>
      </c>
      <c r="AH96" s="116">
        <f t="shared" si="28"/>
        <v>8438.6</v>
      </c>
      <c r="AI96" s="116">
        <f t="shared" si="28"/>
        <v>8843.7000000000007</v>
      </c>
      <c r="AJ96" s="116">
        <f t="shared" si="28"/>
        <v>8843.7000000000007</v>
      </c>
      <c r="AK96" s="116">
        <f t="shared" si="28"/>
        <v>8843.7000000000007</v>
      </c>
      <c r="AL96" s="116">
        <f t="shared" si="28"/>
        <v>8843.7000000000007</v>
      </c>
      <c r="AM96" s="102">
        <f t="shared" si="22"/>
        <v>51834.899999999994</v>
      </c>
      <c r="AN96" s="101" t="s">
        <v>75</v>
      </c>
      <c r="AO96" s="9"/>
      <c r="AQ96" s="52">
        <v>7632.3</v>
      </c>
      <c r="AR96" s="60"/>
      <c r="AS96" s="60"/>
      <c r="AT96" s="60"/>
      <c r="AU96" s="60"/>
      <c r="AV96" s="60"/>
      <c r="AW96" s="60"/>
      <c r="AX96" s="6"/>
    </row>
    <row r="97" spans="1:50" s="7" customFormat="1" ht="31.5" hidden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2</v>
      </c>
      <c r="U97" s="113">
        <v>0</v>
      </c>
      <c r="V97" s="113">
        <v>1</v>
      </c>
      <c r="W97" s="113">
        <v>0</v>
      </c>
      <c r="X97" s="113">
        <v>0</v>
      </c>
      <c r="Y97" s="113">
        <v>3</v>
      </c>
      <c r="Z97" s="113">
        <v>0</v>
      </c>
      <c r="AA97" s="113">
        <v>0</v>
      </c>
      <c r="AB97" s="117" t="s">
        <v>24</v>
      </c>
      <c r="AC97" s="115" t="s">
        <v>4</v>
      </c>
      <c r="AD97" s="116"/>
      <c r="AE97" s="116"/>
      <c r="AF97" s="116"/>
      <c r="AG97" s="116"/>
      <c r="AH97" s="116"/>
      <c r="AI97" s="116"/>
      <c r="AJ97" s="116"/>
      <c r="AK97" s="116"/>
      <c r="AL97" s="116"/>
      <c r="AM97" s="102">
        <f t="shared" si="22"/>
        <v>0</v>
      </c>
      <c r="AN97" s="115"/>
      <c r="AO97" s="9"/>
      <c r="AQ97" s="52"/>
      <c r="AR97" s="60"/>
      <c r="AS97" s="60"/>
      <c r="AT97" s="60"/>
      <c r="AU97" s="60"/>
      <c r="AV97" s="60"/>
      <c r="AW97" s="60"/>
      <c r="AX97" s="6"/>
    </row>
    <row r="98" spans="1:50" s="7" customFormat="1" ht="31.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>
        <v>0</v>
      </c>
      <c r="S98" s="113">
        <v>5</v>
      </c>
      <c r="T98" s="113">
        <v>2</v>
      </c>
      <c r="U98" s="113">
        <v>0</v>
      </c>
      <c r="V98" s="113">
        <v>1</v>
      </c>
      <c r="W98" s="113">
        <v>0</v>
      </c>
      <c r="X98" s="113">
        <v>0</v>
      </c>
      <c r="Y98" s="113">
        <v>2</v>
      </c>
      <c r="Z98" s="113">
        <v>0</v>
      </c>
      <c r="AA98" s="113">
        <v>0</v>
      </c>
      <c r="AB98" s="117" t="s">
        <v>25</v>
      </c>
      <c r="AC98" s="115" t="s">
        <v>4</v>
      </c>
      <c r="AD98" s="116"/>
      <c r="AE98" s="116"/>
      <c r="AF98" s="116"/>
      <c r="AG98" s="116">
        <v>8021.5</v>
      </c>
      <c r="AH98" s="116">
        <v>8438.6</v>
      </c>
      <c r="AI98" s="116">
        <v>8843.7000000000007</v>
      </c>
      <c r="AJ98" s="116">
        <v>8843.7000000000007</v>
      </c>
      <c r="AK98" s="116">
        <v>8843.7000000000007</v>
      </c>
      <c r="AL98" s="116">
        <v>8843.7000000000007</v>
      </c>
      <c r="AM98" s="102">
        <f t="shared" si="22"/>
        <v>51834.899999999994</v>
      </c>
      <c r="AN98" s="115"/>
      <c r="AO98" s="9"/>
      <c r="AQ98" s="52"/>
      <c r="AR98" s="60"/>
      <c r="AS98" s="60"/>
      <c r="AT98" s="60"/>
      <c r="AU98" s="60"/>
      <c r="AV98" s="60"/>
      <c r="AW98" s="60"/>
      <c r="AX98" s="6"/>
    </row>
    <row r="99" spans="1:50" s="7" customFormat="1" ht="31.5" hidden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>
        <v>0</v>
      </c>
      <c r="S99" s="113">
        <v>5</v>
      </c>
      <c r="T99" s="113">
        <v>2</v>
      </c>
      <c r="U99" s="113">
        <v>0</v>
      </c>
      <c r="V99" s="113">
        <v>1</v>
      </c>
      <c r="W99" s="113">
        <v>0</v>
      </c>
      <c r="X99" s="113">
        <v>0</v>
      </c>
      <c r="Y99" s="113">
        <v>1</v>
      </c>
      <c r="Z99" s="113">
        <v>0</v>
      </c>
      <c r="AA99" s="113">
        <v>0</v>
      </c>
      <c r="AB99" s="117" t="s">
        <v>26</v>
      </c>
      <c r="AC99" s="115" t="s">
        <v>4</v>
      </c>
      <c r="AD99" s="116"/>
      <c r="AE99" s="116"/>
      <c r="AF99" s="116"/>
      <c r="AG99" s="116"/>
      <c r="AH99" s="116"/>
      <c r="AI99" s="116"/>
      <c r="AJ99" s="116"/>
      <c r="AK99" s="116"/>
      <c r="AL99" s="116"/>
      <c r="AM99" s="102">
        <f t="shared" si="22"/>
        <v>0</v>
      </c>
      <c r="AN99" s="115"/>
      <c r="AO99" s="9"/>
      <c r="AQ99" s="52"/>
      <c r="AR99" s="60"/>
      <c r="AS99" s="60"/>
      <c r="AT99" s="60"/>
      <c r="AU99" s="60"/>
      <c r="AV99" s="60"/>
      <c r="AW99" s="60"/>
      <c r="AX99" s="6"/>
    </row>
    <row r="100" spans="1:50" s="7" customFormat="1" ht="31.5" hidden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2</v>
      </c>
      <c r="U100" s="113">
        <v>0</v>
      </c>
      <c r="V100" s="113">
        <v>1</v>
      </c>
      <c r="W100" s="113">
        <v>0</v>
      </c>
      <c r="X100" s="113">
        <v>0</v>
      </c>
      <c r="Y100" s="113">
        <v>2</v>
      </c>
      <c r="Z100" s="113">
        <v>0</v>
      </c>
      <c r="AA100" s="113">
        <v>0</v>
      </c>
      <c r="AB100" s="117" t="s">
        <v>27</v>
      </c>
      <c r="AC100" s="115" t="s">
        <v>4</v>
      </c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02">
        <f t="shared" si="22"/>
        <v>0</v>
      </c>
      <c r="AN100" s="115"/>
      <c r="AO100" s="9"/>
      <c r="AQ100" s="83">
        <f>AQ102+AQ103</f>
        <v>1600</v>
      </c>
      <c r="AR100" s="60"/>
      <c r="AS100" s="60"/>
      <c r="AT100" s="60"/>
      <c r="AU100" s="60"/>
      <c r="AV100" s="60"/>
      <c r="AW100" s="60"/>
      <c r="AX100" s="6"/>
    </row>
    <row r="101" spans="1:50" s="7" customFormat="1" ht="72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>
        <v>0</v>
      </c>
      <c r="S101" s="113">
        <v>5</v>
      </c>
      <c r="T101" s="113">
        <v>2</v>
      </c>
      <c r="U101" s="113">
        <v>0</v>
      </c>
      <c r="V101" s="113">
        <v>1</v>
      </c>
      <c r="W101" s="113">
        <v>0</v>
      </c>
      <c r="X101" s="113">
        <v>0</v>
      </c>
      <c r="Y101" s="113">
        <v>2</v>
      </c>
      <c r="Z101" s="113">
        <v>0</v>
      </c>
      <c r="AA101" s="113">
        <v>2</v>
      </c>
      <c r="AB101" s="118" t="s">
        <v>154</v>
      </c>
      <c r="AC101" s="115" t="s">
        <v>29</v>
      </c>
      <c r="AD101" s="116"/>
      <c r="AE101" s="116"/>
      <c r="AF101" s="116"/>
      <c r="AG101" s="116">
        <v>167.5</v>
      </c>
      <c r="AH101" s="116">
        <v>167.5</v>
      </c>
      <c r="AI101" s="116">
        <v>167.5</v>
      </c>
      <c r="AJ101" s="116">
        <v>167.5</v>
      </c>
      <c r="AK101" s="116">
        <v>167.5</v>
      </c>
      <c r="AL101" s="116">
        <v>167.5</v>
      </c>
      <c r="AM101" s="102"/>
      <c r="AN101" s="115"/>
      <c r="AO101" s="9"/>
      <c r="AQ101" s="52">
        <v>0</v>
      </c>
      <c r="AR101" s="60"/>
      <c r="AS101" s="60"/>
      <c r="AT101" s="60"/>
      <c r="AU101" s="60"/>
      <c r="AV101" s="60"/>
      <c r="AW101" s="60"/>
      <c r="AX101" s="6"/>
    </row>
    <row r="102" spans="1:50" s="7" customFormat="1" ht="63">
      <c r="A102" s="113">
        <v>6</v>
      </c>
      <c r="B102" s="113">
        <v>0</v>
      </c>
      <c r="C102" s="113">
        <v>2</v>
      </c>
      <c r="D102" s="113">
        <v>0</v>
      </c>
      <c r="E102" s="113">
        <v>4</v>
      </c>
      <c r="F102" s="113">
        <v>0</v>
      </c>
      <c r="G102" s="113">
        <v>9</v>
      </c>
      <c r="H102" s="113">
        <v>0</v>
      </c>
      <c r="I102" s="113">
        <v>5</v>
      </c>
      <c r="J102" s="113">
        <v>2</v>
      </c>
      <c r="K102" s="113">
        <v>0</v>
      </c>
      <c r="L102" s="113">
        <v>1</v>
      </c>
      <c r="M102" s="113">
        <v>4</v>
      </c>
      <c r="N102" s="113">
        <v>0</v>
      </c>
      <c r="O102" s="113">
        <v>0</v>
      </c>
      <c r="P102" s="113">
        <v>2</v>
      </c>
      <c r="Q102" s="113" t="s">
        <v>56</v>
      </c>
      <c r="R102" s="113">
        <v>0</v>
      </c>
      <c r="S102" s="113">
        <v>5</v>
      </c>
      <c r="T102" s="113">
        <v>2</v>
      </c>
      <c r="U102" s="113">
        <v>0</v>
      </c>
      <c r="V102" s="113">
        <v>1</v>
      </c>
      <c r="W102" s="113">
        <v>0</v>
      </c>
      <c r="X102" s="113">
        <v>0</v>
      </c>
      <c r="Y102" s="113">
        <v>3</v>
      </c>
      <c r="Z102" s="113">
        <v>0</v>
      </c>
      <c r="AA102" s="113">
        <v>0</v>
      </c>
      <c r="AB102" s="118" t="s">
        <v>110</v>
      </c>
      <c r="AC102" s="115" t="s">
        <v>4</v>
      </c>
      <c r="AD102" s="116">
        <f t="shared" ref="AD102:AL102" si="29">AD104+AD105</f>
        <v>0</v>
      </c>
      <c r="AE102" s="116">
        <f t="shared" si="29"/>
        <v>0</v>
      </c>
      <c r="AF102" s="116">
        <f t="shared" si="29"/>
        <v>0</v>
      </c>
      <c r="AG102" s="116">
        <f t="shared" si="29"/>
        <v>1600</v>
      </c>
      <c r="AH102" s="116">
        <f t="shared" si="29"/>
        <v>0</v>
      </c>
      <c r="AI102" s="116">
        <f t="shared" si="29"/>
        <v>0</v>
      </c>
      <c r="AJ102" s="116">
        <f t="shared" si="29"/>
        <v>0</v>
      </c>
      <c r="AK102" s="116">
        <f t="shared" si="29"/>
        <v>0</v>
      </c>
      <c r="AL102" s="116">
        <f t="shared" si="29"/>
        <v>0</v>
      </c>
      <c r="AM102" s="102">
        <f t="shared" ref="AM102:AM165" si="30">AG102+AH102+AI102+AJ102+AK102+AL102</f>
        <v>1600</v>
      </c>
      <c r="AN102" s="101" t="s">
        <v>75</v>
      </c>
      <c r="AO102" s="9"/>
      <c r="AQ102" s="52">
        <v>1600</v>
      </c>
      <c r="AR102" s="60"/>
      <c r="AS102" s="60"/>
      <c r="AT102" s="60"/>
      <c r="AU102" s="60"/>
      <c r="AV102" s="60"/>
      <c r="AW102" s="60"/>
      <c r="AX102" s="6"/>
    </row>
    <row r="103" spans="1:50" s="7" customFormat="1" ht="31.5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2</v>
      </c>
      <c r="U103" s="113">
        <v>0</v>
      </c>
      <c r="V103" s="113">
        <v>1</v>
      </c>
      <c r="W103" s="113">
        <v>0</v>
      </c>
      <c r="X103" s="113">
        <v>0</v>
      </c>
      <c r="Y103" s="113">
        <v>3</v>
      </c>
      <c r="Z103" s="113">
        <v>0</v>
      </c>
      <c r="AA103" s="113">
        <v>0</v>
      </c>
      <c r="AB103" s="117" t="s">
        <v>38</v>
      </c>
      <c r="AC103" s="115" t="s">
        <v>4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116">
        <v>0</v>
      </c>
      <c r="AM103" s="102">
        <f t="shared" si="30"/>
        <v>0</v>
      </c>
      <c r="AN103" s="115"/>
      <c r="AO103" s="9"/>
      <c r="AQ103" s="52"/>
      <c r="AR103" s="60"/>
      <c r="AS103" s="60"/>
      <c r="AT103" s="60"/>
      <c r="AU103" s="60"/>
      <c r="AV103" s="60"/>
      <c r="AW103" s="60"/>
      <c r="AX103" s="6"/>
    </row>
    <row r="104" spans="1:50" s="7" customFormat="1" ht="31.5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>
        <v>0</v>
      </c>
      <c r="S104" s="113">
        <v>5</v>
      </c>
      <c r="T104" s="113">
        <v>2</v>
      </c>
      <c r="U104" s="113">
        <v>0</v>
      </c>
      <c r="V104" s="113">
        <v>1</v>
      </c>
      <c r="W104" s="113">
        <v>0</v>
      </c>
      <c r="X104" s="113">
        <v>0</v>
      </c>
      <c r="Y104" s="113">
        <v>3</v>
      </c>
      <c r="Z104" s="113">
        <v>0</v>
      </c>
      <c r="AA104" s="113">
        <v>0</v>
      </c>
      <c r="AB104" s="117" t="s">
        <v>26</v>
      </c>
      <c r="AC104" s="115" t="s">
        <v>4</v>
      </c>
      <c r="AD104" s="116">
        <v>0</v>
      </c>
      <c r="AE104" s="116">
        <v>0</v>
      </c>
      <c r="AF104" s="116">
        <v>0</v>
      </c>
      <c r="AG104" s="116">
        <v>1600</v>
      </c>
      <c r="AH104" s="116">
        <v>0</v>
      </c>
      <c r="AI104" s="116">
        <v>0</v>
      </c>
      <c r="AJ104" s="116">
        <v>0</v>
      </c>
      <c r="AK104" s="116">
        <v>0</v>
      </c>
      <c r="AL104" s="116">
        <v>0</v>
      </c>
      <c r="AM104" s="102">
        <f t="shared" si="30"/>
        <v>1600</v>
      </c>
      <c r="AN104" s="115"/>
      <c r="AO104" s="9"/>
      <c r="AQ104" s="52"/>
      <c r="AR104" s="60"/>
      <c r="AS104" s="60"/>
      <c r="AT104" s="60"/>
      <c r="AU104" s="60"/>
      <c r="AV104" s="60"/>
      <c r="AW104" s="60"/>
      <c r="AX104" s="6"/>
    </row>
    <row r="105" spans="1:50" s="7" customFormat="1" ht="18.75" hidden="1" customHeigh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>
        <v>0</v>
      </c>
      <c r="S105" s="113">
        <v>5</v>
      </c>
      <c r="T105" s="113">
        <v>2</v>
      </c>
      <c r="U105" s="113">
        <v>0</v>
      </c>
      <c r="V105" s="113">
        <v>1</v>
      </c>
      <c r="W105" s="113">
        <v>0</v>
      </c>
      <c r="X105" s="113">
        <v>0</v>
      </c>
      <c r="Y105" s="113">
        <v>5</v>
      </c>
      <c r="Z105" s="113">
        <v>0</v>
      </c>
      <c r="AA105" s="113">
        <v>0</v>
      </c>
      <c r="AB105" s="117" t="s">
        <v>27</v>
      </c>
      <c r="AC105" s="115" t="s">
        <v>4</v>
      </c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02">
        <f t="shared" si="30"/>
        <v>0</v>
      </c>
      <c r="AN105" s="115"/>
      <c r="AO105" s="9"/>
      <c r="AQ105" s="49">
        <f>AQ106</f>
        <v>2334</v>
      </c>
      <c r="AR105" s="60"/>
      <c r="AS105" s="60"/>
      <c r="AT105" s="60"/>
      <c r="AU105" s="60"/>
      <c r="AV105" s="60"/>
      <c r="AW105" s="60"/>
      <c r="AX105" s="6"/>
    </row>
    <row r="106" spans="1:50" s="7" customFormat="1" ht="31.5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2</v>
      </c>
      <c r="U106" s="113">
        <v>0</v>
      </c>
      <c r="V106" s="113">
        <v>1</v>
      </c>
      <c r="W106" s="113">
        <v>0</v>
      </c>
      <c r="X106" s="113">
        <v>0</v>
      </c>
      <c r="Y106" s="113">
        <v>3</v>
      </c>
      <c r="Z106" s="113">
        <v>0</v>
      </c>
      <c r="AA106" s="113">
        <v>3</v>
      </c>
      <c r="AB106" s="119" t="s">
        <v>111</v>
      </c>
      <c r="AC106" s="115" t="s">
        <v>35</v>
      </c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02">
        <f t="shared" si="30"/>
        <v>0</v>
      </c>
      <c r="AN106" s="115"/>
      <c r="AO106" s="9"/>
      <c r="AQ106" s="81">
        <v>2334</v>
      </c>
      <c r="AR106" s="60"/>
      <c r="AS106" s="60"/>
      <c r="AT106" s="60"/>
      <c r="AU106" s="60"/>
      <c r="AV106" s="60"/>
      <c r="AW106" s="60"/>
      <c r="AX106" s="6"/>
    </row>
    <row r="107" spans="1:50" s="7" customFormat="1" ht="72" customHeight="1">
      <c r="A107" s="113">
        <v>6</v>
      </c>
      <c r="B107" s="113">
        <v>0</v>
      </c>
      <c r="C107" s="113">
        <v>2</v>
      </c>
      <c r="D107" s="113">
        <v>0</v>
      </c>
      <c r="E107" s="113">
        <v>4</v>
      </c>
      <c r="F107" s="113">
        <v>0</v>
      </c>
      <c r="G107" s="113">
        <v>9</v>
      </c>
      <c r="H107" s="113">
        <v>0</v>
      </c>
      <c r="I107" s="113">
        <v>5</v>
      </c>
      <c r="J107" s="113">
        <v>2</v>
      </c>
      <c r="K107" s="113">
        <v>0</v>
      </c>
      <c r="L107" s="113">
        <v>1</v>
      </c>
      <c r="M107" s="113">
        <v>4</v>
      </c>
      <c r="N107" s="113">
        <v>0</v>
      </c>
      <c r="O107" s="113">
        <v>0</v>
      </c>
      <c r="P107" s="113">
        <v>6</v>
      </c>
      <c r="Q107" s="113" t="s">
        <v>56</v>
      </c>
      <c r="R107" s="113">
        <v>0</v>
      </c>
      <c r="S107" s="113">
        <v>5</v>
      </c>
      <c r="T107" s="113">
        <v>2</v>
      </c>
      <c r="U107" s="113">
        <v>0</v>
      </c>
      <c r="V107" s="113">
        <v>1</v>
      </c>
      <c r="W107" s="113">
        <v>0</v>
      </c>
      <c r="X107" s="113">
        <v>0</v>
      </c>
      <c r="Y107" s="113">
        <v>4</v>
      </c>
      <c r="Z107" s="113">
        <v>0</v>
      </c>
      <c r="AA107" s="113">
        <v>0</v>
      </c>
      <c r="AB107" s="120" t="s">
        <v>168</v>
      </c>
      <c r="AC107" s="101" t="s">
        <v>30</v>
      </c>
      <c r="AD107" s="105"/>
      <c r="AE107" s="105"/>
      <c r="AF107" s="105"/>
      <c r="AG107" s="105">
        <f t="shared" ref="AG107:AL107" si="31">AG108</f>
        <v>2384.9</v>
      </c>
      <c r="AH107" s="105">
        <f t="shared" si="31"/>
        <v>8384.9</v>
      </c>
      <c r="AI107" s="105">
        <f t="shared" si="31"/>
        <v>8384.9</v>
      </c>
      <c r="AJ107" s="105">
        <f t="shared" si="31"/>
        <v>8384.9</v>
      </c>
      <c r="AK107" s="105">
        <f t="shared" si="31"/>
        <v>8384.9</v>
      </c>
      <c r="AL107" s="105">
        <f t="shared" si="31"/>
        <v>8384.9</v>
      </c>
      <c r="AM107" s="102">
        <f t="shared" si="30"/>
        <v>44309.4</v>
      </c>
      <c r="AN107" s="101" t="s">
        <v>75</v>
      </c>
      <c r="AO107" s="9"/>
      <c r="AQ107" s="49"/>
      <c r="AR107" s="60"/>
      <c r="AS107" s="60"/>
      <c r="AT107" s="60"/>
      <c r="AU107" s="60"/>
      <c r="AV107" s="60"/>
      <c r="AW107" s="60"/>
      <c r="AX107" s="6"/>
    </row>
    <row r="108" spans="1:50" s="7" customFormat="1" ht="31.5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>
        <v>0</v>
      </c>
      <c r="S108" s="113">
        <v>5</v>
      </c>
      <c r="T108" s="113">
        <v>2</v>
      </c>
      <c r="U108" s="113">
        <v>0</v>
      </c>
      <c r="V108" s="113">
        <v>1</v>
      </c>
      <c r="W108" s="113">
        <v>0</v>
      </c>
      <c r="X108" s="113">
        <v>0</v>
      </c>
      <c r="Y108" s="113">
        <v>4</v>
      </c>
      <c r="Z108" s="113">
        <v>0</v>
      </c>
      <c r="AA108" s="113">
        <v>0</v>
      </c>
      <c r="AB108" s="108" t="s">
        <v>42</v>
      </c>
      <c r="AC108" s="101" t="s">
        <v>4</v>
      </c>
      <c r="AD108" s="105"/>
      <c r="AE108" s="105"/>
      <c r="AF108" s="105"/>
      <c r="AG108" s="105">
        <v>2384.9</v>
      </c>
      <c r="AH108" s="105">
        <v>8384.9</v>
      </c>
      <c r="AI108" s="105">
        <v>8384.9</v>
      </c>
      <c r="AJ108" s="105">
        <v>8384.9</v>
      </c>
      <c r="AK108" s="105">
        <v>8384.9</v>
      </c>
      <c r="AL108" s="105">
        <v>8384.9</v>
      </c>
      <c r="AM108" s="102">
        <f t="shared" si="30"/>
        <v>44309.4</v>
      </c>
      <c r="AN108" s="101" t="s">
        <v>69</v>
      </c>
      <c r="AO108" s="9"/>
      <c r="AQ108" s="49">
        <f>AQ109</f>
        <v>0</v>
      </c>
      <c r="AR108" s="60"/>
      <c r="AS108" s="60"/>
      <c r="AT108" s="60"/>
      <c r="AU108" s="60"/>
      <c r="AV108" s="60"/>
      <c r="AW108" s="60"/>
      <c r="AX108" s="6"/>
    </row>
    <row r="109" spans="1:50" s="7" customFormat="1" ht="31.5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2</v>
      </c>
      <c r="U109" s="113">
        <v>0</v>
      </c>
      <c r="V109" s="113">
        <v>1</v>
      </c>
      <c r="W109" s="113">
        <v>0</v>
      </c>
      <c r="X109" s="113">
        <v>0</v>
      </c>
      <c r="Y109" s="113">
        <v>4</v>
      </c>
      <c r="Z109" s="113">
        <v>0</v>
      </c>
      <c r="AA109" s="113">
        <v>4</v>
      </c>
      <c r="AB109" s="104" t="s">
        <v>77</v>
      </c>
      <c r="AC109" s="101" t="s">
        <v>29</v>
      </c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2">
        <f t="shared" si="30"/>
        <v>0</v>
      </c>
      <c r="AN109" s="101"/>
      <c r="AO109" s="9"/>
      <c r="AQ109" s="81">
        <v>0</v>
      </c>
      <c r="AR109" s="60"/>
      <c r="AS109" s="60"/>
      <c r="AT109" s="60"/>
      <c r="AU109" s="60"/>
      <c r="AV109" s="60"/>
      <c r="AW109" s="60"/>
      <c r="AX109" s="6"/>
    </row>
    <row r="110" spans="1:50" s="7" customFormat="1" ht="68.25" customHeight="1">
      <c r="A110" s="113">
        <v>6</v>
      </c>
      <c r="B110" s="113">
        <v>0</v>
      </c>
      <c r="C110" s="113">
        <v>2</v>
      </c>
      <c r="D110" s="113">
        <v>0</v>
      </c>
      <c r="E110" s="113">
        <v>4</v>
      </c>
      <c r="F110" s="113">
        <v>0</v>
      </c>
      <c r="G110" s="113">
        <v>9</v>
      </c>
      <c r="H110" s="113">
        <v>0</v>
      </c>
      <c r="I110" s="113">
        <v>5</v>
      </c>
      <c r="J110" s="113">
        <v>2</v>
      </c>
      <c r="K110" s="113">
        <v>0</v>
      </c>
      <c r="L110" s="113">
        <v>1</v>
      </c>
      <c r="M110" s="113">
        <v>4</v>
      </c>
      <c r="N110" s="113">
        <v>0</v>
      </c>
      <c r="O110" s="113">
        <v>0</v>
      </c>
      <c r="P110" s="113">
        <v>5</v>
      </c>
      <c r="Q110" s="113" t="s">
        <v>56</v>
      </c>
      <c r="R110" s="113">
        <v>0</v>
      </c>
      <c r="S110" s="113">
        <v>5</v>
      </c>
      <c r="T110" s="113">
        <v>2</v>
      </c>
      <c r="U110" s="113">
        <v>0</v>
      </c>
      <c r="V110" s="113">
        <v>1</v>
      </c>
      <c r="W110" s="113">
        <v>0</v>
      </c>
      <c r="X110" s="113">
        <v>0</v>
      </c>
      <c r="Y110" s="113">
        <v>5</v>
      </c>
      <c r="Z110" s="113">
        <v>0</v>
      </c>
      <c r="AA110" s="113">
        <v>0</v>
      </c>
      <c r="AB110" s="120" t="s">
        <v>112</v>
      </c>
      <c r="AC110" s="101" t="s">
        <v>30</v>
      </c>
      <c r="AD110" s="105"/>
      <c r="AE110" s="105"/>
      <c r="AF110" s="105"/>
      <c r="AG110" s="105">
        <f t="shared" ref="AG110:AL110" si="32">AG111</f>
        <v>4400</v>
      </c>
      <c r="AH110" s="105">
        <f t="shared" si="32"/>
        <v>0</v>
      </c>
      <c r="AI110" s="105">
        <f t="shared" si="32"/>
        <v>0</v>
      </c>
      <c r="AJ110" s="105">
        <f t="shared" si="32"/>
        <v>0</v>
      </c>
      <c r="AK110" s="105">
        <f t="shared" si="32"/>
        <v>0</v>
      </c>
      <c r="AL110" s="105">
        <f t="shared" si="32"/>
        <v>0</v>
      </c>
      <c r="AM110" s="102">
        <f t="shared" si="30"/>
        <v>4400</v>
      </c>
      <c r="AN110" s="101" t="s">
        <v>75</v>
      </c>
      <c r="AO110" s="9"/>
      <c r="AQ110" s="49"/>
      <c r="AR110" s="60"/>
      <c r="AS110" s="60"/>
      <c r="AT110" s="60"/>
      <c r="AU110" s="60"/>
      <c r="AV110" s="60"/>
      <c r="AW110" s="60"/>
      <c r="AX110" s="6"/>
    </row>
    <row r="111" spans="1:50" s="7" customFormat="1" ht="31.5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>
        <v>0</v>
      </c>
      <c r="S111" s="113">
        <v>5</v>
      </c>
      <c r="T111" s="113">
        <v>2</v>
      </c>
      <c r="U111" s="113">
        <v>0</v>
      </c>
      <c r="V111" s="113">
        <v>1</v>
      </c>
      <c r="W111" s="113">
        <v>0</v>
      </c>
      <c r="X111" s="113">
        <v>0</v>
      </c>
      <c r="Y111" s="113">
        <v>5</v>
      </c>
      <c r="Z111" s="113">
        <v>0</v>
      </c>
      <c r="AA111" s="113">
        <v>0</v>
      </c>
      <c r="AB111" s="108" t="s">
        <v>42</v>
      </c>
      <c r="AC111" s="101" t="s">
        <v>4</v>
      </c>
      <c r="AD111" s="105"/>
      <c r="AE111" s="105"/>
      <c r="AF111" s="105"/>
      <c r="AG111" s="105">
        <v>4400</v>
      </c>
      <c r="AH111" s="105">
        <v>0</v>
      </c>
      <c r="AI111" s="105">
        <v>0</v>
      </c>
      <c r="AJ111" s="105">
        <v>0</v>
      </c>
      <c r="AK111" s="105">
        <v>0</v>
      </c>
      <c r="AL111" s="105">
        <v>0</v>
      </c>
      <c r="AM111" s="102">
        <f t="shared" si="30"/>
        <v>4400</v>
      </c>
      <c r="AN111" s="101"/>
      <c r="AO111" s="9"/>
      <c r="AQ111" s="49">
        <f>AQ112</f>
        <v>0</v>
      </c>
      <c r="AR111" s="60"/>
      <c r="AS111" s="60"/>
      <c r="AT111" s="60"/>
      <c r="AU111" s="60"/>
      <c r="AV111" s="60"/>
      <c r="AW111" s="60"/>
      <c r="AX111" s="6"/>
    </row>
    <row r="112" spans="1:50" s="7" customFormat="1" ht="31.5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2</v>
      </c>
      <c r="U112" s="113">
        <v>0</v>
      </c>
      <c r="V112" s="113">
        <v>1</v>
      </c>
      <c r="W112" s="113">
        <v>0</v>
      </c>
      <c r="X112" s="113">
        <v>0</v>
      </c>
      <c r="Y112" s="113">
        <v>5</v>
      </c>
      <c r="Z112" s="113">
        <v>0</v>
      </c>
      <c r="AA112" s="113">
        <v>5</v>
      </c>
      <c r="AB112" s="104" t="s">
        <v>78</v>
      </c>
      <c r="AC112" s="101" t="s">
        <v>29</v>
      </c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2">
        <f t="shared" si="30"/>
        <v>0</v>
      </c>
      <c r="AN112" s="101"/>
      <c r="AO112" s="9"/>
      <c r="AQ112" s="49">
        <v>0</v>
      </c>
      <c r="AR112" s="60"/>
      <c r="AS112" s="60"/>
      <c r="AT112" s="60"/>
      <c r="AU112" s="60"/>
      <c r="AV112" s="60"/>
      <c r="AW112" s="60"/>
      <c r="AX112" s="6"/>
    </row>
    <row r="113" spans="1:80" s="7" customFormat="1" ht="87" customHeight="1">
      <c r="A113" s="113">
        <v>6</v>
      </c>
      <c r="B113" s="113">
        <v>0</v>
      </c>
      <c r="C113" s="113">
        <v>2</v>
      </c>
      <c r="D113" s="113">
        <v>0</v>
      </c>
      <c r="E113" s="113">
        <v>4</v>
      </c>
      <c r="F113" s="113">
        <v>0</v>
      </c>
      <c r="G113" s="113">
        <v>9</v>
      </c>
      <c r="H113" s="113">
        <v>0</v>
      </c>
      <c r="I113" s="113">
        <v>5</v>
      </c>
      <c r="J113" s="113">
        <v>2</v>
      </c>
      <c r="K113" s="113">
        <v>0</v>
      </c>
      <c r="L113" s="113">
        <v>1</v>
      </c>
      <c r="M113" s="113">
        <v>2</v>
      </c>
      <c r="N113" s="113">
        <v>0</v>
      </c>
      <c r="O113" s="113">
        <v>0</v>
      </c>
      <c r="P113" s="113">
        <v>3</v>
      </c>
      <c r="Q113" s="113" t="s">
        <v>56</v>
      </c>
      <c r="R113" s="113">
        <v>0</v>
      </c>
      <c r="S113" s="113">
        <v>5</v>
      </c>
      <c r="T113" s="113">
        <v>2</v>
      </c>
      <c r="U113" s="113">
        <v>0</v>
      </c>
      <c r="V113" s="113">
        <v>1</v>
      </c>
      <c r="W113" s="113">
        <v>0</v>
      </c>
      <c r="X113" s="113">
        <v>0</v>
      </c>
      <c r="Y113" s="113">
        <v>7</v>
      </c>
      <c r="Z113" s="113">
        <v>0</v>
      </c>
      <c r="AA113" s="113">
        <v>0</v>
      </c>
      <c r="AB113" s="120" t="s">
        <v>157</v>
      </c>
      <c r="AC113" s="101" t="s">
        <v>30</v>
      </c>
      <c r="AD113" s="105"/>
      <c r="AE113" s="105"/>
      <c r="AF113" s="105"/>
      <c r="AG113" s="105">
        <f t="shared" ref="AG113:AL113" si="33">AG114</f>
        <v>2714.5</v>
      </c>
      <c r="AH113" s="105">
        <f t="shared" si="33"/>
        <v>2714.5</v>
      </c>
      <c r="AI113" s="105">
        <f t="shared" si="33"/>
        <v>2714.5</v>
      </c>
      <c r="AJ113" s="105">
        <f t="shared" si="33"/>
        <v>2714.5</v>
      </c>
      <c r="AK113" s="105">
        <f t="shared" si="33"/>
        <v>2714.5</v>
      </c>
      <c r="AL113" s="105">
        <f t="shared" si="33"/>
        <v>2714.5</v>
      </c>
      <c r="AM113" s="102">
        <f t="shared" si="30"/>
        <v>16287</v>
      </c>
      <c r="AN113" s="101" t="s">
        <v>75</v>
      </c>
      <c r="AO113" s="9"/>
      <c r="AQ113" s="49"/>
      <c r="AR113" s="60"/>
      <c r="AS113" s="60"/>
      <c r="AT113" s="60"/>
      <c r="AU113" s="60"/>
      <c r="AV113" s="60"/>
      <c r="AW113" s="60"/>
      <c r="AX113" s="6"/>
    </row>
    <row r="114" spans="1:80" s="7" customFormat="1" ht="31.5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2</v>
      </c>
      <c r="U114" s="113">
        <v>0</v>
      </c>
      <c r="V114" s="113">
        <v>1</v>
      </c>
      <c r="W114" s="113">
        <v>0</v>
      </c>
      <c r="X114" s="113">
        <v>0</v>
      </c>
      <c r="Y114" s="113">
        <v>7</v>
      </c>
      <c r="Z114" s="113">
        <v>0</v>
      </c>
      <c r="AA114" s="113">
        <v>0</v>
      </c>
      <c r="AB114" s="108" t="s">
        <v>42</v>
      </c>
      <c r="AC114" s="101" t="s">
        <v>4</v>
      </c>
      <c r="AD114" s="105"/>
      <c r="AE114" s="105"/>
      <c r="AF114" s="105"/>
      <c r="AG114" s="105">
        <v>2714.5</v>
      </c>
      <c r="AH114" s="105">
        <v>2714.5</v>
      </c>
      <c r="AI114" s="105">
        <v>2714.5</v>
      </c>
      <c r="AJ114" s="105">
        <v>2714.5</v>
      </c>
      <c r="AK114" s="105">
        <v>2714.5</v>
      </c>
      <c r="AL114" s="105">
        <v>2714.5</v>
      </c>
      <c r="AM114" s="102">
        <f t="shared" si="30"/>
        <v>16287</v>
      </c>
      <c r="AN114" s="101"/>
      <c r="AO114" s="9"/>
      <c r="AQ114" s="52">
        <f>AQ116</f>
        <v>2638.3</v>
      </c>
      <c r="AR114" s="60"/>
      <c r="AS114" s="60"/>
      <c r="AT114" s="60"/>
      <c r="AU114" s="60"/>
      <c r="AV114" s="60"/>
      <c r="AW114" s="60"/>
      <c r="AX114" s="6"/>
    </row>
    <row r="115" spans="1:80" s="7" customFormat="1" ht="31.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v>0</v>
      </c>
      <c r="S115" s="113">
        <v>5</v>
      </c>
      <c r="T115" s="113">
        <v>2</v>
      </c>
      <c r="U115" s="113">
        <v>0</v>
      </c>
      <c r="V115" s="113">
        <v>1</v>
      </c>
      <c r="W115" s="113">
        <v>0</v>
      </c>
      <c r="X115" s="113">
        <v>1</v>
      </c>
      <c r="Y115" s="113">
        <v>7</v>
      </c>
      <c r="Z115" s="113">
        <v>0</v>
      </c>
      <c r="AA115" s="113">
        <v>7</v>
      </c>
      <c r="AB115" s="104" t="s">
        <v>43</v>
      </c>
      <c r="AC115" s="101" t="s">
        <v>29</v>
      </c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2">
        <f t="shared" si="30"/>
        <v>0</v>
      </c>
      <c r="AN115" s="101"/>
      <c r="AO115" s="9"/>
      <c r="AQ115" s="53"/>
      <c r="AR115" s="60"/>
      <c r="AS115" s="60"/>
      <c r="AT115" s="60"/>
      <c r="AU115" s="60"/>
      <c r="AV115" s="60"/>
      <c r="AW115" s="60"/>
      <c r="AX115" s="6"/>
    </row>
    <row r="116" spans="1:80" s="7" customFormat="1" ht="38.25" customHeigh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v>0</v>
      </c>
      <c r="S116" s="113">
        <v>5</v>
      </c>
      <c r="T116" s="113">
        <v>2</v>
      </c>
      <c r="U116" s="113">
        <v>0</v>
      </c>
      <c r="V116" s="113">
        <v>2</v>
      </c>
      <c r="W116" s="113">
        <v>0</v>
      </c>
      <c r="X116" s="113">
        <v>0</v>
      </c>
      <c r="Y116" s="113">
        <v>0</v>
      </c>
      <c r="Z116" s="113">
        <v>0</v>
      </c>
      <c r="AA116" s="113">
        <v>0</v>
      </c>
      <c r="AB116" s="118" t="s">
        <v>113</v>
      </c>
      <c r="AC116" s="115" t="s">
        <v>4</v>
      </c>
      <c r="AD116" s="116" t="e">
        <f>AD118+#REF!</f>
        <v>#REF!</v>
      </c>
      <c r="AE116" s="116" t="e">
        <f>AE118+#REF!</f>
        <v>#REF!</v>
      </c>
      <c r="AF116" s="116" t="e">
        <f>AF118+#REF!</f>
        <v>#REF!</v>
      </c>
      <c r="AG116" s="116">
        <f t="shared" ref="AG116:AL116" si="34">AG118</f>
        <v>2700</v>
      </c>
      <c r="AH116" s="116">
        <f t="shared" si="34"/>
        <v>2700</v>
      </c>
      <c r="AI116" s="116">
        <f t="shared" si="34"/>
        <v>2700</v>
      </c>
      <c r="AJ116" s="116">
        <f t="shared" si="34"/>
        <v>2700</v>
      </c>
      <c r="AK116" s="116">
        <f t="shared" si="34"/>
        <v>2700</v>
      </c>
      <c r="AL116" s="116">
        <f t="shared" si="34"/>
        <v>2700</v>
      </c>
      <c r="AM116" s="102">
        <f t="shared" si="30"/>
        <v>16200</v>
      </c>
      <c r="AN116" s="101" t="s">
        <v>75</v>
      </c>
      <c r="AO116" s="10"/>
      <c r="AP116" s="6"/>
      <c r="AQ116" s="49">
        <f>AQ119+AQ122</f>
        <v>2638.3</v>
      </c>
      <c r="AR116" s="60"/>
      <c r="AS116" s="60"/>
      <c r="AT116" s="60"/>
      <c r="AU116" s="60"/>
      <c r="AV116" s="60"/>
      <c r="AW116" s="60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</row>
    <row r="117" spans="1:80" s="7" customFormat="1" ht="60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v>0</v>
      </c>
      <c r="S117" s="113">
        <v>5</v>
      </c>
      <c r="T117" s="113">
        <v>2</v>
      </c>
      <c r="U117" s="113">
        <v>0</v>
      </c>
      <c r="V117" s="113">
        <v>2</v>
      </c>
      <c r="W117" s="113">
        <v>0</v>
      </c>
      <c r="X117" s="113">
        <v>0</v>
      </c>
      <c r="Y117" s="113">
        <v>0</v>
      </c>
      <c r="Z117" s="113">
        <v>0</v>
      </c>
      <c r="AA117" s="113">
        <v>1</v>
      </c>
      <c r="AB117" s="118" t="s">
        <v>114</v>
      </c>
      <c r="AC117" s="115" t="s">
        <v>28</v>
      </c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02">
        <f t="shared" si="30"/>
        <v>0</v>
      </c>
      <c r="AN117" s="113"/>
      <c r="AO117" s="10"/>
      <c r="AP117" s="6"/>
      <c r="AQ117" s="49"/>
      <c r="AR117" s="60"/>
      <c r="AS117" s="60"/>
      <c r="AT117" s="60"/>
      <c r="AU117" s="60"/>
      <c r="AV117" s="60"/>
      <c r="AW117" s="60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80" s="28" customFormat="1" ht="108.75" customHeight="1">
      <c r="A118" s="103">
        <v>6</v>
      </c>
      <c r="B118" s="103">
        <v>0</v>
      </c>
      <c r="C118" s="103">
        <v>2</v>
      </c>
      <c r="D118" s="103">
        <v>0</v>
      </c>
      <c r="E118" s="103">
        <v>4</v>
      </c>
      <c r="F118" s="103">
        <v>0</v>
      </c>
      <c r="G118" s="103">
        <v>8</v>
      </c>
      <c r="H118" s="103">
        <v>0</v>
      </c>
      <c r="I118" s="103">
        <v>5</v>
      </c>
      <c r="J118" s="103">
        <v>2</v>
      </c>
      <c r="K118" s="103">
        <v>0</v>
      </c>
      <c r="L118" s="103">
        <v>2</v>
      </c>
      <c r="M118" s="103" t="s">
        <v>60</v>
      </c>
      <c r="N118" s="103">
        <v>0</v>
      </c>
      <c r="O118" s="103">
        <v>3</v>
      </c>
      <c r="P118" s="103">
        <v>0</v>
      </c>
      <c r="Q118" s="103" t="s">
        <v>57</v>
      </c>
      <c r="R118" s="103">
        <v>0</v>
      </c>
      <c r="S118" s="103">
        <v>5</v>
      </c>
      <c r="T118" s="103">
        <v>2</v>
      </c>
      <c r="U118" s="103">
        <v>0</v>
      </c>
      <c r="V118" s="103">
        <v>2</v>
      </c>
      <c r="W118" s="103">
        <v>0</v>
      </c>
      <c r="X118" s="103">
        <v>0</v>
      </c>
      <c r="Y118" s="103">
        <v>1</v>
      </c>
      <c r="Z118" s="103">
        <v>0</v>
      </c>
      <c r="AA118" s="103">
        <v>0</v>
      </c>
      <c r="AB118" s="106" t="s">
        <v>115</v>
      </c>
      <c r="AC118" s="101" t="s">
        <v>4</v>
      </c>
      <c r="AD118" s="105"/>
      <c r="AE118" s="105"/>
      <c r="AF118" s="105"/>
      <c r="AG118" s="105">
        <f>AG121</f>
        <v>2700</v>
      </c>
      <c r="AH118" s="105">
        <f t="shared" ref="AH118:AM118" si="35">AH121</f>
        <v>2700</v>
      </c>
      <c r="AI118" s="105">
        <f t="shared" si="35"/>
        <v>2700</v>
      </c>
      <c r="AJ118" s="105">
        <f t="shared" si="35"/>
        <v>2700</v>
      </c>
      <c r="AK118" s="105">
        <f t="shared" si="35"/>
        <v>2700</v>
      </c>
      <c r="AL118" s="105">
        <f t="shared" si="35"/>
        <v>2700</v>
      </c>
      <c r="AM118" s="105">
        <f t="shared" si="35"/>
        <v>16200</v>
      </c>
      <c r="AN118" s="101" t="s">
        <v>75</v>
      </c>
      <c r="AO118" s="10"/>
      <c r="AP118" s="6"/>
      <c r="AQ118" s="49"/>
      <c r="AR118" s="60"/>
      <c r="AS118" s="60"/>
      <c r="AT118" s="60"/>
      <c r="AU118" s="60"/>
      <c r="AV118" s="60"/>
      <c r="AW118" s="60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27"/>
    </row>
    <row r="119" spans="1:80" s="28" customFormat="1" ht="15.75" hidden="1" customHeight="1">
      <c r="A119" s="103">
        <v>6</v>
      </c>
      <c r="B119" s="103">
        <v>0</v>
      </c>
      <c r="C119" s="103">
        <v>2</v>
      </c>
      <c r="D119" s="103">
        <v>0</v>
      </c>
      <c r="E119" s="103">
        <v>4</v>
      </c>
      <c r="F119" s="103">
        <v>0</v>
      </c>
      <c r="G119" s="103">
        <v>8</v>
      </c>
      <c r="H119" s="103">
        <v>0</v>
      </c>
      <c r="I119" s="103">
        <v>5</v>
      </c>
      <c r="J119" s="103">
        <v>2</v>
      </c>
      <c r="K119" s="103">
        <v>4</v>
      </c>
      <c r="L119" s="103">
        <v>0</v>
      </c>
      <c r="M119" s="103">
        <v>0</v>
      </c>
      <c r="N119" s="103"/>
      <c r="O119" s="103"/>
      <c r="P119" s="103"/>
      <c r="Q119" s="103">
        <v>2</v>
      </c>
      <c r="R119" s="103">
        <v>0</v>
      </c>
      <c r="S119" s="103">
        <v>5</v>
      </c>
      <c r="T119" s="103">
        <v>2</v>
      </c>
      <c r="U119" s="103">
        <v>0</v>
      </c>
      <c r="V119" s="103">
        <v>2</v>
      </c>
      <c r="W119" s="103">
        <v>0</v>
      </c>
      <c r="X119" s="103">
        <v>0</v>
      </c>
      <c r="Y119" s="103">
        <v>1</v>
      </c>
      <c r="Z119" s="103">
        <v>0</v>
      </c>
      <c r="AA119" s="103">
        <v>0</v>
      </c>
      <c r="AB119" s="108" t="s">
        <v>24</v>
      </c>
      <c r="AC119" s="101" t="s">
        <v>4</v>
      </c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2">
        <f t="shared" si="30"/>
        <v>0</v>
      </c>
      <c r="AN119" s="101"/>
      <c r="AO119" s="10"/>
      <c r="AP119" s="6"/>
      <c r="AQ119" s="49">
        <v>2638.3</v>
      </c>
      <c r="AR119" s="60"/>
      <c r="AS119" s="60"/>
      <c r="AT119" s="60"/>
      <c r="AU119" s="60"/>
      <c r="AV119" s="60"/>
      <c r="AW119" s="60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27"/>
    </row>
    <row r="120" spans="1:80" s="28" customFormat="1" ht="15.75" hidden="1" customHeight="1">
      <c r="A120" s="103">
        <v>6</v>
      </c>
      <c r="B120" s="103">
        <v>0</v>
      </c>
      <c r="C120" s="103">
        <v>2</v>
      </c>
      <c r="D120" s="103">
        <v>0</v>
      </c>
      <c r="E120" s="103">
        <v>4</v>
      </c>
      <c r="F120" s="103">
        <v>0</v>
      </c>
      <c r="G120" s="103">
        <v>8</v>
      </c>
      <c r="H120" s="103">
        <v>0</v>
      </c>
      <c r="I120" s="103">
        <v>5</v>
      </c>
      <c r="J120" s="103">
        <v>2</v>
      </c>
      <c r="K120" s="103">
        <v>4</v>
      </c>
      <c r="L120" s="103">
        <v>0</v>
      </c>
      <c r="M120" s="103">
        <v>0</v>
      </c>
      <c r="N120" s="103"/>
      <c r="O120" s="103"/>
      <c r="P120" s="103"/>
      <c r="Q120" s="103">
        <v>2</v>
      </c>
      <c r="R120" s="103">
        <v>0</v>
      </c>
      <c r="S120" s="103">
        <v>5</v>
      </c>
      <c r="T120" s="103">
        <v>2</v>
      </c>
      <c r="U120" s="103">
        <v>0</v>
      </c>
      <c r="V120" s="103">
        <v>2</v>
      </c>
      <c r="W120" s="103">
        <v>0</v>
      </c>
      <c r="X120" s="103">
        <v>0</v>
      </c>
      <c r="Y120" s="103">
        <v>1</v>
      </c>
      <c r="Z120" s="103">
        <v>0</v>
      </c>
      <c r="AA120" s="103">
        <v>0</v>
      </c>
      <c r="AB120" s="108" t="s">
        <v>25</v>
      </c>
      <c r="AC120" s="101" t="s">
        <v>4</v>
      </c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2">
        <f t="shared" si="30"/>
        <v>0</v>
      </c>
      <c r="AN120" s="101"/>
      <c r="AO120" s="10"/>
      <c r="AP120" s="6"/>
      <c r="AQ120" s="49"/>
      <c r="AR120" s="60"/>
      <c r="AS120" s="60"/>
      <c r="AT120" s="60"/>
      <c r="AU120" s="60"/>
      <c r="AV120" s="60"/>
      <c r="AW120" s="60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27"/>
    </row>
    <row r="121" spans="1:80" s="28" customFormat="1" ht="17.2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>
        <v>0</v>
      </c>
      <c r="S121" s="103">
        <v>5</v>
      </c>
      <c r="T121" s="103">
        <v>2</v>
      </c>
      <c r="U121" s="103">
        <v>0</v>
      </c>
      <c r="V121" s="103">
        <v>2</v>
      </c>
      <c r="W121" s="103">
        <v>0</v>
      </c>
      <c r="X121" s="103">
        <v>0</v>
      </c>
      <c r="Y121" s="103">
        <v>1</v>
      </c>
      <c r="Z121" s="103">
        <v>0</v>
      </c>
      <c r="AA121" s="103">
        <v>0</v>
      </c>
      <c r="AB121" s="108" t="s">
        <v>26</v>
      </c>
      <c r="AC121" s="101" t="s">
        <v>4</v>
      </c>
      <c r="AD121" s="105"/>
      <c r="AE121" s="105"/>
      <c r="AF121" s="105"/>
      <c r="AG121" s="105">
        <v>2700</v>
      </c>
      <c r="AH121" s="105">
        <v>2700</v>
      </c>
      <c r="AI121" s="105">
        <v>2700</v>
      </c>
      <c r="AJ121" s="105">
        <v>2700</v>
      </c>
      <c r="AK121" s="105">
        <v>2700</v>
      </c>
      <c r="AL121" s="105">
        <v>2700</v>
      </c>
      <c r="AM121" s="102">
        <f t="shared" si="30"/>
        <v>16200</v>
      </c>
      <c r="AN121" s="101"/>
      <c r="AO121" s="10"/>
      <c r="AP121" s="6"/>
      <c r="AQ121" s="49">
        <f>AQ122</f>
        <v>0</v>
      </c>
      <c r="AR121" s="60"/>
      <c r="AS121" s="60"/>
      <c r="AT121" s="60"/>
      <c r="AU121" s="60"/>
      <c r="AV121" s="60"/>
      <c r="AW121" s="60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27"/>
    </row>
    <row r="122" spans="1:80" s="26" customFormat="1" ht="32.25" thickBo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>
        <v>0</v>
      </c>
      <c r="S122" s="103">
        <v>5</v>
      </c>
      <c r="T122" s="103">
        <v>2</v>
      </c>
      <c r="U122" s="103">
        <v>0</v>
      </c>
      <c r="V122" s="103">
        <v>2</v>
      </c>
      <c r="W122" s="103">
        <v>0</v>
      </c>
      <c r="X122" s="103">
        <v>0</v>
      </c>
      <c r="Y122" s="103">
        <v>1</v>
      </c>
      <c r="Z122" s="103">
        <v>0</v>
      </c>
      <c r="AA122" s="103">
        <v>1</v>
      </c>
      <c r="AB122" s="104" t="s">
        <v>172</v>
      </c>
      <c r="AC122" s="101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2">
        <f t="shared" si="30"/>
        <v>0</v>
      </c>
      <c r="AN122" s="101"/>
      <c r="AQ122" s="49">
        <v>0</v>
      </c>
      <c r="AR122" s="59"/>
      <c r="AS122" s="59"/>
      <c r="AT122" s="59"/>
      <c r="AU122" s="59"/>
      <c r="AV122" s="59"/>
      <c r="AW122" s="59"/>
      <c r="AX122" s="62"/>
    </row>
    <row r="123" spans="1:80" s="26" customFormat="1" ht="32.25" thickBo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>
        <v>0</v>
      </c>
      <c r="S123" s="103">
        <v>5</v>
      </c>
      <c r="T123" s="103">
        <v>3</v>
      </c>
      <c r="U123" s="103">
        <v>0</v>
      </c>
      <c r="V123" s="103">
        <v>0</v>
      </c>
      <c r="W123" s="103">
        <v>0</v>
      </c>
      <c r="X123" s="103">
        <v>0</v>
      </c>
      <c r="Y123" s="103">
        <v>0</v>
      </c>
      <c r="Z123" s="103">
        <v>0</v>
      </c>
      <c r="AA123" s="103">
        <v>0</v>
      </c>
      <c r="AB123" s="106" t="s">
        <v>116</v>
      </c>
      <c r="AC123" s="101"/>
      <c r="AD123" s="107" t="e">
        <f>AD124+#REF!</f>
        <v>#REF!</v>
      </c>
      <c r="AE123" s="107" t="e">
        <f>AE124+#REF!</f>
        <v>#REF!</v>
      </c>
      <c r="AF123" s="107" t="e">
        <f>AF124+#REF!</f>
        <v>#REF!</v>
      </c>
      <c r="AG123" s="105"/>
      <c r="AH123" s="105"/>
      <c r="AI123" s="105"/>
      <c r="AJ123" s="105"/>
      <c r="AK123" s="105"/>
      <c r="AL123" s="105"/>
      <c r="AM123" s="102">
        <f t="shared" si="30"/>
        <v>0</v>
      </c>
      <c r="AN123" s="101"/>
      <c r="AP123" s="62"/>
      <c r="AQ123" s="141"/>
      <c r="AR123" s="145">
        <f>0</f>
        <v>0</v>
      </c>
      <c r="AS123" s="58"/>
      <c r="AT123" s="58"/>
      <c r="AU123" s="58"/>
      <c r="AV123" s="58"/>
      <c r="AW123" s="58"/>
      <c r="AX123" s="62"/>
      <c r="AY123" s="7" t="s">
        <v>61</v>
      </c>
    </row>
    <row r="124" spans="1:80" s="26" customFormat="1" ht="56.25" customHeight="1" thickBo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>
        <v>0</v>
      </c>
      <c r="S124" s="103">
        <v>5</v>
      </c>
      <c r="T124" s="103">
        <v>3</v>
      </c>
      <c r="U124" s="103">
        <v>0</v>
      </c>
      <c r="V124" s="103">
        <v>1</v>
      </c>
      <c r="W124" s="103">
        <v>0</v>
      </c>
      <c r="X124" s="103">
        <v>0</v>
      </c>
      <c r="Y124" s="103">
        <v>0</v>
      </c>
      <c r="Z124" s="103">
        <v>0</v>
      </c>
      <c r="AA124" s="103">
        <v>0</v>
      </c>
      <c r="AB124" s="104" t="s">
        <v>117</v>
      </c>
      <c r="AC124" s="101"/>
      <c r="AD124" s="105" t="e">
        <f>AD126+AD131+#REF!+AD136</f>
        <v>#REF!</v>
      </c>
      <c r="AE124" s="105" t="e">
        <f>AE126+AE131+#REF!+AE136</f>
        <v>#REF!</v>
      </c>
      <c r="AF124" s="105" t="e">
        <f>AF126+AF131+#REF!+AF136</f>
        <v>#REF!</v>
      </c>
      <c r="AG124" s="105"/>
      <c r="AH124" s="122"/>
      <c r="AI124" s="122"/>
      <c r="AJ124" s="122"/>
      <c r="AK124" s="122"/>
      <c r="AL124" s="122"/>
      <c r="AM124" s="102">
        <f t="shared" si="30"/>
        <v>0</v>
      </c>
      <c r="AN124" s="101" t="s">
        <v>75</v>
      </c>
      <c r="AQ124" s="143">
        <v>1</v>
      </c>
      <c r="AR124" s="70"/>
      <c r="AS124" s="70"/>
      <c r="AT124" s="70"/>
      <c r="AU124" s="70"/>
      <c r="AV124" s="70"/>
      <c r="AW124" s="70"/>
      <c r="AX124" s="62"/>
      <c r="AY124" s="7" t="s">
        <v>64</v>
      </c>
    </row>
    <row r="125" spans="1:80" s="26" customFormat="1" ht="38.25" customHeight="1" thickBo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>
        <v>0</v>
      </c>
      <c r="S125" s="103">
        <v>5</v>
      </c>
      <c r="T125" s="103">
        <v>3</v>
      </c>
      <c r="U125" s="103">
        <v>0</v>
      </c>
      <c r="V125" s="103">
        <v>1</v>
      </c>
      <c r="W125" s="103">
        <v>0</v>
      </c>
      <c r="X125" s="103">
        <v>0</v>
      </c>
      <c r="Y125" s="103">
        <v>0</v>
      </c>
      <c r="Z125" s="103">
        <v>0</v>
      </c>
      <c r="AA125" s="103">
        <v>1</v>
      </c>
      <c r="AB125" s="104" t="s">
        <v>118</v>
      </c>
      <c r="AC125" s="101" t="s">
        <v>28</v>
      </c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2">
        <f t="shared" si="30"/>
        <v>0</v>
      </c>
      <c r="AN125" s="101"/>
      <c r="AQ125" s="142"/>
      <c r="AR125" s="71">
        <v>0</v>
      </c>
      <c r="AS125" s="71">
        <v>0</v>
      </c>
      <c r="AT125" s="71">
        <v>0</v>
      </c>
      <c r="AU125" s="71">
        <v>0</v>
      </c>
      <c r="AV125" s="71">
        <v>0</v>
      </c>
      <c r="AW125" s="71">
        <v>0</v>
      </c>
      <c r="AX125" s="167"/>
      <c r="AY125" s="7" t="s">
        <v>63</v>
      </c>
    </row>
    <row r="126" spans="1:80" s="26" customFormat="1" ht="72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>
        <v>0</v>
      </c>
      <c r="S126" s="103">
        <v>5</v>
      </c>
      <c r="T126" s="103">
        <v>3</v>
      </c>
      <c r="U126" s="103">
        <v>0</v>
      </c>
      <c r="V126" s="103">
        <v>1</v>
      </c>
      <c r="W126" s="103">
        <v>0</v>
      </c>
      <c r="X126" s="103">
        <v>0</v>
      </c>
      <c r="Y126" s="103">
        <v>1</v>
      </c>
      <c r="Z126" s="103">
        <v>0</v>
      </c>
      <c r="AA126" s="103">
        <v>0</v>
      </c>
      <c r="AB126" s="106" t="s">
        <v>119</v>
      </c>
      <c r="AC126" s="101" t="s">
        <v>32</v>
      </c>
      <c r="AD126" s="105" t="e">
        <f>AD128+AD133+#REF!+AD138</f>
        <v>#REF!</v>
      </c>
      <c r="AE126" s="105" t="e">
        <f>AE128+AE133+#REF!+AE138</f>
        <v>#REF!</v>
      </c>
      <c r="AF126" s="105" t="e">
        <f>AF128+AF133+#REF!+AF138</f>
        <v>#REF!</v>
      </c>
      <c r="AG126" s="122">
        <v>1</v>
      </c>
      <c r="AH126" s="122">
        <v>1</v>
      </c>
      <c r="AI126" s="122">
        <v>1</v>
      </c>
      <c r="AJ126" s="122">
        <v>1</v>
      </c>
      <c r="AK126" s="122">
        <v>1</v>
      </c>
      <c r="AL126" s="122">
        <v>1</v>
      </c>
      <c r="AM126" s="102">
        <f t="shared" si="30"/>
        <v>6</v>
      </c>
      <c r="AN126" s="101" t="s">
        <v>75</v>
      </c>
      <c r="AQ126" s="49"/>
      <c r="AR126" s="59"/>
      <c r="AS126" s="59"/>
      <c r="AT126" s="59"/>
      <c r="AU126" s="59"/>
      <c r="AV126" s="59"/>
      <c r="AW126" s="59"/>
      <c r="AX126" s="62"/>
    </row>
    <row r="127" spans="1:80" s="26" customFormat="1" ht="31.5" hidden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8" t="s">
        <v>24</v>
      </c>
      <c r="AC127" s="101" t="s">
        <v>4</v>
      </c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2">
        <f t="shared" si="30"/>
        <v>0</v>
      </c>
      <c r="AN127" s="101"/>
      <c r="AQ127" s="49"/>
      <c r="AR127" s="59"/>
      <c r="AS127" s="59"/>
      <c r="AT127" s="59"/>
      <c r="AU127" s="59"/>
      <c r="AV127" s="59"/>
      <c r="AW127" s="59"/>
      <c r="AX127" s="62"/>
    </row>
    <row r="128" spans="1:80" s="26" customFormat="1" ht="31.5" hidden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8" t="s">
        <v>25</v>
      </c>
      <c r="AC128" s="101" t="s">
        <v>4</v>
      </c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2">
        <f t="shared" si="30"/>
        <v>0</v>
      </c>
      <c r="AN128" s="101"/>
      <c r="AQ128" s="49"/>
      <c r="AR128" s="59"/>
      <c r="AS128" s="59"/>
      <c r="AT128" s="59"/>
      <c r="AU128" s="59"/>
      <c r="AV128" s="59"/>
      <c r="AW128" s="59"/>
      <c r="AX128" s="62"/>
    </row>
    <row r="129" spans="1:50" s="26" customFormat="1" ht="31.5" hidden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8" t="s">
        <v>27</v>
      </c>
      <c r="AC129" s="101" t="s">
        <v>4</v>
      </c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2">
        <f t="shared" si="30"/>
        <v>0</v>
      </c>
      <c r="AN129" s="101"/>
      <c r="AQ129" s="49">
        <f>AQ133</f>
        <v>50</v>
      </c>
      <c r="AR129" s="59"/>
      <c r="AS129" s="59"/>
      <c r="AT129" s="59"/>
      <c r="AU129" s="59"/>
      <c r="AV129" s="59"/>
      <c r="AW129" s="59"/>
      <c r="AX129" s="62"/>
    </row>
    <row r="130" spans="1:50" s="26" customFormat="1" ht="4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>
        <v>0</v>
      </c>
      <c r="S130" s="103">
        <v>5</v>
      </c>
      <c r="T130" s="103">
        <v>3</v>
      </c>
      <c r="U130" s="103">
        <v>0</v>
      </c>
      <c r="V130" s="103">
        <v>1</v>
      </c>
      <c r="W130" s="103">
        <v>0</v>
      </c>
      <c r="X130" s="103">
        <v>0</v>
      </c>
      <c r="Y130" s="103">
        <v>1</v>
      </c>
      <c r="Z130" s="103">
        <v>0</v>
      </c>
      <c r="AA130" s="103">
        <v>1</v>
      </c>
      <c r="AB130" s="104" t="s">
        <v>120</v>
      </c>
      <c r="AC130" s="101" t="s">
        <v>31</v>
      </c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2">
        <f t="shared" si="30"/>
        <v>0</v>
      </c>
      <c r="AN130" s="101"/>
      <c r="AQ130" s="49"/>
      <c r="AR130" s="59"/>
      <c r="AS130" s="59"/>
      <c r="AT130" s="59"/>
      <c r="AU130" s="59"/>
      <c r="AV130" s="59"/>
      <c r="AW130" s="59"/>
      <c r="AX130" s="62"/>
    </row>
    <row r="131" spans="1:50" s="26" customFormat="1" ht="96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>
        <v>0</v>
      </c>
      <c r="S131" s="103">
        <v>5</v>
      </c>
      <c r="T131" s="103">
        <v>3</v>
      </c>
      <c r="U131" s="103">
        <v>0</v>
      </c>
      <c r="V131" s="103">
        <v>1</v>
      </c>
      <c r="W131" s="103">
        <v>0</v>
      </c>
      <c r="X131" s="103">
        <v>0</v>
      </c>
      <c r="Y131" s="103">
        <v>2</v>
      </c>
      <c r="Z131" s="103">
        <v>0</v>
      </c>
      <c r="AA131" s="103">
        <v>0</v>
      </c>
      <c r="AB131" s="106" t="s">
        <v>165</v>
      </c>
      <c r="AC131" s="101" t="s">
        <v>32</v>
      </c>
      <c r="AD131" s="122" t="e">
        <f>AD132+AD133+#REF!+AD134</f>
        <v>#REF!</v>
      </c>
      <c r="AE131" s="122" t="e">
        <f>AE132+AE133+#REF!+AE134</f>
        <v>#REF!</v>
      </c>
      <c r="AF131" s="122" t="e">
        <f>AF132+AF133+#REF!+AF134</f>
        <v>#REF!</v>
      </c>
      <c r="AG131" s="122">
        <v>1</v>
      </c>
      <c r="AH131" s="122">
        <v>1</v>
      </c>
      <c r="AI131" s="122">
        <v>1</v>
      </c>
      <c r="AJ131" s="122">
        <v>1</v>
      </c>
      <c r="AK131" s="122">
        <v>1</v>
      </c>
      <c r="AL131" s="122">
        <v>1</v>
      </c>
      <c r="AM131" s="102">
        <f t="shared" si="30"/>
        <v>6</v>
      </c>
      <c r="AN131" s="101" t="s">
        <v>75</v>
      </c>
      <c r="AQ131" s="49"/>
      <c r="AR131" s="59"/>
      <c r="AS131" s="59"/>
      <c r="AT131" s="59"/>
      <c r="AU131" s="59"/>
      <c r="AV131" s="59"/>
      <c r="AW131" s="59"/>
      <c r="AX131" s="62"/>
    </row>
    <row r="132" spans="1:50" s="26" customFormat="1" ht="31.5" hidden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8" t="s">
        <v>24</v>
      </c>
      <c r="AC132" s="101" t="s">
        <v>4</v>
      </c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2">
        <f t="shared" si="30"/>
        <v>0</v>
      </c>
      <c r="AN132" s="101"/>
      <c r="AQ132" s="49"/>
      <c r="AR132" s="59"/>
      <c r="AS132" s="59"/>
      <c r="AT132" s="59"/>
      <c r="AU132" s="59"/>
      <c r="AV132" s="59"/>
      <c r="AW132" s="59"/>
      <c r="AX132" s="62"/>
    </row>
    <row r="133" spans="1:50" s="26" customFormat="1" ht="31.5" hidden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8" t="s">
        <v>25</v>
      </c>
      <c r="AC133" s="101" t="s">
        <v>4</v>
      </c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2">
        <f t="shared" si="30"/>
        <v>0</v>
      </c>
      <c r="AN133" s="101"/>
      <c r="AQ133" s="49">
        <v>50</v>
      </c>
      <c r="AR133" s="59"/>
      <c r="AS133" s="59"/>
      <c r="AT133" s="59"/>
      <c r="AU133" s="59"/>
      <c r="AV133" s="59"/>
      <c r="AW133" s="59"/>
      <c r="AX133" s="62"/>
    </row>
    <row r="134" spans="1:50" s="26" customFormat="1" ht="31.5" hidden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8" t="s">
        <v>27</v>
      </c>
      <c r="AC134" s="101" t="s">
        <v>4</v>
      </c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2">
        <f t="shared" si="30"/>
        <v>0</v>
      </c>
      <c r="AN134" s="101"/>
      <c r="AQ134" s="49"/>
      <c r="AR134" s="59"/>
      <c r="AS134" s="59"/>
      <c r="AT134" s="59"/>
      <c r="AU134" s="59"/>
      <c r="AV134" s="59"/>
      <c r="AW134" s="59"/>
      <c r="AX134" s="62"/>
    </row>
    <row r="135" spans="1:50" s="26" customFormat="1" ht="31.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>
        <v>0</v>
      </c>
      <c r="S135" s="103">
        <v>5</v>
      </c>
      <c r="T135" s="103">
        <v>3</v>
      </c>
      <c r="U135" s="103">
        <v>0</v>
      </c>
      <c r="V135" s="103">
        <v>1</v>
      </c>
      <c r="W135" s="103">
        <v>0</v>
      </c>
      <c r="X135" s="103">
        <v>0</v>
      </c>
      <c r="Y135" s="103">
        <v>2</v>
      </c>
      <c r="Z135" s="103">
        <v>0</v>
      </c>
      <c r="AA135" s="103">
        <v>2</v>
      </c>
      <c r="AB135" s="104" t="s">
        <v>166</v>
      </c>
      <c r="AC135" s="101" t="s">
        <v>31</v>
      </c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2">
        <f t="shared" si="30"/>
        <v>0</v>
      </c>
      <c r="AN135" s="101"/>
      <c r="AQ135" s="49"/>
      <c r="AR135" s="59"/>
      <c r="AS135" s="59"/>
      <c r="AT135" s="59"/>
      <c r="AU135" s="59"/>
      <c r="AV135" s="59"/>
      <c r="AW135" s="59"/>
      <c r="AX135" s="62"/>
    </row>
    <row r="136" spans="1:50" s="26" customFormat="1" ht="59.2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>
        <v>0</v>
      </c>
      <c r="S136" s="103">
        <v>5</v>
      </c>
      <c r="T136" s="103">
        <v>3</v>
      </c>
      <c r="U136" s="103">
        <v>0</v>
      </c>
      <c r="V136" s="103">
        <v>1</v>
      </c>
      <c r="W136" s="103">
        <v>0</v>
      </c>
      <c r="X136" s="103">
        <v>0</v>
      </c>
      <c r="Y136" s="103">
        <v>3</v>
      </c>
      <c r="Z136" s="103">
        <v>0</v>
      </c>
      <c r="AA136" s="103">
        <v>0</v>
      </c>
      <c r="AB136" s="106" t="s">
        <v>121</v>
      </c>
      <c r="AC136" s="101" t="s">
        <v>32</v>
      </c>
      <c r="AD136" s="122" t="e">
        <f>AD137+AD138+#REF!+AD139</f>
        <v>#REF!</v>
      </c>
      <c r="AE136" s="122" t="e">
        <f>AE137+AE138+#REF!+AE139</f>
        <v>#REF!</v>
      </c>
      <c r="AF136" s="122" t="e">
        <f>AF137+AF138+#REF!+AF139</f>
        <v>#REF!</v>
      </c>
      <c r="AG136" s="155">
        <v>1</v>
      </c>
      <c r="AH136" s="155">
        <v>1</v>
      </c>
      <c r="AI136" s="155">
        <v>1</v>
      </c>
      <c r="AJ136" s="155">
        <v>1</v>
      </c>
      <c r="AK136" s="155">
        <v>1</v>
      </c>
      <c r="AL136" s="155">
        <v>1</v>
      </c>
      <c r="AM136" s="102">
        <f t="shared" si="30"/>
        <v>6</v>
      </c>
      <c r="AN136" s="101" t="s">
        <v>75</v>
      </c>
      <c r="AQ136" s="49"/>
      <c r="AR136" s="59"/>
      <c r="AS136" s="59"/>
      <c r="AT136" s="59"/>
      <c r="AU136" s="59"/>
      <c r="AV136" s="59"/>
      <c r="AW136" s="59"/>
      <c r="AX136" s="62"/>
    </row>
    <row r="137" spans="1:50" s="26" customFormat="1" ht="31.5" hidden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8" t="s">
        <v>24</v>
      </c>
      <c r="AC137" s="101" t="s">
        <v>4</v>
      </c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2">
        <f t="shared" si="30"/>
        <v>0</v>
      </c>
      <c r="AN137" s="101"/>
      <c r="AQ137" s="49"/>
      <c r="AR137" s="59"/>
      <c r="AS137" s="59"/>
      <c r="AT137" s="59"/>
      <c r="AU137" s="59"/>
      <c r="AV137" s="59"/>
      <c r="AW137" s="59"/>
      <c r="AX137" s="62"/>
    </row>
    <row r="138" spans="1:50" s="26" customFormat="1" ht="31.5" hidden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8" t="s">
        <v>25</v>
      </c>
      <c r="AC138" s="101" t="s">
        <v>4</v>
      </c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2">
        <f t="shared" si="30"/>
        <v>0</v>
      </c>
      <c r="AN138" s="101"/>
      <c r="AQ138" s="49"/>
      <c r="AR138" s="59"/>
      <c r="AS138" s="59"/>
      <c r="AT138" s="59"/>
      <c r="AU138" s="59"/>
      <c r="AV138" s="59"/>
      <c r="AW138" s="59"/>
      <c r="AX138" s="62"/>
    </row>
    <row r="139" spans="1:50" s="26" customFormat="1" ht="31.5" hidden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8" t="s">
        <v>27</v>
      </c>
      <c r="AC139" s="101" t="s">
        <v>4</v>
      </c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2">
        <f t="shared" si="30"/>
        <v>0</v>
      </c>
      <c r="AN139" s="101"/>
      <c r="AQ139" s="49"/>
      <c r="AR139" s="59"/>
      <c r="AS139" s="59"/>
      <c r="AT139" s="59"/>
      <c r="AU139" s="59"/>
      <c r="AV139" s="59"/>
      <c r="AW139" s="59"/>
      <c r="AX139" s="62"/>
    </row>
    <row r="140" spans="1:50" s="26" customFormat="1" ht="47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>
        <v>0</v>
      </c>
      <c r="S140" s="103">
        <v>5</v>
      </c>
      <c r="T140" s="103">
        <v>3</v>
      </c>
      <c r="U140" s="103">
        <v>0</v>
      </c>
      <c r="V140" s="103">
        <v>1</v>
      </c>
      <c r="W140" s="103">
        <v>0</v>
      </c>
      <c r="X140" s="103">
        <v>0</v>
      </c>
      <c r="Y140" s="103">
        <v>3</v>
      </c>
      <c r="Z140" s="103">
        <v>0</v>
      </c>
      <c r="AA140" s="103">
        <v>3</v>
      </c>
      <c r="AB140" s="104" t="s">
        <v>122</v>
      </c>
      <c r="AC140" s="101" t="s">
        <v>31</v>
      </c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2">
        <f t="shared" si="30"/>
        <v>0</v>
      </c>
      <c r="AN140" s="101"/>
      <c r="AQ140" s="49"/>
      <c r="AR140" s="59"/>
      <c r="AS140" s="59"/>
      <c r="AT140" s="59"/>
      <c r="AU140" s="59"/>
      <c r="AV140" s="59"/>
      <c r="AW140" s="59"/>
      <c r="AX140" s="62"/>
    </row>
    <row r="141" spans="1:50" s="26" customFormat="1" ht="69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>
        <v>0</v>
      </c>
      <c r="S141" s="103">
        <v>5</v>
      </c>
      <c r="T141" s="103">
        <v>3</v>
      </c>
      <c r="U141" s="103">
        <v>0</v>
      </c>
      <c r="V141" s="103">
        <v>2</v>
      </c>
      <c r="W141" s="103">
        <v>0</v>
      </c>
      <c r="X141" s="103">
        <v>0</v>
      </c>
      <c r="Y141" s="103">
        <v>0</v>
      </c>
      <c r="Z141" s="103">
        <v>0</v>
      </c>
      <c r="AA141" s="103">
        <v>0</v>
      </c>
      <c r="AB141" s="104" t="s">
        <v>123</v>
      </c>
      <c r="AC141" s="101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2">
        <f t="shared" si="30"/>
        <v>0</v>
      </c>
      <c r="AN141" s="101"/>
      <c r="AQ141" s="78">
        <v>1</v>
      </c>
      <c r="AR141" s="59"/>
      <c r="AS141" s="59"/>
      <c r="AT141" s="59"/>
      <c r="AU141" s="59"/>
      <c r="AV141" s="59"/>
      <c r="AW141" s="59"/>
      <c r="AX141" s="62"/>
    </row>
    <row r="142" spans="1:50" s="26" customFormat="1" ht="57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>
        <v>0</v>
      </c>
      <c r="S142" s="103">
        <v>5</v>
      </c>
      <c r="T142" s="103">
        <v>3</v>
      </c>
      <c r="U142" s="103">
        <v>0</v>
      </c>
      <c r="V142" s="103">
        <v>2</v>
      </c>
      <c r="W142" s="103">
        <v>0</v>
      </c>
      <c r="X142" s="103">
        <v>0</v>
      </c>
      <c r="Y142" s="103">
        <v>0</v>
      </c>
      <c r="Z142" s="103">
        <v>0</v>
      </c>
      <c r="AA142" s="103">
        <v>1</v>
      </c>
      <c r="AB142" s="104" t="s">
        <v>124</v>
      </c>
      <c r="AC142" s="101" t="s">
        <v>28</v>
      </c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2">
        <f t="shared" si="30"/>
        <v>0</v>
      </c>
      <c r="AN142" s="101"/>
      <c r="AQ142" s="49"/>
      <c r="AR142" s="59"/>
      <c r="AS142" s="59"/>
      <c r="AT142" s="59"/>
      <c r="AU142" s="59"/>
      <c r="AV142" s="59"/>
      <c r="AW142" s="59"/>
      <c r="AX142" s="62"/>
    </row>
    <row r="143" spans="1:50" s="26" customFormat="1" ht="90" customHeight="1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>
        <v>0</v>
      </c>
      <c r="S143" s="123">
        <v>5</v>
      </c>
      <c r="T143" s="123">
        <v>3</v>
      </c>
      <c r="U143" s="123">
        <v>0</v>
      </c>
      <c r="V143" s="123">
        <v>2</v>
      </c>
      <c r="W143" s="123">
        <v>0</v>
      </c>
      <c r="X143" s="123">
        <v>0</v>
      </c>
      <c r="Y143" s="123">
        <v>1</v>
      </c>
      <c r="Z143" s="123">
        <v>0</v>
      </c>
      <c r="AA143" s="123">
        <v>0</v>
      </c>
      <c r="AB143" s="106" t="s">
        <v>125</v>
      </c>
      <c r="AC143" s="101" t="s">
        <v>32</v>
      </c>
      <c r="AD143" s="122" t="e">
        <f>AD144+#REF!+#REF!+#REF!</f>
        <v>#REF!</v>
      </c>
      <c r="AE143" s="122" t="e">
        <f>AE144+#REF!+#REF!+#REF!</f>
        <v>#REF!</v>
      </c>
      <c r="AF143" s="122" t="e">
        <f>AF144+#REF!+#REF!+#REF!</f>
        <v>#REF!</v>
      </c>
      <c r="AG143" s="122">
        <v>1</v>
      </c>
      <c r="AH143" s="122">
        <v>1</v>
      </c>
      <c r="AI143" s="122">
        <v>1</v>
      </c>
      <c r="AJ143" s="122">
        <v>1</v>
      </c>
      <c r="AK143" s="122">
        <v>1</v>
      </c>
      <c r="AL143" s="122">
        <v>1</v>
      </c>
      <c r="AM143" s="102">
        <f t="shared" si="30"/>
        <v>6</v>
      </c>
      <c r="AN143" s="101" t="s">
        <v>75</v>
      </c>
      <c r="AQ143" s="50">
        <f>AQ150</f>
        <v>1200</v>
      </c>
      <c r="AR143" s="59"/>
      <c r="AS143" s="59"/>
      <c r="AT143" s="59"/>
      <c r="AU143" s="59"/>
      <c r="AV143" s="59"/>
      <c r="AW143" s="59"/>
      <c r="AX143" s="62"/>
    </row>
    <row r="144" spans="1:50" s="26" customFormat="1" ht="32.25" thickBo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>
        <v>0</v>
      </c>
      <c r="S144" s="123">
        <v>5</v>
      </c>
      <c r="T144" s="123">
        <v>3</v>
      </c>
      <c r="U144" s="123">
        <v>0</v>
      </c>
      <c r="V144" s="123">
        <v>2</v>
      </c>
      <c r="W144" s="123">
        <v>0</v>
      </c>
      <c r="X144" s="123">
        <v>0</v>
      </c>
      <c r="Y144" s="123">
        <v>1</v>
      </c>
      <c r="Z144" s="123">
        <v>0</v>
      </c>
      <c r="AA144" s="123">
        <v>1</v>
      </c>
      <c r="AB144" s="104" t="s">
        <v>126</v>
      </c>
      <c r="AC144" s="101" t="s">
        <v>31</v>
      </c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2">
        <f t="shared" si="30"/>
        <v>0</v>
      </c>
      <c r="AN144" s="101"/>
      <c r="AQ144" s="49">
        <v>0</v>
      </c>
      <c r="AR144" s="61"/>
      <c r="AS144" s="61"/>
      <c r="AT144" s="61"/>
      <c r="AU144" s="61"/>
      <c r="AV144" s="61"/>
      <c r="AW144" s="61"/>
      <c r="AX144" s="62"/>
    </row>
    <row r="145" spans="1:51" s="26" customFormat="1" ht="32.25" thickBo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>
        <v>0</v>
      </c>
      <c r="S145" s="103">
        <v>5</v>
      </c>
      <c r="T145" s="103">
        <v>4</v>
      </c>
      <c r="U145" s="103">
        <v>0</v>
      </c>
      <c r="V145" s="103">
        <v>0</v>
      </c>
      <c r="W145" s="103">
        <v>0</v>
      </c>
      <c r="X145" s="103">
        <v>0</v>
      </c>
      <c r="Y145" s="103">
        <v>0</v>
      </c>
      <c r="Z145" s="103">
        <v>0</v>
      </c>
      <c r="AA145" s="103">
        <v>0</v>
      </c>
      <c r="AB145" s="109" t="s">
        <v>127</v>
      </c>
      <c r="AC145" s="101" t="s">
        <v>4</v>
      </c>
      <c r="AD145" s="107">
        <f t="shared" ref="AD145:AL145" si="36">AD152</f>
        <v>1420</v>
      </c>
      <c r="AE145" s="107">
        <f t="shared" si="36"/>
        <v>1420</v>
      </c>
      <c r="AF145" s="107">
        <f t="shared" si="36"/>
        <v>1420</v>
      </c>
      <c r="AG145" s="107">
        <f>AG152</f>
        <v>1610</v>
      </c>
      <c r="AH145" s="107">
        <f t="shared" si="36"/>
        <v>1610</v>
      </c>
      <c r="AI145" s="107">
        <f t="shared" si="36"/>
        <v>1610</v>
      </c>
      <c r="AJ145" s="107">
        <f t="shared" si="36"/>
        <v>1610</v>
      </c>
      <c r="AK145" s="107">
        <f t="shared" si="36"/>
        <v>1610</v>
      </c>
      <c r="AL145" s="107">
        <f t="shared" si="36"/>
        <v>1610</v>
      </c>
      <c r="AM145" s="102">
        <f t="shared" si="30"/>
        <v>9660</v>
      </c>
      <c r="AN145" s="101" t="s">
        <v>75</v>
      </c>
      <c r="AQ145" s="49"/>
      <c r="AR145" s="70"/>
      <c r="AS145" s="70"/>
      <c r="AT145" s="70"/>
      <c r="AU145" s="70"/>
      <c r="AV145" s="70"/>
      <c r="AW145" s="70"/>
      <c r="AX145" s="62"/>
      <c r="AY145" s="7" t="s">
        <v>65</v>
      </c>
    </row>
    <row r="146" spans="1:51" s="26" customFormat="1" ht="99.75" customHeight="1" thickBo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>
        <v>0</v>
      </c>
      <c r="S146" s="103">
        <v>5</v>
      </c>
      <c r="T146" s="103">
        <v>4</v>
      </c>
      <c r="U146" s="103">
        <v>0</v>
      </c>
      <c r="V146" s="103">
        <v>1</v>
      </c>
      <c r="W146" s="103">
        <v>0</v>
      </c>
      <c r="X146" s="103">
        <v>0</v>
      </c>
      <c r="Y146" s="103">
        <v>0</v>
      </c>
      <c r="Z146" s="103">
        <v>0</v>
      </c>
      <c r="AA146" s="103">
        <v>0</v>
      </c>
      <c r="AB146" s="104" t="s">
        <v>128</v>
      </c>
      <c r="AC146" s="101" t="s">
        <v>4</v>
      </c>
      <c r="AD146" s="105">
        <v>0</v>
      </c>
      <c r="AE146" s="105">
        <v>0</v>
      </c>
      <c r="AF146" s="105">
        <v>0</v>
      </c>
      <c r="AG146" s="105">
        <v>0</v>
      </c>
      <c r="AH146" s="105">
        <v>0</v>
      </c>
      <c r="AI146" s="105">
        <v>0</v>
      </c>
      <c r="AJ146" s="105">
        <v>0</v>
      </c>
      <c r="AK146" s="105">
        <v>0</v>
      </c>
      <c r="AL146" s="105">
        <v>0</v>
      </c>
      <c r="AM146" s="102">
        <f t="shared" si="30"/>
        <v>0</v>
      </c>
      <c r="AN146" s="101"/>
      <c r="AQ146" s="78">
        <v>1</v>
      </c>
      <c r="AR146" s="70"/>
      <c r="AS146" s="70"/>
      <c r="AT146" s="70"/>
      <c r="AU146" s="70"/>
      <c r="AV146" s="70"/>
      <c r="AW146" s="70"/>
      <c r="AX146" s="62"/>
      <c r="AY146" s="7" t="s">
        <v>66</v>
      </c>
    </row>
    <row r="147" spans="1:51" s="26" customFormat="1" ht="63.75" customHeight="1" thickBo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>
        <v>0</v>
      </c>
      <c r="S147" s="103">
        <v>5</v>
      </c>
      <c r="T147" s="103">
        <v>4</v>
      </c>
      <c r="U147" s="103">
        <v>0</v>
      </c>
      <c r="V147" s="103">
        <v>1</v>
      </c>
      <c r="W147" s="103">
        <v>0</v>
      </c>
      <c r="X147" s="103">
        <v>0</v>
      </c>
      <c r="Y147" s="103">
        <v>0</v>
      </c>
      <c r="Z147" s="103">
        <v>0</v>
      </c>
      <c r="AA147" s="103">
        <v>1</v>
      </c>
      <c r="AB147" s="104" t="s">
        <v>129</v>
      </c>
      <c r="AC147" s="101" t="s">
        <v>31</v>
      </c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2">
        <f t="shared" si="30"/>
        <v>0</v>
      </c>
      <c r="AN147" s="101"/>
      <c r="AQ147" s="49"/>
      <c r="AR147" s="71">
        <f t="shared" ref="AR147:AW147" si="37">AG145</f>
        <v>1610</v>
      </c>
      <c r="AS147" s="71">
        <f t="shared" si="37"/>
        <v>1610</v>
      </c>
      <c r="AT147" s="71">
        <f t="shared" si="37"/>
        <v>1610</v>
      </c>
      <c r="AU147" s="71">
        <f t="shared" si="37"/>
        <v>1610</v>
      </c>
      <c r="AV147" s="71">
        <f t="shared" si="37"/>
        <v>1610</v>
      </c>
      <c r="AW147" s="71">
        <f t="shared" si="37"/>
        <v>1610</v>
      </c>
      <c r="AX147" s="167">
        <f>AR147+AS147+AT147+AU147+AV147+AW147</f>
        <v>9660</v>
      </c>
      <c r="AY147" s="7" t="s">
        <v>67</v>
      </c>
    </row>
    <row r="148" spans="1:51" s="26" customFormat="1" ht="31.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>
        <v>0</v>
      </c>
      <c r="S148" s="103">
        <v>5</v>
      </c>
      <c r="T148" s="103">
        <v>4</v>
      </c>
      <c r="U148" s="103">
        <v>0</v>
      </c>
      <c r="V148" s="103">
        <v>1</v>
      </c>
      <c r="W148" s="103">
        <v>0</v>
      </c>
      <c r="X148" s="103">
        <v>0</v>
      </c>
      <c r="Y148" s="103">
        <v>1</v>
      </c>
      <c r="Z148" s="103">
        <v>0</v>
      </c>
      <c r="AA148" s="103">
        <v>0</v>
      </c>
      <c r="AB148" s="104" t="s">
        <v>130</v>
      </c>
      <c r="AC148" s="101" t="s">
        <v>32</v>
      </c>
      <c r="AD148" s="122" t="s">
        <v>33</v>
      </c>
      <c r="AE148" s="122" t="s">
        <v>33</v>
      </c>
      <c r="AF148" s="122" t="s">
        <v>33</v>
      </c>
      <c r="AG148" s="122">
        <v>1</v>
      </c>
      <c r="AH148" s="122">
        <v>1</v>
      </c>
      <c r="AI148" s="122">
        <v>1</v>
      </c>
      <c r="AJ148" s="122">
        <v>1</v>
      </c>
      <c r="AK148" s="122">
        <v>1</v>
      </c>
      <c r="AL148" s="122">
        <v>1</v>
      </c>
      <c r="AM148" s="102">
        <f t="shared" si="30"/>
        <v>6</v>
      </c>
      <c r="AN148" s="101" t="s">
        <v>75</v>
      </c>
      <c r="AQ148" s="78">
        <v>1</v>
      </c>
      <c r="AR148" s="59"/>
      <c r="AS148" s="59"/>
      <c r="AT148" s="59"/>
      <c r="AU148" s="59"/>
      <c r="AV148" s="59"/>
      <c r="AW148" s="59"/>
      <c r="AX148" s="62"/>
    </row>
    <row r="149" spans="1:51" s="26" customFormat="1" ht="31.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>
        <v>0</v>
      </c>
      <c r="S149" s="103">
        <v>5</v>
      </c>
      <c r="T149" s="103">
        <v>4</v>
      </c>
      <c r="U149" s="103">
        <v>0</v>
      </c>
      <c r="V149" s="103">
        <v>1</v>
      </c>
      <c r="W149" s="103">
        <v>0</v>
      </c>
      <c r="X149" s="103">
        <v>0</v>
      </c>
      <c r="Y149" s="103">
        <v>1</v>
      </c>
      <c r="Z149" s="103">
        <v>0</v>
      </c>
      <c r="AA149" s="103">
        <v>1</v>
      </c>
      <c r="AB149" s="104" t="s">
        <v>131</v>
      </c>
      <c r="AC149" s="101" t="s">
        <v>31</v>
      </c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2">
        <f t="shared" si="30"/>
        <v>0</v>
      </c>
      <c r="AN149" s="101"/>
      <c r="AQ149" s="49"/>
      <c r="AR149" s="59"/>
      <c r="AS149" s="59"/>
      <c r="AT149" s="59"/>
      <c r="AU149" s="59"/>
      <c r="AV149" s="59"/>
      <c r="AW149" s="59"/>
      <c r="AX149" s="62"/>
    </row>
    <row r="150" spans="1:51" s="26" customFormat="1" ht="59.2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>
        <v>0</v>
      </c>
      <c r="S150" s="103">
        <v>5</v>
      </c>
      <c r="T150" s="103">
        <v>4</v>
      </c>
      <c r="U150" s="103">
        <v>0</v>
      </c>
      <c r="V150" s="103">
        <v>1</v>
      </c>
      <c r="W150" s="103">
        <v>0</v>
      </c>
      <c r="X150" s="103">
        <v>0</v>
      </c>
      <c r="Y150" s="103">
        <v>2</v>
      </c>
      <c r="Z150" s="103">
        <v>0</v>
      </c>
      <c r="AA150" s="103">
        <v>0</v>
      </c>
      <c r="AB150" s="104" t="s">
        <v>132</v>
      </c>
      <c r="AC150" s="101" t="s">
        <v>11</v>
      </c>
      <c r="AD150" s="122" t="s">
        <v>33</v>
      </c>
      <c r="AE150" s="122" t="s">
        <v>33</v>
      </c>
      <c r="AF150" s="122" t="s">
        <v>33</v>
      </c>
      <c r="AG150" s="122">
        <v>1</v>
      </c>
      <c r="AH150" s="122">
        <v>1</v>
      </c>
      <c r="AI150" s="122">
        <v>1</v>
      </c>
      <c r="AJ150" s="122">
        <v>1</v>
      </c>
      <c r="AK150" s="122">
        <v>1</v>
      </c>
      <c r="AL150" s="122">
        <v>1</v>
      </c>
      <c r="AM150" s="102">
        <f t="shared" si="30"/>
        <v>6</v>
      </c>
      <c r="AN150" s="101" t="s">
        <v>75</v>
      </c>
      <c r="AQ150" s="49">
        <f>AQ152+AQ164+AQ158+AQ170</f>
        <v>1200</v>
      </c>
      <c r="AR150" s="59"/>
      <c r="AS150" s="59"/>
      <c r="AT150" s="59"/>
      <c r="AU150" s="59"/>
      <c r="AV150" s="59"/>
      <c r="AW150" s="59"/>
      <c r="AX150" s="62"/>
    </row>
    <row r="151" spans="1:51" s="26" customFormat="1" ht="47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>
        <v>0</v>
      </c>
      <c r="S151" s="103">
        <v>5</v>
      </c>
      <c r="T151" s="103">
        <v>4</v>
      </c>
      <c r="U151" s="103">
        <v>0</v>
      </c>
      <c r="V151" s="103">
        <v>1</v>
      </c>
      <c r="W151" s="103">
        <v>0</v>
      </c>
      <c r="X151" s="103">
        <v>0</v>
      </c>
      <c r="Y151" s="103">
        <v>2</v>
      </c>
      <c r="Z151" s="103">
        <v>0</v>
      </c>
      <c r="AA151" s="103">
        <v>2</v>
      </c>
      <c r="AB151" s="104" t="s">
        <v>133</v>
      </c>
      <c r="AC151" s="101" t="s">
        <v>31</v>
      </c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2">
        <f t="shared" si="30"/>
        <v>0</v>
      </c>
      <c r="AN151" s="101"/>
      <c r="AQ151" s="49"/>
      <c r="AR151" s="59"/>
      <c r="AS151" s="59"/>
      <c r="AT151" s="59"/>
      <c r="AU151" s="59"/>
      <c r="AV151" s="59"/>
      <c r="AW151" s="59"/>
      <c r="AX151" s="62"/>
    </row>
    <row r="152" spans="1:51" s="26" customFormat="1" ht="47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>
        <v>0</v>
      </c>
      <c r="S152" s="103">
        <v>5</v>
      </c>
      <c r="T152" s="103">
        <v>4</v>
      </c>
      <c r="U152" s="103">
        <v>0</v>
      </c>
      <c r="V152" s="103">
        <v>2</v>
      </c>
      <c r="W152" s="103">
        <v>0</v>
      </c>
      <c r="X152" s="103">
        <v>0</v>
      </c>
      <c r="Y152" s="103">
        <v>0</v>
      </c>
      <c r="Z152" s="103">
        <v>0</v>
      </c>
      <c r="AA152" s="103">
        <v>0</v>
      </c>
      <c r="AB152" s="104" t="s">
        <v>134</v>
      </c>
      <c r="AC152" s="101" t="s">
        <v>4</v>
      </c>
      <c r="AD152" s="105">
        <f t="shared" ref="AD152:AL152" si="38">AD154+AD166+AD160+AD172</f>
        <v>1420</v>
      </c>
      <c r="AE152" s="105">
        <f t="shared" si="38"/>
        <v>1420</v>
      </c>
      <c r="AF152" s="105">
        <f t="shared" si="38"/>
        <v>1420</v>
      </c>
      <c r="AG152" s="105">
        <f>AG154+AG166+AG160+AG172</f>
        <v>1610</v>
      </c>
      <c r="AH152" s="105">
        <f t="shared" si="38"/>
        <v>1610</v>
      </c>
      <c r="AI152" s="105">
        <f t="shared" si="38"/>
        <v>1610</v>
      </c>
      <c r="AJ152" s="105">
        <f t="shared" si="38"/>
        <v>1610</v>
      </c>
      <c r="AK152" s="105">
        <f t="shared" si="38"/>
        <v>1610</v>
      </c>
      <c r="AL152" s="105">
        <f t="shared" si="38"/>
        <v>1610</v>
      </c>
      <c r="AM152" s="102">
        <f t="shared" si="30"/>
        <v>9660</v>
      </c>
      <c r="AN152" s="101" t="s">
        <v>75</v>
      </c>
      <c r="AQ152" s="49">
        <f>AQ153+AQ154+AQ155+AQ156</f>
        <v>100</v>
      </c>
      <c r="AR152" s="59"/>
      <c r="AS152" s="59"/>
      <c r="AT152" s="59"/>
      <c r="AU152" s="59"/>
      <c r="AV152" s="59"/>
      <c r="AW152" s="59"/>
      <c r="AX152" s="62"/>
    </row>
    <row r="153" spans="1:51" s="26" customFormat="1" ht="54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>
        <v>0</v>
      </c>
      <c r="S153" s="103">
        <v>5</v>
      </c>
      <c r="T153" s="103">
        <v>4</v>
      </c>
      <c r="U153" s="103">
        <v>0</v>
      </c>
      <c r="V153" s="103">
        <v>2</v>
      </c>
      <c r="W153" s="103">
        <v>0</v>
      </c>
      <c r="X153" s="103">
        <v>0</v>
      </c>
      <c r="Y153" s="103">
        <v>0</v>
      </c>
      <c r="Z153" s="103">
        <v>0</v>
      </c>
      <c r="AA153" s="103">
        <v>1</v>
      </c>
      <c r="AB153" s="104" t="s">
        <v>135</v>
      </c>
      <c r="AC153" s="101" t="s">
        <v>4</v>
      </c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2">
        <f t="shared" si="30"/>
        <v>0</v>
      </c>
      <c r="AN153" s="101"/>
      <c r="AQ153" s="49"/>
      <c r="AR153" s="59"/>
      <c r="AS153" s="59"/>
      <c r="AT153" s="59"/>
      <c r="AU153" s="59"/>
      <c r="AV153" s="59"/>
      <c r="AW153" s="59"/>
      <c r="AX153" s="62"/>
    </row>
    <row r="154" spans="1:51" s="26" customFormat="1" ht="45" customHeight="1">
      <c r="A154" s="103">
        <v>6</v>
      </c>
      <c r="B154" s="103">
        <v>0</v>
      </c>
      <c r="C154" s="103">
        <v>2</v>
      </c>
      <c r="D154" s="103">
        <v>0</v>
      </c>
      <c r="E154" s="103">
        <v>1</v>
      </c>
      <c r="F154" s="103">
        <v>1</v>
      </c>
      <c r="G154" s="103">
        <v>3</v>
      </c>
      <c r="H154" s="103">
        <v>0</v>
      </c>
      <c r="I154" s="103">
        <v>5</v>
      </c>
      <c r="J154" s="103">
        <v>4</v>
      </c>
      <c r="K154" s="103">
        <v>0</v>
      </c>
      <c r="L154" s="103">
        <v>2</v>
      </c>
      <c r="M154" s="103">
        <v>2</v>
      </c>
      <c r="N154" s="103">
        <v>0</v>
      </c>
      <c r="O154" s="103">
        <v>0</v>
      </c>
      <c r="P154" s="103">
        <v>1</v>
      </c>
      <c r="Q154" s="103" t="s">
        <v>56</v>
      </c>
      <c r="R154" s="103">
        <v>0</v>
      </c>
      <c r="S154" s="103">
        <v>5</v>
      </c>
      <c r="T154" s="103">
        <v>4</v>
      </c>
      <c r="U154" s="103">
        <v>0</v>
      </c>
      <c r="V154" s="103">
        <v>2</v>
      </c>
      <c r="W154" s="103">
        <v>0</v>
      </c>
      <c r="X154" s="103">
        <v>0</v>
      </c>
      <c r="Y154" s="103">
        <v>1</v>
      </c>
      <c r="Z154" s="103">
        <v>0</v>
      </c>
      <c r="AA154" s="103">
        <v>0</v>
      </c>
      <c r="AB154" s="104" t="s">
        <v>136</v>
      </c>
      <c r="AC154" s="101" t="s">
        <v>34</v>
      </c>
      <c r="AD154" s="105">
        <f t="shared" ref="AD154:AL154" si="39">AD155+AD156+AD157+AD158</f>
        <v>100</v>
      </c>
      <c r="AE154" s="105">
        <f t="shared" si="39"/>
        <v>100</v>
      </c>
      <c r="AF154" s="105">
        <f t="shared" si="39"/>
        <v>100</v>
      </c>
      <c r="AG154" s="105">
        <f t="shared" si="39"/>
        <v>100</v>
      </c>
      <c r="AH154" s="105">
        <f t="shared" si="39"/>
        <v>100</v>
      </c>
      <c r="AI154" s="105">
        <f t="shared" si="39"/>
        <v>100</v>
      </c>
      <c r="AJ154" s="105">
        <f t="shared" si="39"/>
        <v>100</v>
      </c>
      <c r="AK154" s="105">
        <f t="shared" si="39"/>
        <v>100</v>
      </c>
      <c r="AL154" s="105">
        <f t="shared" si="39"/>
        <v>100</v>
      </c>
      <c r="AM154" s="102">
        <f t="shared" si="30"/>
        <v>600</v>
      </c>
      <c r="AN154" s="101" t="s">
        <v>75</v>
      </c>
      <c r="AQ154" s="49"/>
      <c r="AR154" s="59"/>
      <c r="AS154" s="59"/>
      <c r="AT154" s="59"/>
      <c r="AU154" s="59"/>
      <c r="AV154" s="59"/>
      <c r="AW154" s="59"/>
      <c r="AX154" s="62"/>
    </row>
    <row r="155" spans="1:51" s="26" customFormat="1" ht="18" hidden="1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>
        <v>0</v>
      </c>
      <c r="S155" s="103">
        <v>5</v>
      </c>
      <c r="T155" s="103">
        <v>4</v>
      </c>
      <c r="U155" s="103">
        <v>0</v>
      </c>
      <c r="V155" s="103">
        <v>2</v>
      </c>
      <c r="W155" s="103">
        <v>0</v>
      </c>
      <c r="X155" s="103">
        <v>0</v>
      </c>
      <c r="Y155" s="103">
        <v>1</v>
      </c>
      <c r="Z155" s="103">
        <v>0</v>
      </c>
      <c r="AA155" s="103">
        <v>0</v>
      </c>
      <c r="AB155" s="108" t="s">
        <v>24</v>
      </c>
      <c r="AC155" s="101" t="s">
        <v>4</v>
      </c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2">
        <f t="shared" si="30"/>
        <v>0</v>
      </c>
      <c r="AN155" s="101"/>
      <c r="AQ155" s="49">
        <v>100</v>
      </c>
      <c r="AR155" s="59"/>
      <c r="AS155" s="59"/>
      <c r="AT155" s="59"/>
      <c r="AU155" s="59"/>
      <c r="AV155" s="59"/>
      <c r="AW155" s="59"/>
      <c r="AX155" s="62"/>
    </row>
    <row r="156" spans="1:51" s="26" customFormat="1" ht="24.75" hidden="1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>
        <v>0</v>
      </c>
      <c r="S156" s="103">
        <v>5</v>
      </c>
      <c r="T156" s="103">
        <v>4</v>
      </c>
      <c r="U156" s="103">
        <v>0</v>
      </c>
      <c r="V156" s="103">
        <v>2</v>
      </c>
      <c r="W156" s="103">
        <v>0</v>
      </c>
      <c r="X156" s="103">
        <v>0</v>
      </c>
      <c r="Y156" s="103">
        <v>1</v>
      </c>
      <c r="Z156" s="103">
        <v>0</v>
      </c>
      <c r="AA156" s="103">
        <v>0</v>
      </c>
      <c r="AB156" s="108" t="s">
        <v>25</v>
      </c>
      <c r="AC156" s="101" t="s">
        <v>4</v>
      </c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2">
        <f t="shared" si="30"/>
        <v>0</v>
      </c>
      <c r="AN156" s="101"/>
      <c r="AQ156" s="49"/>
      <c r="AR156" s="59"/>
      <c r="AS156" s="59"/>
      <c r="AT156" s="59"/>
      <c r="AU156" s="59"/>
      <c r="AV156" s="59"/>
      <c r="AW156" s="59"/>
      <c r="AX156" s="62"/>
    </row>
    <row r="157" spans="1:51" s="26" customFormat="1" ht="24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>
        <v>0</v>
      </c>
      <c r="S157" s="103">
        <v>5</v>
      </c>
      <c r="T157" s="103">
        <v>4</v>
      </c>
      <c r="U157" s="103">
        <v>0</v>
      </c>
      <c r="V157" s="103">
        <v>2</v>
      </c>
      <c r="W157" s="103">
        <v>0</v>
      </c>
      <c r="X157" s="103">
        <v>0</v>
      </c>
      <c r="Y157" s="103">
        <v>1</v>
      </c>
      <c r="Z157" s="103">
        <v>0</v>
      </c>
      <c r="AA157" s="103">
        <v>0</v>
      </c>
      <c r="AB157" s="108" t="s">
        <v>26</v>
      </c>
      <c r="AC157" s="101" t="s">
        <v>4</v>
      </c>
      <c r="AD157" s="105">
        <v>100</v>
      </c>
      <c r="AE157" s="105">
        <v>100</v>
      </c>
      <c r="AF157" s="105">
        <v>100</v>
      </c>
      <c r="AG157" s="105">
        <v>100</v>
      </c>
      <c r="AH157" s="105">
        <v>100</v>
      </c>
      <c r="AI157" s="105">
        <v>100</v>
      </c>
      <c r="AJ157" s="105">
        <v>100</v>
      </c>
      <c r="AK157" s="105">
        <v>100</v>
      </c>
      <c r="AL157" s="105">
        <v>100</v>
      </c>
      <c r="AM157" s="102">
        <f t="shared" si="30"/>
        <v>600</v>
      </c>
      <c r="AN157" s="101"/>
      <c r="AQ157" s="49"/>
      <c r="AR157" s="59"/>
      <c r="AS157" s="59"/>
      <c r="AT157" s="59"/>
      <c r="AU157" s="59"/>
      <c r="AV157" s="59"/>
      <c r="AW157" s="59"/>
      <c r="AX157" s="62"/>
    </row>
    <row r="158" spans="1:51" s="26" customFormat="1" ht="19.5" hidden="1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8" t="s">
        <v>27</v>
      </c>
      <c r="AC158" s="101" t="s">
        <v>4</v>
      </c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2">
        <f t="shared" si="30"/>
        <v>0</v>
      </c>
      <c r="AN158" s="101"/>
      <c r="AQ158" s="49">
        <f>AQ159+AQ160+AQ161+AQ162</f>
        <v>100</v>
      </c>
      <c r="AR158" s="59"/>
      <c r="AS158" s="59"/>
      <c r="AT158" s="59"/>
      <c r="AU158" s="59"/>
      <c r="AV158" s="59"/>
      <c r="AW158" s="59"/>
      <c r="AX158" s="62"/>
    </row>
    <row r="159" spans="1:51" s="26" customFormat="1" ht="4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>
        <v>0</v>
      </c>
      <c r="S159" s="103">
        <v>5</v>
      </c>
      <c r="T159" s="103">
        <v>4</v>
      </c>
      <c r="U159" s="103">
        <v>0</v>
      </c>
      <c r="V159" s="103">
        <v>2</v>
      </c>
      <c r="W159" s="103">
        <v>0</v>
      </c>
      <c r="X159" s="103">
        <v>0</v>
      </c>
      <c r="Y159" s="103">
        <v>1</v>
      </c>
      <c r="Z159" s="103">
        <v>0</v>
      </c>
      <c r="AA159" s="103">
        <v>1</v>
      </c>
      <c r="AB159" s="104" t="s">
        <v>137</v>
      </c>
      <c r="AC159" s="101" t="s">
        <v>31</v>
      </c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2">
        <f t="shared" si="30"/>
        <v>0</v>
      </c>
      <c r="AN159" s="101"/>
      <c r="AQ159" s="49"/>
      <c r="AR159" s="59"/>
      <c r="AS159" s="59"/>
      <c r="AT159" s="59"/>
      <c r="AU159" s="59"/>
      <c r="AV159" s="59"/>
      <c r="AW159" s="59"/>
      <c r="AX159" s="62"/>
    </row>
    <row r="160" spans="1:51" s="26" customFormat="1" ht="38.25" customHeight="1">
      <c r="A160" s="124">
        <v>6</v>
      </c>
      <c r="B160" s="124">
        <v>0</v>
      </c>
      <c r="C160" s="124">
        <v>2</v>
      </c>
      <c r="D160" s="124">
        <v>0</v>
      </c>
      <c r="E160" s="124">
        <v>4</v>
      </c>
      <c r="F160" s="124">
        <v>1</v>
      </c>
      <c r="G160" s="124">
        <v>2</v>
      </c>
      <c r="H160" s="124">
        <v>0</v>
      </c>
      <c r="I160" s="124">
        <v>5</v>
      </c>
      <c r="J160" s="124">
        <v>4</v>
      </c>
      <c r="K160" s="124">
        <v>0</v>
      </c>
      <c r="L160" s="124">
        <v>2</v>
      </c>
      <c r="M160" s="124">
        <v>2</v>
      </c>
      <c r="N160" s="124">
        <v>0</v>
      </c>
      <c r="O160" s="124">
        <v>0</v>
      </c>
      <c r="P160" s="124">
        <v>2</v>
      </c>
      <c r="Q160" s="124" t="s">
        <v>56</v>
      </c>
      <c r="R160" s="103">
        <v>0</v>
      </c>
      <c r="S160" s="103">
        <v>5</v>
      </c>
      <c r="T160" s="103">
        <v>4</v>
      </c>
      <c r="U160" s="103">
        <v>0</v>
      </c>
      <c r="V160" s="103">
        <v>2</v>
      </c>
      <c r="W160" s="103">
        <v>0</v>
      </c>
      <c r="X160" s="103">
        <v>0</v>
      </c>
      <c r="Y160" s="103">
        <v>2</v>
      </c>
      <c r="Z160" s="103">
        <v>0</v>
      </c>
      <c r="AA160" s="103">
        <v>0</v>
      </c>
      <c r="AB160" s="104" t="s">
        <v>138</v>
      </c>
      <c r="AC160" s="101" t="s">
        <v>34</v>
      </c>
      <c r="AD160" s="105">
        <f t="shared" ref="AD160:AL160" si="40">AD161+AD162+AD163+AD164</f>
        <v>200</v>
      </c>
      <c r="AE160" s="105">
        <f t="shared" si="40"/>
        <v>200</v>
      </c>
      <c r="AF160" s="105">
        <f t="shared" si="40"/>
        <v>200</v>
      </c>
      <c r="AG160" s="105">
        <f t="shared" si="40"/>
        <v>200</v>
      </c>
      <c r="AH160" s="105">
        <f t="shared" si="40"/>
        <v>200</v>
      </c>
      <c r="AI160" s="105">
        <f t="shared" si="40"/>
        <v>200</v>
      </c>
      <c r="AJ160" s="105">
        <f t="shared" si="40"/>
        <v>200</v>
      </c>
      <c r="AK160" s="105">
        <f t="shared" si="40"/>
        <v>200</v>
      </c>
      <c r="AL160" s="105">
        <f t="shared" si="40"/>
        <v>200</v>
      </c>
      <c r="AM160" s="102">
        <f t="shared" si="30"/>
        <v>1200</v>
      </c>
      <c r="AN160" s="101" t="s">
        <v>75</v>
      </c>
      <c r="AQ160" s="49"/>
      <c r="AR160" s="59"/>
      <c r="AS160" s="59"/>
      <c r="AT160" s="59"/>
      <c r="AU160" s="59"/>
      <c r="AV160" s="59"/>
      <c r="AW160" s="59"/>
      <c r="AX160" s="62"/>
    </row>
    <row r="161" spans="1:57" s="26" customFormat="1" ht="19.5" hidden="1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>
        <v>0</v>
      </c>
      <c r="S161" s="103">
        <v>5</v>
      </c>
      <c r="T161" s="103">
        <v>4</v>
      </c>
      <c r="U161" s="103">
        <v>0</v>
      </c>
      <c r="V161" s="103">
        <v>2</v>
      </c>
      <c r="W161" s="103">
        <v>0</v>
      </c>
      <c r="X161" s="103">
        <v>0</v>
      </c>
      <c r="Y161" s="103">
        <v>2</v>
      </c>
      <c r="Z161" s="103">
        <v>0</v>
      </c>
      <c r="AA161" s="103">
        <v>0</v>
      </c>
      <c r="AB161" s="108" t="s">
        <v>24</v>
      </c>
      <c r="AC161" s="101" t="s">
        <v>4</v>
      </c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2">
        <f t="shared" si="30"/>
        <v>0</v>
      </c>
      <c r="AN161" s="101"/>
      <c r="AQ161" s="49">
        <v>100</v>
      </c>
      <c r="AR161" s="59"/>
      <c r="AS161" s="59"/>
      <c r="AT161" s="59"/>
      <c r="AU161" s="59"/>
      <c r="AV161" s="59"/>
      <c r="AW161" s="59"/>
      <c r="AX161" s="62"/>
    </row>
    <row r="162" spans="1:57" s="26" customFormat="1" ht="19.5" hidden="1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>
        <v>0</v>
      </c>
      <c r="S162" s="103">
        <v>5</v>
      </c>
      <c r="T162" s="103">
        <v>4</v>
      </c>
      <c r="U162" s="103">
        <v>0</v>
      </c>
      <c r="V162" s="103">
        <v>2</v>
      </c>
      <c r="W162" s="103">
        <v>0</v>
      </c>
      <c r="X162" s="103">
        <v>0</v>
      </c>
      <c r="Y162" s="103">
        <v>2</v>
      </c>
      <c r="Z162" s="103">
        <v>0</v>
      </c>
      <c r="AA162" s="103">
        <v>0</v>
      </c>
      <c r="AB162" s="108" t="s">
        <v>25</v>
      </c>
      <c r="AC162" s="101" t="s">
        <v>4</v>
      </c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2">
        <f t="shared" si="30"/>
        <v>0</v>
      </c>
      <c r="AN162" s="101"/>
      <c r="AQ162" s="49"/>
      <c r="AR162" s="59"/>
      <c r="AS162" s="59"/>
      <c r="AT162" s="59"/>
      <c r="AU162" s="59"/>
      <c r="AV162" s="59"/>
      <c r="AW162" s="59"/>
      <c r="AX162" s="62"/>
    </row>
    <row r="163" spans="1:57" s="26" customFormat="1" ht="19.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>
        <v>0</v>
      </c>
      <c r="S163" s="103">
        <v>5</v>
      </c>
      <c r="T163" s="103">
        <v>4</v>
      </c>
      <c r="U163" s="103">
        <v>0</v>
      </c>
      <c r="V163" s="103">
        <v>2</v>
      </c>
      <c r="W163" s="103">
        <v>0</v>
      </c>
      <c r="X163" s="103">
        <v>0</v>
      </c>
      <c r="Y163" s="103">
        <v>2</v>
      </c>
      <c r="Z163" s="103">
        <v>0</v>
      </c>
      <c r="AA163" s="103">
        <v>0</v>
      </c>
      <c r="AB163" s="108" t="s">
        <v>26</v>
      </c>
      <c r="AC163" s="101" t="s">
        <v>4</v>
      </c>
      <c r="AD163" s="105">
        <v>200</v>
      </c>
      <c r="AE163" s="105">
        <v>200</v>
      </c>
      <c r="AF163" s="105">
        <v>200</v>
      </c>
      <c r="AG163" s="105">
        <v>200</v>
      </c>
      <c r="AH163" s="105">
        <v>200</v>
      </c>
      <c r="AI163" s="105">
        <v>200</v>
      </c>
      <c r="AJ163" s="105">
        <v>200</v>
      </c>
      <c r="AK163" s="105">
        <v>200</v>
      </c>
      <c r="AL163" s="105">
        <v>200</v>
      </c>
      <c r="AM163" s="102">
        <f t="shared" si="30"/>
        <v>1200</v>
      </c>
      <c r="AN163" s="101"/>
      <c r="AQ163" s="49"/>
      <c r="AR163" s="59"/>
      <c r="AS163" s="59"/>
      <c r="AT163" s="59"/>
      <c r="AU163" s="59"/>
      <c r="AV163" s="59"/>
      <c r="AW163" s="59"/>
      <c r="AX163" s="62"/>
    </row>
    <row r="164" spans="1:57" s="26" customFormat="1" ht="19.5" hidden="1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8" t="s">
        <v>27</v>
      </c>
      <c r="AC164" s="101" t="s">
        <v>4</v>
      </c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2">
        <f t="shared" si="30"/>
        <v>0</v>
      </c>
      <c r="AN164" s="101"/>
      <c r="AQ164" s="49">
        <f>AQ165+AQ166+AQ167+AQ168</f>
        <v>900</v>
      </c>
      <c r="AR164" s="59"/>
      <c r="AS164" s="59"/>
      <c r="AT164" s="59"/>
      <c r="AU164" s="59"/>
      <c r="AV164" s="59"/>
      <c r="AW164" s="59"/>
      <c r="AX164" s="62"/>
    </row>
    <row r="165" spans="1:57" s="26" customFormat="1" ht="38.2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>
        <v>0</v>
      </c>
      <c r="S165" s="103">
        <v>5</v>
      </c>
      <c r="T165" s="103">
        <v>4</v>
      </c>
      <c r="U165" s="103">
        <v>0</v>
      </c>
      <c r="V165" s="103">
        <v>2</v>
      </c>
      <c r="W165" s="103">
        <v>0</v>
      </c>
      <c r="X165" s="103">
        <v>0</v>
      </c>
      <c r="Y165" s="103">
        <v>2</v>
      </c>
      <c r="Z165" s="103">
        <v>0</v>
      </c>
      <c r="AA165" s="103">
        <v>1</v>
      </c>
      <c r="AB165" s="104" t="s">
        <v>139</v>
      </c>
      <c r="AC165" s="101" t="s">
        <v>31</v>
      </c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2">
        <f t="shared" si="30"/>
        <v>0</v>
      </c>
      <c r="AN165" s="101"/>
      <c r="AQ165" s="49"/>
      <c r="AR165" s="59"/>
      <c r="AS165" s="59"/>
      <c r="AT165" s="59"/>
      <c r="AU165" s="59"/>
      <c r="AV165" s="59"/>
      <c r="AW165" s="59"/>
      <c r="AX165" s="62"/>
    </row>
    <row r="166" spans="1:57" s="44" customFormat="1" ht="41.25" customHeight="1">
      <c r="A166" s="124">
        <v>6</v>
      </c>
      <c r="B166" s="124">
        <v>0</v>
      </c>
      <c r="C166" s="124">
        <v>2</v>
      </c>
      <c r="D166" s="124">
        <v>0</v>
      </c>
      <c r="E166" s="124">
        <v>1</v>
      </c>
      <c r="F166" s="124">
        <v>1</v>
      </c>
      <c r="G166" s="124">
        <v>3</v>
      </c>
      <c r="H166" s="124">
        <v>0</v>
      </c>
      <c r="I166" s="124">
        <v>5</v>
      </c>
      <c r="J166" s="124">
        <v>4</v>
      </c>
      <c r="K166" s="124">
        <v>0</v>
      </c>
      <c r="L166" s="124">
        <v>2</v>
      </c>
      <c r="M166" s="124">
        <v>2</v>
      </c>
      <c r="N166" s="124">
        <v>0</v>
      </c>
      <c r="O166" s="124">
        <v>0</v>
      </c>
      <c r="P166" s="124">
        <v>3</v>
      </c>
      <c r="Q166" s="124" t="s">
        <v>56</v>
      </c>
      <c r="R166" s="103">
        <v>0</v>
      </c>
      <c r="S166" s="103">
        <v>5</v>
      </c>
      <c r="T166" s="103">
        <v>4</v>
      </c>
      <c r="U166" s="103">
        <v>0</v>
      </c>
      <c r="V166" s="103">
        <v>2</v>
      </c>
      <c r="W166" s="103">
        <v>0</v>
      </c>
      <c r="X166" s="103">
        <v>0</v>
      </c>
      <c r="Y166" s="103">
        <v>3</v>
      </c>
      <c r="Z166" s="103">
        <v>0</v>
      </c>
      <c r="AA166" s="103">
        <v>0</v>
      </c>
      <c r="AB166" s="104" t="s">
        <v>140</v>
      </c>
      <c r="AC166" s="101" t="s">
        <v>4</v>
      </c>
      <c r="AD166" s="105">
        <f t="shared" ref="AD166:AL166" si="41">AD167+AD168+AD169+AD170</f>
        <v>1020</v>
      </c>
      <c r="AE166" s="105">
        <f t="shared" si="41"/>
        <v>1020</v>
      </c>
      <c r="AF166" s="105">
        <f t="shared" si="41"/>
        <v>1020</v>
      </c>
      <c r="AG166" s="105">
        <f t="shared" si="41"/>
        <v>1210</v>
      </c>
      <c r="AH166" s="105">
        <f t="shared" si="41"/>
        <v>1210</v>
      </c>
      <c r="AI166" s="105">
        <f t="shared" si="41"/>
        <v>1210</v>
      </c>
      <c r="AJ166" s="105">
        <f t="shared" si="41"/>
        <v>1210</v>
      </c>
      <c r="AK166" s="105">
        <f t="shared" si="41"/>
        <v>1210</v>
      </c>
      <c r="AL166" s="105">
        <f t="shared" si="41"/>
        <v>1210</v>
      </c>
      <c r="AM166" s="102">
        <f t="shared" ref="AM166:AM229" si="42">AG166+AH166+AI166+AJ166+AK166+AL166</f>
        <v>7260</v>
      </c>
      <c r="AN166" s="101" t="s">
        <v>75</v>
      </c>
      <c r="AO166" s="47"/>
      <c r="AP166" s="47"/>
      <c r="AQ166" s="49"/>
      <c r="AR166" s="69"/>
      <c r="AS166" s="69"/>
      <c r="AT166" s="69"/>
      <c r="AU166" s="69"/>
      <c r="AV166" s="69"/>
      <c r="AW166" s="69"/>
      <c r="AX166" s="173"/>
      <c r="AY166" s="47"/>
      <c r="AZ166" s="47"/>
      <c r="BA166" s="47"/>
      <c r="BB166" s="47"/>
      <c r="BC166" s="47"/>
      <c r="BD166" s="47"/>
      <c r="BE166" s="47"/>
    </row>
    <row r="167" spans="1:57" s="26" customFormat="1" ht="25.5" hidden="1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>
        <v>0</v>
      </c>
      <c r="S167" s="103">
        <v>5</v>
      </c>
      <c r="T167" s="103">
        <v>4</v>
      </c>
      <c r="U167" s="103">
        <v>0</v>
      </c>
      <c r="V167" s="103">
        <v>2</v>
      </c>
      <c r="W167" s="103">
        <v>0</v>
      </c>
      <c r="X167" s="103">
        <v>0</v>
      </c>
      <c r="Y167" s="103">
        <v>3</v>
      </c>
      <c r="Z167" s="103">
        <v>0</v>
      </c>
      <c r="AA167" s="103">
        <v>0</v>
      </c>
      <c r="AB167" s="108" t="s">
        <v>24</v>
      </c>
      <c r="AC167" s="101" t="s">
        <v>4</v>
      </c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2">
        <f t="shared" si="42"/>
        <v>0</v>
      </c>
      <c r="AN167" s="101"/>
      <c r="AQ167" s="49">
        <v>900</v>
      </c>
      <c r="AR167" s="59"/>
      <c r="AS167" s="59"/>
      <c r="AT167" s="59"/>
      <c r="AU167" s="59"/>
      <c r="AV167" s="59"/>
      <c r="AW167" s="59"/>
      <c r="AX167" s="62"/>
    </row>
    <row r="168" spans="1:57" s="26" customFormat="1" ht="31.5" hidden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>
        <v>0</v>
      </c>
      <c r="S168" s="103">
        <v>5</v>
      </c>
      <c r="T168" s="103">
        <v>4</v>
      </c>
      <c r="U168" s="103">
        <v>0</v>
      </c>
      <c r="V168" s="103">
        <v>2</v>
      </c>
      <c r="W168" s="103">
        <v>0</v>
      </c>
      <c r="X168" s="103">
        <v>0</v>
      </c>
      <c r="Y168" s="103">
        <v>3</v>
      </c>
      <c r="Z168" s="103">
        <v>0</v>
      </c>
      <c r="AA168" s="103">
        <v>0</v>
      </c>
      <c r="AB168" s="108" t="s">
        <v>25</v>
      </c>
      <c r="AC168" s="101" t="s">
        <v>4</v>
      </c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2">
        <f t="shared" si="42"/>
        <v>0</v>
      </c>
      <c r="AN168" s="101"/>
      <c r="AQ168" s="49"/>
      <c r="AR168" s="59"/>
      <c r="AS168" s="59"/>
      <c r="AT168" s="59"/>
      <c r="AU168" s="59"/>
      <c r="AV168" s="59"/>
      <c r="AW168" s="59"/>
      <c r="AX168" s="62"/>
    </row>
    <row r="169" spans="1:57" s="26" customFormat="1" ht="31.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>
        <v>0</v>
      </c>
      <c r="S169" s="103">
        <v>5</v>
      </c>
      <c r="T169" s="103">
        <v>4</v>
      </c>
      <c r="U169" s="103">
        <v>0</v>
      </c>
      <c r="V169" s="103">
        <v>2</v>
      </c>
      <c r="W169" s="103">
        <v>0</v>
      </c>
      <c r="X169" s="103">
        <v>0</v>
      </c>
      <c r="Y169" s="103">
        <v>3</v>
      </c>
      <c r="Z169" s="103">
        <v>0</v>
      </c>
      <c r="AA169" s="103">
        <v>0</v>
      </c>
      <c r="AB169" s="108" t="s">
        <v>26</v>
      </c>
      <c r="AC169" s="101" t="s">
        <v>4</v>
      </c>
      <c r="AD169" s="105">
        <v>1020</v>
      </c>
      <c r="AE169" s="105">
        <v>1020</v>
      </c>
      <c r="AF169" s="105">
        <v>1020</v>
      </c>
      <c r="AG169" s="105">
        <v>1210</v>
      </c>
      <c r="AH169" s="105">
        <v>1210</v>
      </c>
      <c r="AI169" s="105">
        <v>1210</v>
      </c>
      <c r="AJ169" s="105">
        <v>1210</v>
      </c>
      <c r="AK169" s="105">
        <v>1210</v>
      </c>
      <c r="AL169" s="105">
        <v>1210</v>
      </c>
      <c r="AM169" s="102">
        <f t="shared" si="42"/>
        <v>7260</v>
      </c>
      <c r="AN169" s="101"/>
      <c r="AQ169" s="49"/>
      <c r="AR169" s="59"/>
      <c r="AS169" s="59"/>
      <c r="AT169" s="59"/>
      <c r="AU169" s="59"/>
      <c r="AV169" s="59"/>
      <c r="AW169" s="59"/>
      <c r="AX169" s="62"/>
    </row>
    <row r="170" spans="1:57" s="26" customFormat="1" ht="31.5" hidden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8" t="s">
        <v>27</v>
      </c>
      <c r="AC170" s="101" t="s">
        <v>4</v>
      </c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2">
        <f t="shared" si="42"/>
        <v>0</v>
      </c>
      <c r="AN170" s="101"/>
      <c r="AQ170" s="49">
        <f>AQ171+AQ172+AQ173</f>
        <v>100</v>
      </c>
      <c r="AR170" s="59"/>
      <c r="AS170" s="59"/>
      <c r="AT170" s="59"/>
      <c r="AU170" s="59"/>
      <c r="AV170" s="59"/>
      <c r="AW170" s="59"/>
      <c r="AX170" s="62"/>
    </row>
    <row r="171" spans="1:57" s="26" customFormat="1" ht="57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>
        <v>0</v>
      </c>
      <c r="S171" s="103">
        <v>5</v>
      </c>
      <c r="T171" s="103">
        <v>4</v>
      </c>
      <c r="U171" s="103">
        <v>0</v>
      </c>
      <c r="V171" s="103">
        <v>2</v>
      </c>
      <c r="W171" s="103">
        <v>0</v>
      </c>
      <c r="X171" s="103">
        <v>0</v>
      </c>
      <c r="Y171" s="103">
        <v>3</v>
      </c>
      <c r="Z171" s="103">
        <v>0</v>
      </c>
      <c r="AA171" s="103">
        <v>1</v>
      </c>
      <c r="AB171" s="104" t="s">
        <v>141</v>
      </c>
      <c r="AC171" s="101" t="s">
        <v>28</v>
      </c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2">
        <f t="shared" si="42"/>
        <v>0</v>
      </c>
      <c r="AN171" s="101"/>
      <c r="AQ171" s="49"/>
      <c r="AR171" s="59"/>
      <c r="AS171" s="59"/>
      <c r="AT171" s="59"/>
      <c r="AU171" s="59"/>
      <c r="AV171" s="59"/>
      <c r="AW171" s="59"/>
      <c r="AX171" s="62"/>
    </row>
    <row r="172" spans="1:57" s="26" customFormat="1" ht="31.5">
      <c r="A172" s="103">
        <v>6</v>
      </c>
      <c r="B172" s="103">
        <v>0</v>
      </c>
      <c r="C172" s="103">
        <v>2</v>
      </c>
      <c r="D172" s="103">
        <v>0</v>
      </c>
      <c r="E172" s="103">
        <v>1</v>
      </c>
      <c r="F172" s="103">
        <v>1</v>
      </c>
      <c r="G172" s="103">
        <v>3</v>
      </c>
      <c r="H172" s="103">
        <v>0</v>
      </c>
      <c r="I172" s="103">
        <v>5</v>
      </c>
      <c r="J172" s="103">
        <v>4</v>
      </c>
      <c r="K172" s="103">
        <v>0</v>
      </c>
      <c r="L172" s="103">
        <v>2</v>
      </c>
      <c r="M172" s="103">
        <v>2</v>
      </c>
      <c r="N172" s="103">
        <v>0</v>
      </c>
      <c r="O172" s="103">
        <v>0</v>
      </c>
      <c r="P172" s="103">
        <v>4</v>
      </c>
      <c r="Q172" s="103" t="s">
        <v>56</v>
      </c>
      <c r="R172" s="103">
        <v>0</v>
      </c>
      <c r="S172" s="103">
        <v>5</v>
      </c>
      <c r="T172" s="103">
        <v>4</v>
      </c>
      <c r="U172" s="103">
        <v>0</v>
      </c>
      <c r="V172" s="103">
        <v>2</v>
      </c>
      <c r="W172" s="103">
        <v>0</v>
      </c>
      <c r="X172" s="103">
        <v>0</v>
      </c>
      <c r="Y172" s="103">
        <v>4</v>
      </c>
      <c r="Z172" s="103">
        <v>0</v>
      </c>
      <c r="AA172" s="103">
        <v>0</v>
      </c>
      <c r="AB172" s="104" t="s">
        <v>142</v>
      </c>
      <c r="AC172" s="101" t="s">
        <v>4</v>
      </c>
      <c r="AD172" s="105">
        <f t="shared" ref="AD172:AL172" si="43">AD173+AD174+AD175</f>
        <v>100</v>
      </c>
      <c r="AE172" s="105">
        <f t="shared" si="43"/>
        <v>100</v>
      </c>
      <c r="AF172" s="105">
        <f t="shared" si="43"/>
        <v>100</v>
      </c>
      <c r="AG172" s="105">
        <f t="shared" si="43"/>
        <v>100</v>
      </c>
      <c r="AH172" s="105">
        <f t="shared" si="43"/>
        <v>100</v>
      </c>
      <c r="AI172" s="105">
        <f t="shared" si="43"/>
        <v>100</v>
      </c>
      <c r="AJ172" s="105">
        <f t="shared" si="43"/>
        <v>100</v>
      </c>
      <c r="AK172" s="105">
        <f t="shared" si="43"/>
        <v>100</v>
      </c>
      <c r="AL172" s="105">
        <f t="shared" si="43"/>
        <v>100</v>
      </c>
      <c r="AM172" s="102">
        <f t="shared" si="42"/>
        <v>600</v>
      </c>
      <c r="AN172" s="101" t="s">
        <v>75</v>
      </c>
      <c r="AQ172" s="49"/>
      <c r="AR172" s="59"/>
      <c r="AS172" s="59"/>
      <c r="AT172" s="59"/>
      <c r="AU172" s="59"/>
      <c r="AV172" s="59"/>
      <c r="AW172" s="59"/>
      <c r="AX172" s="62"/>
    </row>
    <row r="173" spans="1:57" s="26" customFormat="1" ht="31.5" hidden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8" t="s">
        <v>24</v>
      </c>
      <c r="AC173" s="101" t="s">
        <v>4</v>
      </c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2">
        <f t="shared" si="42"/>
        <v>0</v>
      </c>
      <c r="AN173" s="101"/>
      <c r="AQ173" s="49">
        <v>100</v>
      </c>
      <c r="AR173" s="59"/>
      <c r="AS173" s="59"/>
      <c r="AT173" s="59"/>
      <c r="AU173" s="59"/>
      <c r="AV173" s="59"/>
      <c r="AW173" s="59"/>
      <c r="AX173" s="62"/>
    </row>
    <row r="174" spans="1:57" s="26" customFormat="1" ht="31.5" hidden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8" t="s">
        <v>25</v>
      </c>
      <c r="AC174" s="101" t="s">
        <v>4</v>
      </c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2">
        <f t="shared" si="42"/>
        <v>0</v>
      </c>
      <c r="AN174" s="101"/>
      <c r="AQ174" s="49"/>
      <c r="AR174" s="59"/>
      <c r="AS174" s="59"/>
      <c r="AT174" s="59"/>
      <c r="AU174" s="59"/>
      <c r="AV174" s="59"/>
      <c r="AW174" s="59"/>
      <c r="AX174" s="62"/>
    </row>
    <row r="175" spans="1:57" s="26" customFormat="1" ht="31.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>
        <v>0</v>
      </c>
      <c r="S175" s="103">
        <v>5</v>
      </c>
      <c r="T175" s="103">
        <v>4</v>
      </c>
      <c r="U175" s="103">
        <v>0</v>
      </c>
      <c r="V175" s="103">
        <v>2</v>
      </c>
      <c r="W175" s="103">
        <v>0</v>
      </c>
      <c r="X175" s="103">
        <v>0</v>
      </c>
      <c r="Y175" s="103">
        <v>4</v>
      </c>
      <c r="Z175" s="103">
        <v>0</v>
      </c>
      <c r="AA175" s="103">
        <v>0</v>
      </c>
      <c r="AB175" s="108" t="s">
        <v>26</v>
      </c>
      <c r="AC175" s="101" t="s">
        <v>4</v>
      </c>
      <c r="AD175" s="105">
        <v>100</v>
      </c>
      <c r="AE175" s="105">
        <v>100</v>
      </c>
      <c r="AF175" s="105">
        <v>100</v>
      </c>
      <c r="AG175" s="105">
        <v>100</v>
      </c>
      <c r="AH175" s="105">
        <v>100</v>
      </c>
      <c r="AI175" s="105">
        <v>100</v>
      </c>
      <c r="AJ175" s="105">
        <v>100</v>
      </c>
      <c r="AK175" s="105">
        <v>100</v>
      </c>
      <c r="AL175" s="105">
        <v>100</v>
      </c>
      <c r="AM175" s="102">
        <f t="shared" si="42"/>
        <v>600</v>
      </c>
      <c r="AN175" s="101"/>
      <c r="AQ175" s="49"/>
      <c r="AR175" s="59"/>
      <c r="AS175" s="59"/>
      <c r="AT175" s="59"/>
      <c r="AU175" s="59"/>
      <c r="AV175" s="59"/>
      <c r="AW175" s="59"/>
      <c r="AX175" s="62"/>
    </row>
    <row r="176" spans="1:57" s="26" customFormat="1" ht="36.75" customHeight="1" thickBo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>
        <v>0</v>
      </c>
      <c r="S176" s="103">
        <v>5</v>
      </c>
      <c r="T176" s="103">
        <v>4</v>
      </c>
      <c r="U176" s="103">
        <v>0</v>
      </c>
      <c r="V176" s="103">
        <v>2</v>
      </c>
      <c r="W176" s="103">
        <v>0</v>
      </c>
      <c r="X176" s="103">
        <v>0</v>
      </c>
      <c r="Y176" s="103">
        <v>4</v>
      </c>
      <c r="Z176" s="103">
        <v>0</v>
      </c>
      <c r="AA176" s="103">
        <v>1</v>
      </c>
      <c r="AB176" s="104" t="s">
        <v>143</v>
      </c>
      <c r="AC176" s="101" t="s">
        <v>31</v>
      </c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2">
        <f t="shared" si="42"/>
        <v>0</v>
      </c>
      <c r="AN176" s="101"/>
      <c r="AQ176" s="49"/>
      <c r="AR176" s="76"/>
      <c r="AS176" s="76"/>
      <c r="AT176" s="76"/>
      <c r="AU176" s="76"/>
      <c r="AV176" s="76"/>
      <c r="AW176" s="76"/>
      <c r="AX176" s="167"/>
    </row>
    <row r="177" spans="1:43" s="26" customFormat="1" ht="19.5" hidden="1" thickBo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>
        <v>0</v>
      </c>
      <c r="S177" s="103">
        <v>5</v>
      </c>
      <c r="T177" s="103">
        <v>4</v>
      </c>
      <c r="U177" s="103">
        <v>0</v>
      </c>
      <c r="V177" s="103">
        <v>2</v>
      </c>
      <c r="W177" s="103">
        <v>0</v>
      </c>
      <c r="X177" s="103">
        <v>0</v>
      </c>
      <c r="Y177" s="103">
        <v>4</v>
      </c>
      <c r="Z177" s="103">
        <v>0</v>
      </c>
      <c r="AA177" s="103">
        <v>1</v>
      </c>
      <c r="AB177" s="104"/>
      <c r="AC177" s="101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2">
        <f t="shared" si="42"/>
        <v>0</v>
      </c>
      <c r="AN177" s="101"/>
      <c r="AQ177" s="49"/>
    </row>
    <row r="178" spans="1:43" s="26" customFormat="1" ht="19.5" hidden="1" thickBo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>
        <v>0</v>
      </c>
      <c r="S178" s="103">
        <v>5</v>
      </c>
      <c r="T178" s="103">
        <v>4</v>
      </c>
      <c r="U178" s="103">
        <v>0</v>
      </c>
      <c r="V178" s="103">
        <v>2</v>
      </c>
      <c r="W178" s="103">
        <v>0</v>
      </c>
      <c r="X178" s="103">
        <v>0</v>
      </c>
      <c r="Y178" s="103">
        <v>4</v>
      </c>
      <c r="Z178" s="103">
        <v>0</v>
      </c>
      <c r="AA178" s="103">
        <v>1</v>
      </c>
      <c r="AB178" s="104"/>
      <c r="AC178" s="101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2">
        <f t="shared" si="42"/>
        <v>0</v>
      </c>
      <c r="AN178" s="101"/>
      <c r="AQ178" s="49"/>
    </row>
    <row r="179" spans="1:43" s="26" customFormat="1" ht="19.5" hidden="1" thickBo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>
        <v>0</v>
      </c>
      <c r="S179" s="103">
        <v>5</v>
      </c>
      <c r="T179" s="103">
        <v>4</v>
      </c>
      <c r="U179" s="103">
        <v>0</v>
      </c>
      <c r="V179" s="103">
        <v>2</v>
      </c>
      <c r="W179" s="103">
        <v>0</v>
      </c>
      <c r="X179" s="103">
        <v>0</v>
      </c>
      <c r="Y179" s="103">
        <v>4</v>
      </c>
      <c r="Z179" s="103">
        <v>0</v>
      </c>
      <c r="AA179" s="103">
        <v>1</v>
      </c>
      <c r="AB179" s="104"/>
      <c r="AC179" s="101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2">
        <f t="shared" si="42"/>
        <v>0</v>
      </c>
      <c r="AN179" s="101"/>
      <c r="AQ179" s="49"/>
    </row>
    <row r="180" spans="1:43" s="26" customFormat="1" ht="19.5" hidden="1" thickBo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>
        <v>0</v>
      </c>
      <c r="S180" s="103">
        <v>5</v>
      </c>
      <c r="T180" s="103">
        <v>4</v>
      </c>
      <c r="U180" s="103">
        <v>0</v>
      </c>
      <c r="V180" s="103">
        <v>2</v>
      </c>
      <c r="W180" s="103">
        <v>0</v>
      </c>
      <c r="X180" s="103">
        <v>0</v>
      </c>
      <c r="Y180" s="103">
        <v>4</v>
      </c>
      <c r="Z180" s="103">
        <v>0</v>
      </c>
      <c r="AA180" s="103">
        <v>1</v>
      </c>
      <c r="AB180" s="104"/>
      <c r="AC180" s="101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2">
        <f t="shared" si="42"/>
        <v>0</v>
      </c>
      <c r="AN180" s="101"/>
      <c r="AQ180" s="49"/>
    </row>
    <row r="181" spans="1:43" s="26" customFormat="1" ht="19.5" hidden="1" thickBo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>
        <v>0</v>
      </c>
      <c r="S181" s="103">
        <v>5</v>
      </c>
      <c r="T181" s="103">
        <v>4</v>
      </c>
      <c r="U181" s="103">
        <v>0</v>
      </c>
      <c r="V181" s="103">
        <v>2</v>
      </c>
      <c r="W181" s="103">
        <v>0</v>
      </c>
      <c r="X181" s="103">
        <v>0</v>
      </c>
      <c r="Y181" s="103">
        <v>4</v>
      </c>
      <c r="Z181" s="103">
        <v>0</v>
      </c>
      <c r="AA181" s="103">
        <v>1</v>
      </c>
      <c r="AB181" s="104"/>
      <c r="AC181" s="101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2">
        <f t="shared" si="42"/>
        <v>0</v>
      </c>
      <c r="AN181" s="101"/>
      <c r="AQ181" s="49"/>
    </row>
    <row r="182" spans="1:43" s="26" customFormat="1" ht="19.5" hidden="1" thickBo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>
        <v>0</v>
      </c>
      <c r="S182" s="103">
        <v>5</v>
      </c>
      <c r="T182" s="103">
        <v>4</v>
      </c>
      <c r="U182" s="103">
        <v>0</v>
      </c>
      <c r="V182" s="103">
        <v>2</v>
      </c>
      <c r="W182" s="103">
        <v>0</v>
      </c>
      <c r="X182" s="103">
        <v>0</v>
      </c>
      <c r="Y182" s="103">
        <v>4</v>
      </c>
      <c r="Z182" s="103">
        <v>0</v>
      </c>
      <c r="AA182" s="103">
        <v>1</v>
      </c>
      <c r="AB182" s="104"/>
      <c r="AC182" s="101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2">
        <f t="shared" si="42"/>
        <v>0</v>
      </c>
      <c r="AN182" s="101"/>
      <c r="AQ182" s="49"/>
    </row>
    <row r="183" spans="1:43" s="26" customFormat="1" ht="19.5" hidden="1" thickBo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>
        <v>0</v>
      </c>
      <c r="S183" s="103">
        <v>5</v>
      </c>
      <c r="T183" s="103">
        <v>4</v>
      </c>
      <c r="U183" s="103">
        <v>0</v>
      </c>
      <c r="V183" s="103">
        <v>2</v>
      </c>
      <c r="W183" s="103">
        <v>0</v>
      </c>
      <c r="X183" s="103">
        <v>0</v>
      </c>
      <c r="Y183" s="103">
        <v>4</v>
      </c>
      <c r="Z183" s="103">
        <v>0</v>
      </c>
      <c r="AA183" s="103">
        <v>1</v>
      </c>
      <c r="AB183" s="104"/>
      <c r="AC183" s="101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2">
        <f t="shared" si="42"/>
        <v>0</v>
      </c>
      <c r="AN183" s="101"/>
      <c r="AQ183" s="49"/>
    </row>
    <row r="184" spans="1:43" s="26" customFormat="1" ht="19.5" hidden="1" thickBo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>
        <v>0</v>
      </c>
      <c r="S184" s="103">
        <v>5</v>
      </c>
      <c r="T184" s="103">
        <v>4</v>
      </c>
      <c r="U184" s="103">
        <v>0</v>
      </c>
      <c r="V184" s="103">
        <v>2</v>
      </c>
      <c r="W184" s="103">
        <v>0</v>
      </c>
      <c r="X184" s="103">
        <v>0</v>
      </c>
      <c r="Y184" s="103">
        <v>4</v>
      </c>
      <c r="Z184" s="103">
        <v>0</v>
      </c>
      <c r="AA184" s="103">
        <v>1</v>
      </c>
      <c r="AB184" s="104"/>
      <c r="AC184" s="101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2">
        <f t="shared" si="42"/>
        <v>0</v>
      </c>
      <c r="AN184" s="101"/>
      <c r="AQ184" s="49"/>
    </row>
    <row r="185" spans="1:43" s="26" customFormat="1" ht="19.5" hidden="1" thickBo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>
        <v>0</v>
      </c>
      <c r="S185" s="103">
        <v>5</v>
      </c>
      <c r="T185" s="103">
        <v>4</v>
      </c>
      <c r="U185" s="103">
        <v>0</v>
      </c>
      <c r="V185" s="103">
        <v>2</v>
      </c>
      <c r="W185" s="103">
        <v>0</v>
      </c>
      <c r="X185" s="103">
        <v>0</v>
      </c>
      <c r="Y185" s="103">
        <v>4</v>
      </c>
      <c r="Z185" s="103">
        <v>0</v>
      </c>
      <c r="AA185" s="103">
        <v>1</v>
      </c>
      <c r="AB185" s="104"/>
      <c r="AC185" s="101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2">
        <f t="shared" si="42"/>
        <v>0</v>
      </c>
      <c r="AN185" s="101"/>
      <c r="AQ185" s="49"/>
    </row>
    <row r="186" spans="1:43" s="26" customFormat="1" ht="19.5" hidden="1" thickBo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>
        <v>0</v>
      </c>
      <c r="S186" s="103">
        <v>5</v>
      </c>
      <c r="T186" s="103">
        <v>4</v>
      </c>
      <c r="U186" s="103">
        <v>0</v>
      </c>
      <c r="V186" s="103">
        <v>2</v>
      </c>
      <c r="W186" s="103">
        <v>0</v>
      </c>
      <c r="X186" s="103">
        <v>0</v>
      </c>
      <c r="Y186" s="103">
        <v>4</v>
      </c>
      <c r="Z186" s="103">
        <v>0</v>
      </c>
      <c r="AA186" s="103">
        <v>1</v>
      </c>
      <c r="AB186" s="104"/>
      <c r="AC186" s="101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2">
        <f t="shared" si="42"/>
        <v>0</v>
      </c>
      <c r="AN186" s="101"/>
      <c r="AQ186" s="49"/>
    </row>
    <row r="187" spans="1:43" s="26" customFormat="1" ht="19.5" hidden="1" thickBo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>
        <v>0</v>
      </c>
      <c r="S187" s="103">
        <v>5</v>
      </c>
      <c r="T187" s="103">
        <v>4</v>
      </c>
      <c r="U187" s="103">
        <v>0</v>
      </c>
      <c r="V187" s="103">
        <v>2</v>
      </c>
      <c r="W187" s="103">
        <v>0</v>
      </c>
      <c r="X187" s="103">
        <v>0</v>
      </c>
      <c r="Y187" s="103">
        <v>4</v>
      </c>
      <c r="Z187" s="103">
        <v>0</v>
      </c>
      <c r="AA187" s="103">
        <v>1</v>
      </c>
      <c r="AB187" s="104"/>
      <c r="AC187" s="101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2">
        <f t="shared" si="42"/>
        <v>0</v>
      </c>
      <c r="AN187" s="101"/>
      <c r="AQ187" s="49"/>
    </row>
    <row r="188" spans="1:43" s="26" customFormat="1" ht="19.5" hidden="1" thickBo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>
        <v>0</v>
      </c>
      <c r="S188" s="103">
        <v>5</v>
      </c>
      <c r="T188" s="103">
        <v>4</v>
      </c>
      <c r="U188" s="103">
        <v>0</v>
      </c>
      <c r="V188" s="103">
        <v>2</v>
      </c>
      <c r="W188" s="103">
        <v>0</v>
      </c>
      <c r="X188" s="103">
        <v>0</v>
      </c>
      <c r="Y188" s="103">
        <v>4</v>
      </c>
      <c r="Z188" s="103">
        <v>0</v>
      </c>
      <c r="AA188" s="103">
        <v>1</v>
      </c>
      <c r="AB188" s="104"/>
      <c r="AC188" s="101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2">
        <f t="shared" si="42"/>
        <v>0</v>
      </c>
      <c r="AN188" s="101"/>
      <c r="AQ188" s="49"/>
    </row>
    <row r="189" spans="1:43" s="26" customFormat="1" ht="19.5" hidden="1" thickBo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>
        <v>0</v>
      </c>
      <c r="S189" s="103">
        <v>5</v>
      </c>
      <c r="T189" s="103">
        <v>4</v>
      </c>
      <c r="U189" s="103">
        <v>0</v>
      </c>
      <c r="V189" s="103">
        <v>2</v>
      </c>
      <c r="W189" s="103">
        <v>0</v>
      </c>
      <c r="X189" s="103">
        <v>0</v>
      </c>
      <c r="Y189" s="103">
        <v>4</v>
      </c>
      <c r="Z189" s="103">
        <v>0</v>
      </c>
      <c r="AA189" s="103">
        <v>1</v>
      </c>
      <c r="AB189" s="104"/>
      <c r="AC189" s="101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2">
        <f t="shared" si="42"/>
        <v>0</v>
      </c>
      <c r="AN189" s="101"/>
      <c r="AQ189" s="49"/>
    </row>
    <row r="190" spans="1:43" s="26" customFormat="1" ht="19.5" hidden="1" thickBo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>
        <v>0</v>
      </c>
      <c r="S190" s="103">
        <v>5</v>
      </c>
      <c r="T190" s="103">
        <v>4</v>
      </c>
      <c r="U190" s="103">
        <v>0</v>
      </c>
      <c r="V190" s="103">
        <v>2</v>
      </c>
      <c r="W190" s="103">
        <v>0</v>
      </c>
      <c r="X190" s="103">
        <v>0</v>
      </c>
      <c r="Y190" s="103">
        <v>4</v>
      </c>
      <c r="Z190" s="103">
        <v>0</v>
      </c>
      <c r="AA190" s="103">
        <v>1</v>
      </c>
      <c r="AB190" s="104"/>
      <c r="AC190" s="101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2">
        <f t="shared" si="42"/>
        <v>0</v>
      </c>
      <c r="AN190" s="101"/>
      <c r="AQ190" s="49"/>
    </row>
    <row r="191" spans="1:43" s="26" customFormat="1" ht="19.5" hidden="1" thickBo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>
        <v>0</v>
      </c>
      <c r="S191" s="103">
        <v>5</v>
      </c>
      <c r="T191" s="103">
        <v>4</v>
      </c>
      <c r="U191" s="103">
        <v>0</v>
      </c>
      <c r="V191" s="103">
        <v>2</v>
      </c>
      <c r="W191" s="103">
        <v>0</v>
      </c>
      <c r="X191" s="103">
        <v>0</v>
      </c>
      <c r="Y191" s="103">
        <v>4</v>
      </c>
      <c r="Z191" s="103">
        <v>0</v>
      </c>
      <c r="AA191" s="103">
        <v>1</v>
      </c>
      <c r="AB191" s="104"/>
      <c r="AC191" s="101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2">
        <f t="shared" si="42"/>
        <v>0</v>
      </c>
      <c r="AN191" s="101"/>
      <c r="AQ191" s="49"/>
    </row>
    <row r="192" spans="1:43" s="26" customFormat="1" ht="16.5" hidden="1" thickBo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>
        <v>0</v>
      </c>
      <c r="S192" s="103">
        <v>5</v>
      </c>
      <c r="T192" s="103">
        <v>4</v>
      </c>
      <c r="U192" s="103">
        <v>0</v>
      </c>
      <c r="V192" s="103">
        <v>2</v>
      </c>
      <c r="W192" s="103">
        <v>0</v>
      </c>
      <c r="X192" s="103">
        <v>0</v>
      </c>
      <c r="Y192" s="103">
        <v>4</v>
      </c>
      <c r="Z192" s="103">
        <v>0</v>
      </c>
      <c r="AA192" s="103">
        <v>1</v>
      </c>
      <c r="AB192" s="104"/>
      <c r="AC192" s="101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2">
        <f t="shared" si="42"/>
        <v>0</v>
      </c>
      <c r="AN192" s="101"/>
      <c r="AQ192" s="54"/>
    </row>
    <row r="193" spans="1:43" s="26" customFormat="1" ht="16.5" hidden="1" thickBo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4</v>
      </c>
      <c r="U193" s="103">
        <v>0</v>
      </c>
      <c r="V193" s="103">
        <v>2</v>
      </c>
      <c r="W193" s="103">
        <v>0</v>
      </c>
      <c r="X193" s="103">
        <v>0</v>
      </c>
      <c r="Y193" s="103">
        <v>4</v>
      </c>
      <c r="Z193" s="103">
        <v>0</v>
      </c>
      <c r="AA193" s="103">
        <v>1</v>
      </c>
      <c r="AB193" s="104"/>
      <c r="AC193" s="101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2">
        <f t="shared" si="42"/>
        <v>0</v>
      </c>
      <c r="AN193" s="101"/>
      <c r="AQ193" s="54"/>
    </row>
    <row r="194" spans="1:43" s="26" customFormat="1" ht="16.5" hidden="1" thickBo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4</v>
      </c>
      <c r="U194" s="103">
        <v>0</v>
      </c>
      <c r="V194" s="103">
        <v>2</v>
      </c>
      <c r="W194" s="103">
        <v>0</v>
      </c>
      <c r="X194" s="103">
        <v>0</v>
      </c>
      <c r="Y194" s="103">
        <v>4</v>
      </c>
      <c r="Z194" s="103">
        <v>0</v>
      </c>
      <c r="AA194" s="103">
        <v>1</v>
      </c>
      <c r="AB194" s="104"/>
      <c r="AC194" s="101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2">
        <f t="shared" si="42"/>
        <v>0</v>
      </c>
      <c r="AN194" s="101"/>
      <c r="AQ194" s="54"/>
    </row>
    <row r="195" spans="1:43" s="26" customFormat="1" ht="16.5" hidden="1" thickBo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>
        <v>0</v>
      </c>
      <c r="S195" s="103">
        <v>5</v>
      </c>
      <c r="T195" s="103">
        <v>4</v>
      </c>
      <c r="U195" s="103">
        <v>0</v>
      </c>
      <c r="V195" s="103">
        <v>2</v>
      </c>
      <c r="W195" s="103">
        <v>0</v>
      </c>
      <c r="X195" s="103">
        <v>0</v>
      </c>
      <c r="Y195" s="103">
        <v>4</v>
      </c>
      <c r="Z195" s="103">
        <v>0</v>
      </c>
      <c r="AA195" s="103">
        <v>1</v>
      </c>
      <c r="AB195" s="104"/>
      <c r="AC195" s="101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2">
        <f t="shared" si="42"/>
        <v>0</v>
      </c>
      <c r="AN195" s="101"/>
      <c r="AQ195" s="54"/>
    </row>
    <row r="196" spans="1:43" s="26" customFormat="1" ht="16.5" hidden="1" thickBo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4</v>
      </c>
      <c r="U196" s="103">
        <v>0</v>
      </c>
      <c r="V196" s="103">
        <v>2</v>
      </c>
      <c r="W196" s="103">
        <v>0</v>
      </c>
      <c r="X196" s="103">
        <v>0</v>
      </c>
      <c r="Y196" s="103">
        <v>4</v>
      </c>
      <c r="Z196" s="103">
        <v>0</v>
      </c>
      <c r="AA196" s="103">
        <v>1</v>
      </c>
      <c r="AB196" s="104"/>
      <c r="AC196" s="101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2">
        <f t="shared" si="42"/>
        <v>0</v>
      </c>
      <c r="AN196" s="101"/>
      <c r="AQ196" s="54"/>
    </row>
    <row r="197" spans="1:43" s="26" customFormat="1" ht="16.5" hidden="1" thickBo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>
        <v>0</v>
      </c>
      <c r="S197" s="103">
        <v>5</v>
      </c>
      <c r="T197" s="103">
        <v>4</v>
      </c>
      <c r="U197" s="103">
        <v>0</v>
      </c>
      <c r="V197" s="103">
        <v>2</v>
      </c>
      <c r="W197" s="103">
        <v>0</v>
      </c>
      <c r="X197" s="103">
        <v>0</v>
      </c>
      <c r="Y197" s="103">
        <v>4</v>
      </c>
      <c r="Z197" s="103">
        <v>0</v>
      </c>
      <c r="AA197" s="103">
        <v>1</v>
      </c>
      <c r="AB197" s="104"/>
      <c r="AC197" s="101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2">
        <f t="shared" si="42"/>
        <v>0</v>
      </c>
      <c r="AN197" s="101"/>
      <c r="AQ197" s="54"/>
    </row>
    <row r="198" spans="1:43" s="26" customFormat="1" ht="16.5" hidden="1" thickBo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>
        <v>0</v>
      </c>
      <c r="S198" s="103">
        <v>5</v>
      </c>
      <c r="T198" s="103">
        <v>4</v>
      </c>
      <c r="U198" s="103">
        <v>0</v>
      </c>
      <c r="V198" s="103">
        <v>2</v>
      </c>
      <c r="W198" s="103">
        <v>0</v>
      </c>
      <c r="X198" s="103">
        <v>0</v>
      </c>
      <c r="Y198" s="103">
        <v>4</v>
      </c>
      <c r="Z198" s="103">
        <v>0</v>
      </c>
      <c r="AA198" s="103">
        <v>1</v>
      </c>
      <c r="AB198" s="104"/>
      <c r="AC198" s="101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2">
        <f t="shared" si="42"/>
        <v>0</v>
      </c>
      <c r="AN198" s="101"/>
      <c r="AQ198" s="54"/>
    </row>
    <row r="199" spans="1:43" s="26" customFormat="1" ht="16.5" hidden="1" thickBo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>
        <v>0</v>
      </c>
      <c r="S199" s="103">
        <v>5</v>
      </c>
      <c r="T199" s="103">
        <v>4</v>
      </c>
      <c r="U199" s="103">
        <v>0</v>
      </c>
      <c r="V199" s="103">
        <v>2</v>
      </c>
      <c r="W199" s="103">
        <v>0</v>
      </c>
      <c r="X199" s="103">
        <v>0</v>
      </c>
      <c r="Y199" s="103">
        <v>4</v>
      </c>
      <c r="Z199" s="103">
        <v>0</v>
      </c>
      <c r="AA199" s="103">
        <v>1</v>
      </c>
      <c r="AB199" s="104"/>
      <c r="AC199" s="101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2">
        <f t="shared" si="42"/>
        <v>0</v>
      </c>
      <c r="AN199" s="101"/>
      <c r="AQ199" s="54"/>
    </row>
    <row r="200" spans="1:43" s="26" customFormat="1" ht="16.5" hidden="1" thickBo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>
        <v>0</v>
      </c>
      <c r="S200" s="103">
        <v>5</v>
      </c>
      <c r="T200" s="103">
        <v>4</v>
      </c>
      <c r="U200" s="103">
        <v>0</v>
      </c>
      <c r="V200" s="103">
        <v>2</v>
      </c>
      <c r="W200" s="103">
        <v>0</v>
      </c>
      <c r="X200" s="103">
        <v>0</v>
      </c>
      <c r="Y200" s="103">
        <v>4</v>
      </c>
      <c r="Z200" s="103">
        <v>0</v>
      </c>
      <c r="AA200" s="103">
        <v>1</v>
      </c>
      <c r="AB200" s="104"/>
      <c r="AC200" s="101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2">
        <f t="shared" si="42"/>
        <v>0</v>
      </c>
      <c r="AN200" s="101"/>
      <c r="AQ200" s="54"/>
    </row>
    <row r="201" spans="1:43" s="26" customFormat="1" ht="16.5" hidden="1" thickBo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4</v>
      </c>
      <c r="U201" s="103">
        <v>0</v>
      </c>
      <c r="V201" s="103">
        <v>2</v>
      </c>
      <c r="W201" s="103">
        <v>0</v>
      </c>
      <c r="X201" s="103">
        <v>0</v>
      </c>
      <c r="Y201" s="103">
        <v>4</v>
      </c>
      <c r="Z201" s="103">
        <v>0</v>
      </c>
      <c r="AA201" s="103">
        <v>1</v>
      </c>
      <c r="AB201" s="104"/>
      <c r="AC201" s="101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2">
        <f t="shared" si="42"/>
        <v>0</v>
      </c>
      <c r="AN201" s="101"/>
      <c r="AQ201" s="54"/>
    </row>
    <row r="202" spans="1:43" s="26" customFormat="1" ht="16.5" hidden="1" thickBo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>
        <v>0</v>
      </c>
      <c r="S202" s="103">
        <v>5</v>
      </c>
      <c r="T202" s="103">
        <v>4</v>
      </c>
      <c r="U202" s="103">
        <v>0</v>
      </c>
      <c r="V202" s="103">
        <v>2</v>
      </c>
      <c r="W202" s="103">
        <v>0</v>
      </c>
      <c r="X202" s="103">
        <v>0</v>
      </c>
      <c r="Y202" s="103">
        <v>4</v>
      </c>
      <c r="Z202" s="103">
        <v>0</v>
      </c>
      <c r="AA202" s="103">
        <v>1</v>
      </c>
      <c r="AB202" s="104"/>
      <c r="AC202" s="101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2">
        <f t="shared" si="42"/>
        <v>0</v>
      </c>
      <c r="AN202" s="101"/>
      <c r="AQ202" s="54"/>
    </row>
    <row r="203" spans="1:43" s="26" customFormat="1" ht="16.5" hidden="1" thickBo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>
        <v>0</v>
      </c>
      <c r="S203" s="103">
        <v>5</v>
      </c>
      <c r="T203" s="103">
        <v>4</v>
      </c>
      <c r="U203" s="103">
        <v>0</v>
      </c>
      <c r="V203" s="103">
        <v>2</v>
      </c>
      <c r="W203" s="103">
        <v>0</v>
      </c>
      <c r="X203" s="103">
        <v>0</v>
      </c>
      <c r="Y203" s="103">
        <v>4</v>
      </c>
      <c r="Z203" s="103">
        <v>0</v>
      </c>
      <c r="AA203" s="103">
        <v>1</v>
      </c>
      <c r="AB203" s="104"/>
      <c r="AC203" s="101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2">
        <f t="shared" si="42"/>
        <v>0</v>
      </c>
      <c r="AN203" s="101"/>
      <c r="AQ203" s="54"/>
    </row>
    <row r="204" spans="1:43" s="26" customFormat="1" ht="16.5" hidden="1" thickBo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0</v>
      </c>
      <c r="S204" s="103">
        <v>5</v>
      </c>
      <c r="T204" s="103">
        <v>4</v>
      </c>
      <c r="U204" s="103">
        <v>0</v>
      </c>
      <c r="V204" s="103">
        <v>2</v>
      </c>
      <c r="W204" s="103">
        <v>0</v>
      </c>
      <c r="X204" s="103">
        <v>0</v>
      </c>
      <c r="Y204" s="103">
        <v>4</v>
      </c>
      <c r="Z204" s="103">
        <v>0</v>
      </c>
      <c r="AA204" s="103">
        <v>1</v>
      </c>
      <c r="AB204" s="104"/>
      <c r="AC204" s="101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2">
        <f t="shared" si="42"/>
        <v>0</v>
      </c>
      <c r="AN204" s="101"/>
      <c r="AQ204" s="54"/>
    </row>
    <row r="205" spans="1:43" s="26" customFormat="1" ht="16.5" hidden="1" thickBo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0</v>
      </c>
      <c r="S205" s="103">
        <v>5</v>
      </c>
      <c r="T205" s="103">
        <v>4</v>
      </c>
      <c r="U205" s="103">
        <v>0</v>
      </c>
      <c r="V205" s="103">
        <v>2</v>
      </c>
      <c r="W205" s="103">
        <v>0</v>
      </c>
      <c r="X205" s="103">
        <v>0</v>
      </c>
      <c r="Y205" s="103">
        <v>4</v>
      </c>
      <c r="Z205" s="103">
        <v>0</v>
      </c>
      <c r="AA205" s="103">
        <v>1</v>
      </c>
      <c r="AB205" s="104"/>
      <c r="AC205" s="101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2">
        <f t="shared" si="42"/>
        <v>0</v>
      </c>
      <c r="AN205" s="101"/>
      <c r="AQ205" s="54"/>
    </row>
    <row r="206" spans="1:43" s="26" customFormat="1" ht="16.5" hidden="1" thickBo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4</v>
      </c>
      <c r="U206" s="103">
        <v>0</v>
      </c>
      <c r="V206" s="103">
        <v>2</v>
      </c>
      <c r="W206" s="103">
        <v>0</v>
      </c>
      <c r="X206" s="103">
        <v>0</v>
      </c>
      <c r="Y206" s="103">
        <v>4</v>
      </c>
      <c r="Z206" s="103">
        <v>0</v>
      </c>
      <c r="AA206" s="103">
        <v>1</v>
      </c>
      <c r="AB206" s="104"/>
      <c r="AC206" s="101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2">
        <f t="shared" si="42"/>
        <v>0</v>
      </c>
      <c r="AN206" s="101"/>
      <c r="AQ206" s="54"/>
    </row>
    <row r="207" spans="1:43" s="26" customFormat="1" ht="16.5" hidden="1" thickBo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>
        <v>0</v>
      </c>
      <c r="S207" s="103">
        <v>5</v>
      </c>
      <c r="T207" s="103">
        <v>4</v>
      </c>
      <c r="U207" s="103">
        <v>0</v>
      </c>
      <c r="V207" s="103">
        <v>2</v>
      </c>
      <c r="W207" s="103">
        <v>0</v>
      </c>
      <c r="X207" s="103">
        <v>0</v>
      </c>
      <c r="Y207" s="103">
        <v>4</v>
      </c>
      <c r="Z207" s="103">
        <v>0</v>
      </c>
      <c r="AA207" s="103">
        <v>1</v>
      </c>
      <c r="AB207" s="104"/>
      <c r="AC207" s="101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2">
        <f t="shared" si="42"/>
        <v>0</v>
      </c>
      <c r="AN207" s="101"/>
      <c r="AQ207" s="54"/>
    </row>
    <row r="208" spans="1:43" s="26" customFormat="1" ht="16.5" hidden="1" thickBo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>
        <v>0</v>
      </c>
      <c r="S208" s="103">
        <v>5</v>
      </c>
      <c r="T208" s="103">
        <v>4</v>
      </c>
      <c r="U208" s="103">
        <v>0</v>
      </c>
      <c r="V208" s="103">
        <v>2</v>
      </c>
      <c r="W208" s="103">
        <v>0</v>
      </c>
      <c r="X208" s="103">
        <v>0</v>
      </c>
      <c r="Y208" s="103">
        <v>4</v>
      </c>
      <c r="Z208" s="103">
        <v>0</v>
      </c>
      <c r="AA208" s="103">
        <v>1</v>
      </c>
      <c r="AB208" s="104"/>
      <c r="AC208" s="101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2">
        <f t="shared" si="42"/>
        <v>0</v>
      </c>
      <c r="AN208" s="101"/>
      <c r="AQ208" s="54"/>
    </row>
    <row r="209" spans="1:43" s="26" customFormat="1" ht="16.5" hidden="1" thickBo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>
        <v>0</v>
      </c>
      <c r="S209" s="103">
        <v>5</v>
      </c>
      <c r="T209" s="103">
        <v>4</v>
      </c>
      <c r="U209" s="103">
        <v>0</v>
      </c>
      <c r="V209" s="103">
        <v>2</v>
      </c>
      <c r="W209" s="103">
        <v>0</v>
      </c>
      <c r="X209" s="103">
        <v>0</v>
      </c>
      <c r="Y209" s="103">
        <v>4</v>
      </c>
      <c r="Z209" s="103">
        <v>0</v>
      </c>
      <c r="AA209" s="103">
        <v>1</v>
      </c>
      <c r="AB209" s="104"/>
      <c r="AC209" s="101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2">
        <f t="shared" si="42"/>
        <v>0</v>
      </c>
      <c r="AN209" s="101"/>
      <c r="AQ209" s="54"/>
    </row>
    <row r="210" spans="1:43" s="26" customFormat="1" ht="16.5" hidden="1" thickBo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>
        <v>0</v>
      </c>
      <c r="S210" s="103">
        <v>5</v>
      </c>
      <c r="T210" s="103">
        <v>4</v>
      </c>
      <c r="U210" s="103">
        <v>0</v>
      </c>
      <c r="V210" s="103">
        <v>2</v>
      </c>
      <c r="W210" s="103">
        <v>0</v>
      </c>
      <c r="X210" s="103">
        <v>0</v>
      </c>
      <c r="Y210" s="103">
        <v>4</v>
      </c>
      <c r="Z210" s="103">
        <v>0</v>
      </c>
      <c r="AA210" s="103">
        <v>1</v>
      </c>
      <c r="AB210" s="104"/>
      <c r="AC210" s="101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2">
        <f t="shared" si="42"/>
        <v>0</v>
      </c>
      <c r="AN210" s="101"/>
      <c r="AQ210" s="54"/>
    </row>
    <row r="211" spans="1:43" s="26" customFormat="1" ht="16.5" hidden="1" thickBo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4</v>
      </c>
      <c r="U211" s="103">
        <v>0</v>
      </c>
      <c r="V211" s="103">
        <v>2</v>
      </c>
      <c r="W211" s="103">
        <v>0</v>
      </c>
      <c r="X211" s="103">
        <v>0</v>
      </c>
      <c r="Y211" s="103">
        <v>4</v>
      </c>
      <c r="Z211" s="103">
        <v>0</v>
      </c>
      <c r="AA211" s="103">
        <v>1</v>
      </c>
      <c r="AB211" s="104"/>
      <c r="AC211" s="101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2">
        <f t="shared" si="42"/>
        <v>0</v>
      </c>
      <c r="AN211" s="101"/>
      <c r="AQ211" s="54"/>
    </row>
    <row r="212" spans="1:43" s="26" customFormat="1" ht="16.5" hidden="1" thickBo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>
        <v>0</v>
      </c>
      <c r="S212" s="103">
        <v>5</v>
      </c>
      <c r="T212" s="103">
        <v>4</v>
      </c>
      <c r="U212" s="103">
        <v>0</v>
      </c>
      <c r="V212" s="103">
        <v>2</v>
      </c>
      <c r="W212" s="103">
        <v>0</v>
      </c>
      <c r="X212" s="103">
        <v>0</v>
      </c>
      <c r="Y212" s="103">
        <v>4</v>
      </c>
      <c r="Z212" s="103">
        <v>0</v>
      </c>
      <c r="AA212" s="103">
        <v>1</v>
      </c>
      <c r="AB212" s="104"/>
      <c r="AC212" s="101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2">
        <f t="shared" si="42"/>
        <v>0</v>
      </c>
      <c r="AN212" s="101"/>
      <c r="AQ212" s="54"/>
    </row>
    <row r="213" spans="1:43" s="26" customFormat="1" ht="16.5" hidden="1" thickBo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>
        <v>0</v>
      </c>
      <c r="S213" s="103">
        <v>5</v>
      </c>
      <c r="T213" s="103">
        <v>4</v>
      </c>
      <c r="U213" s="103">
        <v>0</v>
      </c>
      <c r="V213" s="103">
        <v>2</v>
      </c>
      <c r="W213" s="103">
        <v>0</v>
      </c>
      <c r="X213" s="103">
        <v>0</v>
      </c>
      <c r="Y213" s="103">
        <v>4</v>
      </c>
      <c r="Z213" s="103">
        <v>0</v>
      </c>
      <c r="AA213" s="103">
        <v>1</v>
      </c>
      <c r="AB213" s="104"/>
      <c r="AC213" s="101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2">
        <f t="shared" si="42"/>
        <v>0</v>
      </c>
      <c r="AN213" s="101"/>
      <c r="AQ213" s="54"/>
    </row>
    <row r="214" spans="1:43" s="26" customFormat="1" ht="16.5" hidden="1" thickBo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>
        <v>0</v>
      </c>
      <c r="S214" s="103">
        <v>5</v>
      </c>
      <c r="T214" s="103">
        <v>4</v>
      </c>
      <c r="U214" s="103">
        <v>0</v>
      </c>
      <c r="V214" s="103">
        <v>2</v>
      </c>
      <c r="W214" s="103">
        <v>0</v>
      </c>
      <c r="X214" s="103">
        <v>0</v>
      </c>
      <c r="Y214" s="103">
        <v>4</v>
      </c>
      <c r="Z214" s="103">
        <v>0</v>
      </c>
      <c r="AA214" s="103">
        <v>1</v>
      </c>
      <c r="AB214" s="104"/>
      <c r="AC214" s="101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2">
        <f t="shared" si="42"/>
        <v>0</v>
      </c>
      <c r="AN214" s="101"/>
      <c r="AQ214" s="54"/>
    </row>
    <row r="215" spans="1:43" s="26" customFormat="1" ht="16.5" hidden="1" thickBo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>
        <v>0</v>
      </c>
      <c r="S215" s="103">
        <v>5</v>
      </c>
      <c r="T215" s="103">
        <v>4</v>
      </c>
      <c r="U215" s="103">
        <v>0</v>
      </c>
      <c r="V215" s="103">
        <v>2</v>
      </c>
      <c r="W215" s="103">
        <v>0</v>
      </c>
      <c r="X215" s="103">
        <v>0</v>
      </c>
      <c r="Y215" s="103">
        <v>4</v>
      </c>
      <c r="Z215" s="103">
        <v>0</v>
      </c>
      <c r="AA215" s="103">
        <v>1</v>
      </c>
      <c r="AB215" s="104"/>
      <c r="AC215" s="101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2">
        <f t="shared" si="42"/>
        <v>0</v>
      </c>
      <c r="AN215" s="101"/>
      <c r="AQ215" s="54"/>
    </row>
    <row r="216" spans="1:43" s="26" customFormat="1" ht="16.5" hidden="1" thickBo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>
        <v>0</v>
      </c>
      <c r="S216" s="103">
        <v>5</v>
      </c>
      <c r="T216" s="103">
        <v>4</v>
      </c>
      <c r="U216" s="103">
        <v>0</v>
      </c>
      <c r="V216" s="103">
        <v>2</v>
      </c>
      <c r="W216" s="103">
        <v>0</v>
      </c>
      <c r="X216" s="103">
        <v>0</v>
      </c>
      <c r="Y216" s="103">
        <v>4</v>
      </c>
      <c r="Z216" s="103">
        <v>0</v>
      </c>
      <c r="AA216" s="103">
        <v>1</v>
      </c>
      <c r="AB216" s="104"/>
      <c r="AC216" s="101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2">
        <f t="shared" si="42"/>
        <v>0</v>
      </c>
      <c r="AN216" s="101"/>
      <c r="AQ216" s="54"/>
    </row>
    <row r="217" spans="1:43" s="26" customFormat="1" ht="16.5" hidden="1" thickBo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>
        <v>0</v>
      </c>
      <c r="S217" s="103">
        <v>5</v>
      </c>
      <c r="T217" s="103">
        <v>4</v>
      </c>
      <c r="U217" s="103">
        <v>0</v>
      </c>
      <c r="V217" s="103">
        <v>2</v>
      </c>
      <c r="W217" s="103">
        <v>0</v>
      </c>
      <c r="X217" s="103">
        <v>0</v>
      </c>
      <c r="Y217" s="103">
        <v>4</v>
      </c>
      <c r="Z217" s="103">
        <v>0</v>
      </c>
      <c r="AA217" s="103">
        <v>1</v>
      </c>
      <c r="AB217" s="104"/>
      <c r="AC217" s="101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2">
        <f t="shared" si="42"/>
        <v>0</v>
      </c>
      <c r="AN217" s="101"/>
      <c r="AQ217" s="54"/>
    </row>
    <row r="218" spans="1:43" s="26" customFormat="1" ht="16.5" hidden="1" thickBo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>
        <v>0</v>
      </c>
      <c r="S218" s="103">
        <v>5</v>
      </c>
      <c r="T218" s="103">
        <v>4</v>
      </c>
      <c r="U218" s="103">
        <v>0</v>
      </c>
      <c r="V218" s="103">
        <v>2</v>
      </c>
      <c r="W218" s="103">
        <v>0</v>
      </c>
      <c r="X218" s="103">
        <v>0</v>
      </c>
      <c r="Y218" s="103">
        <v>4</v>
      </c>
      <c r="Z218" s="103">
        <v>0</v>
      </c>
      <c r="AA218" s="103">
        <v>1</v>
      </c>
      <c r="AB218" s="104"/>
      <c r="AC218" s="101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2">
        <f t="shared" si="42"/>
        <v>0</v>
      </c>
      <c r="AN218" s="101"/>
      <c r="AQ218" s="54"/>
    </row>
    <row r="219" spans="1:43" s="26" customFormat="1" ht="16.5" hidden="1" thickBo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>
        <v>0</v>
      </c>
      <c r="S219" s="103">
        <v>5</v>
      </c>
      <c r="T219" s="103">
        <v>4</v>
      </c>
      <c r="U219" s="103">
        <v>0</v>
      </c>
      <c r="V219" s="103">
        <v>2</v>
      </c>
      <c r="W219" s="103">
        <v>0</v>
      </c>
      <c r="X219" s="103">
        <v>0</v>
      </c>
      <c r="Y219" s="103">
        <v>4</v>
      </c>
      <c r="Z219" s="103">
        <v>0</v>
      </c>
      <c r="AA219" s="103">
        <v>1</v>
      </c>
      <c r="AB219" s="104"/>
      <c r="AC219" s="101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2">
        <f t="shared" si="42"/>
        <v>0</v>
      </c>
      <c r="AN219" s="101"/>
      <c r="AQ219" s="54"/>
    </row>
    <row r="220" spans="1:43" s="26" customFormat="1" ht="16.5" hidden="1" thickBo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4</v>
      </c>
      <c r="U220" s="103">
        <v>0</v>
      </c>
      <c r="V220" s="103">
        <v>2</v>
      </c>
      <c r="W220" s="103">
        <v>0</v>
      </c>
      <c r="X220" s="103">
        <v>0</v>
      </c>
      <c r="Y220" s="103">
        <v>4</v>
      </c>
      <c r="Z220" s="103">
        <v>0</v>
      </c>
      <c r="AA220" s="103">
        <v>1</v>
      </c>
      <c r="AB220" s="104"/>
      <c r="AC220" s="101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2">
        <f t="shared" si="42"/>
        <v>0</v>
      </c>
      <c r="AN220" s="101"/>
      <c r="AQ220" s="54"/>
    </row>
    <row r="221" spans="1:43" s="26" customFormat="1" ht="16.5" hidden="1" thickBo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4</v>
      </c>
      <c r="U221" s="103">
        <v>0</v>
      </c>
      <c r="V221" s="103">
        <v>2</v>
      </c>
      <c r="W221" s="103">
        <v>0</v>
      </c>
      <c r="X221" s="103">
        <v>0</v>
      </c>
      <c r="Y221" s="103">
        <v>4</v>
      </c>
      <c r="Z221" s="103">
        <v>0</v>
      </c>
      <c r="AA221" s="103">
        <v>1</v>
      </c>
      <c r="AB221" s="104"/>
      <c r="AC221" s="101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2">
        <f t="shared" si="42"/>
        <v>0</v>
      </c>
      <c r="AN221" s="101"/>
      <c r="AQ221" s="54"/>
    </row>
    <row r="222" spans="1:43" s="26" customFormat="1" ht="16.5" hidden="1" thickBo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4</v>
      </c>
      <c r="U222" s="103">
        <v>0</v>
      </c>
      <c r="V222" s="103">
        <v>2</v>
      </c>
      <c r="W222" s="103">
        <v>0</v>
      </c>
      <c r="X222" s="103">
        <v>0</v>
      </c>
      <c r="Y222" s="103">
        <v>4</v>
      </c>
      <c r="Z222" s="103">
        <v>0</v>
      </c>
      <c r="AA222" s="103">
        <v>1</v>
      </c>
      <c r="AB222" s="104"/>
      <c r="AC222" s="101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2">
        <f t="shared" si="42"/>
        <v>0</v>
      </c>
      <c r="AN222" s="101"/>
      <c r="AQ222" s="54"/>
    </row>
    <row r="223" spans="1:43" ht="16.5" hidden="1" thickBo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03">
        <v>0</v>
      </c>
      <c r="S223" s="103">
        <v>5</v>
      </c>
      <c r="T223" s="103">
        <v>4</v>
      </c>
      <c r="U223" s="103">
        <v>0</v>
      </c>
      <c r="V223" s="103">
        <v>2</v>
      </c>
      <c r="W223" s="103">
        <v>0</v>
      </c>
      <c r="X223" s="103">
        <v>0</v>
      </c>
      <c r="Y223" s="103">
        <v>4</v>
      </c>
      <c r="Z223" s="103">
        <v>0</v>
      </c>
      <c r="AA223" s="103">
        <v>1</v>
      </c>
      <c r="AB223" s="104"/>
      <c r="AC223" s="101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2">
        <f t="shared" si="42"/>
        <v>0</v>
      </c>
      <c r="AN223" s="101"/>
      <c r="AQ223" s="54"/>
    </row>
    <row r="224" spans="1:43" ht="16.5" hidden="1" thickBo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03">
        <v>0</v>
      </c>
      <c r="S224" s="103">
        <v>5</v>
      </c>
      <c r="T224" s="103">
        <v>4</v>
      </c>
      <c r="U224" s="103">
        <v>0</v>
      </c>
      <c r="V224" s="103">
        <v>2</v>
      </c>
      <c r="W224" s="103">
        <v>0</v>
      </c>
      <c r="X224" s="103">
        <v>0</v>
      </c>
      <c r="Y224" s="103">
        <v>4</v>
      </c>
      <c r="Z224" s="103">
        <v>0</v>
      </c>
      <c r="AA224" s="103">
        <v>1</v>
      </c>
      <c r="AB224" s="104"/>
      <c r="AC224" s="101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2">
        <f t="shared" si="42"/>
        <v>0</v>
      </c>
      <c r="AN224" s="101"/>
      <c r="AQ224" s="54"/>
    </row>
    <row r="225" spans="1:43" ht="16.5" hidden="1" thickBo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03">
        <v>0</v>
      </c>
      <c r="S225" s="103">
        <v>5</v>
      </c>
      <c r="T225" s="103">
        <v>4</v>
      </c>
      <c r="U225" s="103">
        <v>0</v>
      </c>
      <c r="V225" s="103">
        <v>2</v>
      </c>
      <c r="W225" s="103">
        <v>0</v>
      </c>
      <c r="X225" s="103">
        <v>0</v>
      </c>
      <c r="Y225" s="103">
        <v>4</v>
      </c>
      <c r="Z225" s="103">
        <v>0</v>
      </c>
      <c r="AA225" s="103">
        <v>1</v>
      </c>
      <c r="AB225" s="104"/>
      <c r="AC225" s="101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2">
        <f t="shared" si="42"/>
        <v>0</v>
      </c>
      <c r="AN225" s="101"/>
      <c r="AQ225" s="54"/>
    </row>
    <row r="226" spans="1:43" ht="16.5" hidden="1" thickBo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03">
        <v>0</v>
      </c>
      <c r="S226" s="103">
        <v>5</v>
      </c>
      <c r="T226" s="103">
        <v>4</v>
      </c>
      <c r="U226" s="103">
        <v>0</v>
      </c>
      <c r="V226" s="103">
        <v>2</v>
      </c>
      <c r="W226" s="103">
        <v>0</v>
      </c>
      <c r="X226" s="103">
        <v>0</v>
      </c>
      <c r="Y226" s="103">
        <v>4</v>
      </c>
      <c r="Z226" s="103">
        <v>0</v>
      </c>
      <c r="AA226" s="103">
        <v>1</v>
      </c>
      <c r="AB226" s="104"/>
      <c r="AC226" s="101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2">
        <f t="shared" si="42"/>
        <v>0</v>
      </c>
      <c r="AN226" s="101"/>
      <c r="AQ226" s="54"/>
    </row>
    <row r="227" spans="1:43" ht="16.5" hidden="1" thickBo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03">
        <v>0</v>
      </c>
      <c r="S227" s="103">
        <v>5</v>
      </c>
      <c r="T227" s="103">
        <v>4</v>
      </c>
      <c r="U227" s="103">
        <v>0</v>
      </c>
      <c r="V227" s="103">
        <v>2</v>
      </c>
      <c r="W227" s="103">
        <v>0</v>
      </c>
      <c r="X227" s="103">
        <v>0</v>
      </c>
      <c r="Y227" s="103">
        <v>4</v>
      </c>
      <c r="Z227" s="103">
        <v>0</v>
      </c>
      <c r="AA227" s="103">
        <v>1</v>
      </c>
      <c r="AB227" s="104"/>
      <c r="AC227" s="101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2">
        <f t="shared" si="42"/>
        <v>0</v>
      </c>
      <c r="AN227" s="101"/>
      <c r="AQ227" s="54"/>
    </row>
    <row r="228" spans="1:43" ht="16.5" hidden="1" thickBot="1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03">
        <v>0</v>
      </c>
      <c r="S228" s="103">
        <v>5</v>
      </c>
      <c r="T228" s="103">
        <v>4</v>
      </c>
      <c r="U228" s="103">
        <v>0</v>
      </c>
      <c r="V228" s="103">
        <v>2</v>
      </c>
      <c r="W228" s="103">
        <v>0</v>
      </c>
      <c r="X228" s="103">
        <v>0</v>
      </c>
      <c r="Y228" s="103">
        <v>4</v>
      </c>
      <c r="Z228" s="103">
        <v>0</v>
      </c>
      <c r="AA228" s="103">
        <v>1</v>
      </c>
      <c r="AB228" s="104"/>
      <c r="AC228" s="101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2">
        <f t="shared" si="42"/>
        <v>0</v>
      </c>
      <c r="AN228" s="101"/>
      <c r="AQ228" s="54"/>
    </row>
    <row r="229" spans="1:43" ht="16.5" hidden="1" thickBot="1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03">
        <v>0</v>
      </c>
      <c r="S229" s="103">
        <v>5</v>
      </c>
      <c r="T229" s="103">
        <v>4</v>
      </c>
      <c r="U229" s="103">
        <v>0</v>
      </c>
      <c r="V229" s="103">
        <v>2</v>
      </c>
      <c r="W229" s="103">
        <v>0</v>
      </c>
      <c r="X229" s="103">
        <v>0</v>
      </c>
      <c r="Y229" s="103">
        <v>4</v>
      </c>
      <c r="Z229" s="103">
        <v>0</v>
      </c>
      <c r="AA229" s="103">
        <v>1</v>
      </c>
      <c r="AB229" s="104"/>
      <c r="AC229" s="101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2">
        <f t="shared" si="42"/>
        <v>0</v>
      </c>
      <c r="AN229" s="101"/>
      <c r="AQ229" s="54"/>
    </row>
    <row r="230" spans="1:43" ht="16.5" hidden="1" thickBot="1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03">
        <v>0</v>
      </c>
      <c r="S230" s="103">
        <v>5</v>
      </c>
      <c r="T230" s="103">
        <v>4</v>
      </c>
      <c r="U230" s="103">
        <v>0</v>
      </c>
      <c r="V230" s="103">
        <v>2</v>
      </c>
      <c r="W230" s="103">
        <v>0</v>
      </c>
      <c r="X230" s="103">
        <v>0</v>
      </c>
      <c r="Y230" s="103">
        <v>4</v>
      </c>
      <c r="Z230" s="103">
        <v>0</v>
      </c>
      <c r="AA230" s="103">
        <v>1</v>
      </c>
      <c r="AB230" s="104"/>
      <c r="AC230" s="101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2">
        <f t="shared" ref="AM230:AM256" si="44">AG230+AH230+AI230+AJ230+AK230+AL230</f>
        <v>0</v>
      </c>
      <c r="AN230" s="101"/>
      <c r="AQ230" s="54"/>
    </row>
    <row r="231" spans="1:43" ht="16.5" hidden="1" thickBot="1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03">
        <v>0</v>
      </c>
      <c r="S231" s="103">
        <v>5</v>
      </c>
      <c r="T231" s="103">
        <v>4</v>
      </c>
      <c r="U231" s="103">
        <v>0</v>
      </c>
      <c r="V231" s="103">
        <v>2</v>
      </c>
      <c r="W231" s="103">
        <v>0</v>
      </c>
      <c r="X231" s="103">
        <v>0</v>
      </c>
      <c r="Y231" s="103">
        <v>4</v>
      </c>
      <c r="Z231" s="103">
        <v>0</v>
      </c>
      <c r="AA231" s="103">
        <v>1</v>
      </c>
      <c r="AB231" s="104"/>
      <c r="AC231" s="101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2">
        <f t="shared" si="44"/>
        <v>0</v>
      </c>
      <c r="AN231" s="101"/>
      <c r="AQ231" s="54"/>
    </row>
    <row r="232" spans="1:43" ht="16.5" hidden="1" thickBot="1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03">
        <v>0</v>
      </c>
      <c r="S232" s="103">
        <v>5</v>
      </c>
      <c r="T232" s="103">
        <v>4</v>
      </c>
      <c r="U232" s="103">
        <v>0</v>
      </c>
      <c r="V232" s="103">
        <v>2</v>
      </c>
      <c r="W232" s="103">
        <v>0</v>
      </c>
      <c r="X232" s="103">
        <v>0</v>
      </c>
      <c r="Y232" s="103">
        <v>4</v>
      </c>
      <c r="Z232" s="103">
        <v>0</v>
      </c>
      <c r="AA232" s="103">
        <v>1</v>
      </c>
      <c r="AB232" s="104"/>
      <c r="AC232" s="101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2">
        <f t="shared" si="44"/>
        <v>0</v>
      </c>
      <c r="AN232" s="101"/>
      <c r="AQ232" s="54"/>
    </row>
    <row r="233" spans="1:43" ht="16.5" hidden="1" thickBot="1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03">
        <v>0</v>
      </c>
      <c r="S233" s="103">
        <v>5</v>
      </c>
      <c r="T233" s="103">
        <v>4</v>
      </c>
      <c r="U233" s="103">
        <v>0</v>
      </c>
      <c r="V233" s="103">
        <v>2</v>
      </c>
      <c r="W233" s="103">
        <v>0</v>
      </c>
      <c r="X233" s="103">
        <v>0</v>
      </c>
      <c r="Y233" s="103">
        <v>4</v>
      </c>
      <c r="Z233" s="103">
        <v>0</v>
      </c>
      <c r="AA233" s="103">
        <v>1</v>
      </c>
      <c r="AB233" s="104"/>
      <c r="AC233" s="101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2">
        <f t="shared" si="44"/>
        <v>0</v>
      </c>
      <c r="AN233" s="101"/>
      <c r="AQ233" s="54"/>
    </row>
    <row r="234" spans="1:43" ht="16.5" hidden="1" thickBot="1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4</v>
      </c>
      <c r="Z234" s="103">
        <v>0</v>
      </c>
      <c r="AA234" s="103">
        <v>1</v>
      </c>
      <c r="AB234" s="104"/>
      <c r="AC234" s="101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2">
        <f t="shared" si="44"/>
        <v>0</v>
      </c>
      <c r="AN234" s="101"/>
      <c r="AQ234" s="54"/>
    </row>
    <row r="235" spans="1:43" ht="16.5" hidden="1" thickBot="1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0</v>
      </c>
      <c r="X235" s="103">
        <v>0</v>
      </c>
      <c r="Y235" s="103">
        <v>4</v>
      </c>
      <c r="Z235" s="103">
        <v>0</v>
      </c>
      <c r="AA235" s="103">
        <v>1</v>
      </c>
      <c r="AB235" s="104"/>
      <c r="AC235" s="101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2">
        <f t="shared" si="44"/>
        <v>0</v>
      </c>
      <c r="AN235" s="101"/>
      <c r="AQ235" s="54"/>
    </row>
    <row r="236" spans="1:43" ht="16.5" hidden="1" thickBot="1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03">
        <v>0</v>
      </c>
      <c r="S236" s="103">
        <v>5</v>
      </c>
      <c r="T236" s="103">
        <v>4</v>
      </c>
      <c r="U236" s="103">
        <v>0</v>
      </c>
      <c r="V236" s="103">
        <v>2</v>
      </c>
      <c r="W236" s="103">
        <v>0</v>
      </c>
      <c r="X236" s="103">
        <v>0</v>
      </c>
      <c r="Y236" s="103">
        <v>4</v>
      </c>
      <c r="Z236" s="103">
        <v>0</v>
      </c>
      <c r="AA236" s="103">
        <v>1</v>
      </c>
      <c r="AB236" s="104"/>
      <c r="AC236" s="101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2">
        <f t="shared" si="44"/>
        <v>0</v>
      </c>
      <c r="AN236" s="101"/>
      <c r="AQ236" s="54"/>
    </row>
    <row r="237" spans="1:43" ht="16.5" hidden="1" thickBot="1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03">
        <v>0</v>
      </c>
      <c r="S237" s="103">
        <v>5</v>
      </c>
      <c r="T237" s="103">
        <v>4</v>
      </c>
      <c r="U237" s="103">
        <v>0</v>
      </c>
      <c r="V237" s="103">
        <v>2</v>
      </c>
      <c r="W237" s="103">
        <v>0</v>
      </c>
      <c r="X237" s="103">
        <v>0</v>
      </c>
      <c r="Y237" s="103">
        <v>4</v>
      </c>
      <c r="Z237" s="103">
        <v>0</v>
      </c>
      <c r="AA237" s="103">
        <v>1</v>
      </c>
      <c r="AB237" s="104"/>
      <c r="AC237" s="101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2">
        <f t="shared" si="44"/>
        <v>0</v>
      </c>
      <c r="AN237" s="101"/>
      <c r="AQ237" s="54"/>
    </row>
    <row r="238" spans="1:43" ht="16.5" hidden="1" thickBot="1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0</v>
      </c>
      <c r="X238" s="103">
        <v>0</v>
      </c>
      <c r="Y238" s="103">
        <v>4</v>
      </c>
      <c r="Z238" s="103">
        <v>0</v>
      </c>
      <c r="AA238" s="103">
        <v>1</v>
      </c>
      <c r="AB238" s="104"/>
      <c r="AC238" s="101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2">
        <f t="shared" si="44"/>
        <v>0</v>
      </c>
      <c r="AN238" s="101"/>
      <c r="AQ238" s="54"/>
    </row>
    <row r="239" spans="1:43" ht="16.5" hidden="1" thickBot="1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0</v>
      </c>
      <c r="X239" s="103">
        <v>0</v>
      </c>
      <c r="Y239" s="103">
        <v>4</v>
      </c>
      <c r="Z239" s="103">
        <v>0</v>
      </c>
      <c r="AA239" s="103">
        <v>1</v>
      </c>
      <c r="AB239" s="104"/>
      <c r="AC239" s="101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2">
        <f t="shared" si="44"/>
        <v>0</v>
      </c>
      <c r="AN239" s="101"/>
      <c r="AQ239" s="54"/>
    </row>
    <row r="240" spans="1:43" ht="16.5" hidden="1" thickBot="1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03">
        <v>0</v>
      </c>
      <c r="S240" s="103">
        <v>5</v>
      </c>
      <c r="T240" s="103">
        <v>4</v>
      </c>
      <c r="U240" s="103">
        <v>0</v>
      </c>
      <c r="V240" s="103">
        <v>2</v>
      </c>
      <c r="W240" s="103">
        <v>0</v>
      </c>
      <c r="X240" s="103">
        <v>0</v>
      </c>
      <c r="Y240" s="103">
        <v>4</v>
      </c>
      <c r="Z240" s="103">
        <v>0</v>
      </c>
      <c r="AA240" s="103">
        <v>1</v>
      </c>
      <c r="AB240" s="104"/>
      <c r="AC240" s="101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2">
        <f t="shared" si="44"/>
        <v>0</v>
      </c>
      <c r="AN240" s="101"/>
      <c r="AQ240" s="54"/>
    </row>
    <row r="241" spans="1:95" ht="16.5" hidden="1" thickBot="1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0</v>
      </c>
      <c r="X241" s="103">
        <v>0</v>
      </c>
      <c r="Y241" s="103">
        <v>4</v>
      </c>
      <c r="Z241" s="103">
        <v>0</v>
      </c>
      <c r="AA241" s="103">
        <v>1</v>
      </c>
      <c r="AB241" s="104"/>
      <c r="AC241" s="101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2">
        <f t="shared" si="44"/>
        <v>0</v>
      </c>
      <c r="AN241" s="101"/>
      <c r="AQ241" s="54"/>
    </row>
    <row r="242" spans="1:95" ht="16.5" hidden="1" thickBo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0</v>
      </c>
      <c r="X242" s="103">
        <v>0</v>
      </c>
      <c r="Y242" s="103">
        <v>4</v>
      </c>
      <c r="Z242" s="103">
        <v>0</v>
      </c>
      <c r="AA242" s="103">
        <v>1</v>
      </c>
      <c r="AB242" s="104"/>
      <c r="AC242" s="101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2">
        <f t="shared" si="44"/>
        <v>0</v>
      </c>
      <c r="AN242" s="101"/>
      <c r="AQ242" s="54"/>
    </row>
    <row r="243" spans="1:95" ht="16.5" hidden="1" thickBot="1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03">
        <v>4</v>
      </c>
      <c r="Z243" s="103">
        <v>0</v>
      </c>
      <c r="AA243" s="103">
        <v>1</v>
      </c>
      <c r="AB243" s="104"/>
      <c r="AC243" s="101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2">
        <f t="shared" si="44"/>
        <v>0</v>
      </c>
      <c r="AN243" s="101"/>
      <c r="AQ243" s="54"/>
    </row>
    <row r="244" spans="1:95" ht="16.5" hidden="1" thickBot="1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0</v>
      </c>
      <c r="X244" s="103">
        <v>0</v>
      </c>
      <c r="Y244" s="103">
        <v>4</v>
      </c>
      <c r="Z244" s="103">
        <v>0</v>
      </c>
      <c r="AA244" s="103">
        <v>1</v>
      </c>
      <c r="AB244" s="104"/>
      <c r="AC244" s="101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2">
        <f t="shared" si="44"/>
        <v>0</v>
      </c>
      <c r="AN244" s="101"/>
      <c r="AQ244" s="54"/>
    </row>
    <row r="245" spans="1:95" ht="16.5" hidden="1" thickBot="1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03">
        <v>0</v>
      </c>
      <c r="S245" s="103">
        <v>5</v>
      </c>
      <c r="T245" s="103">
        <v>4</v>
      </c>
      <c r="U245" s="103">
        <v>0</v>
      </c>
      <c r="V245" s="103">
        <v>2</v>
      </c>
      <c r="W245" s="103">
        <v>0</v>
      </c>
      <c r="X245" s="103">
        <v>0</v>
      </c>
      <c r="Y245" s="103">
        <v>4</v>
      </c>
      <c r="Z245" s="103">
        <v>0</v>
      </c>
      <c r="AA245" s="103">
        <v>1</v>
      </c>
      <c r="AB245" s="104"/>
      <c r="AC245" s="101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2">
        <f t="shared" si="44"/>
        <v>0</v>
      </c>
      <c r="AN245" s="101"/>
      <c r="AQ245" s="54"/>
    </row>
    <row r="246" spans="1:95" ht="16.5" hidden="1" thickBot="1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03">
        <v>0</v>
      </c>
      <c r="S246" s="103">
        <v>5</v>
      </c>
      <c r="T246" s="103">
        <v>4</v>
      </c>
      <c r="U246" s="103">
        <v>0</v>
      </c>
      <c r="V246" s="103">
        <v>2</v>
      </c>
      <c r="W246" s="103">
        <v>0</v>
      </c>
      <c r="X246" s="103">
        <v>0</v>
      </c>
      <c r="Y246" s="103">
        <v>4</v>
      </c>
      <c r="Z246" s="103">
        <v>0</v>
      </c>
      <c r="AA246" s="103">
        <v>1</v>
      </c>
      <c r="AB246" s="104"/>
      <c r="AC246" s="101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2">
        <f t="shared" si="44"/>
        <v>0</v>
      </c>
      <c r="AN246" s="101"/>
      <c r="AQ246" s="54"/>
    </row>
    <row r="247" spans="1:95" ht="19.5" hidden="1" thickBot="1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0</v>
      </c>
      <c r="X247" s="103">
        <v>0</v>
      </c>
      <c r="Y247" s="103">
        <v>4</v>
      </c>
      <c r="Z247" s="103">
        <v>0</v>
      </c>
      <c r="AA247" s="103">
        <v>1</v>
      </c>
      <c r="AB247" s="104"/>
      <c r="AC247" s="101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2">
        <f t="shared" si="44"/>
        <v>0</v>
      </c>
      <c r="AN247" s="101"/>
      <c r="AQ247" s="49">
        <f>AQ248</f>
        <v>0</v>
      </c>
    </row>
    <row r="248" spans="1:95" ht="19.5" hidden="1" thickBot="1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03">
        <v>0</v>
      </c>
      <c r="S248" s="103">
        <v>5</v>
      </c>
      <c r="T248" s="103">
        <v>4</v>
      </c>
      <c r="U248" s="103">
        <v>0</v>
      </c>
      <c r="V248" s="103">
        <v>2</v>
      </c>
      <c r="W248" s="103">
        <v>0</v>
      </c>
      <c r="X248" s="103">
        <v>0</v>
      </c>
      <c r="Y248" s="103">
        <v>4</v>
      </c>
      <c r="Z248" s="103">
        <v>0</v>
      </c>
      <c r="AA248" s="103">
        <v>1</v>
      </c>
      <c r="AB248" s="104"/>
      <c r="AC248" s="101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2">
        <f t="shared" si="44"/>
        <v>0</v>
      </c>
      <c r="AN248" s="101"/>
      <c r="AQ248" s="49">
        <v>0</v>
      </c>
    </row>
    <row r="249" spans="1:95" ht="60.75" customHeight="1" thickBot="1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03">
        <v>0</v>
      </c>
      <c r="S249" s="103">
        <v>5</v>
      </c>
      <c r="T249" s="103">
        <v>5</v>
      </c>
      <c r="U249" s="103">
        <v>0</v>
      </c>
      <c r="V249" s="103">
        <v>0</v>
      </c>
      <c r="W249" s="103">
        <v>0</v>
      </c>
      <c r="X249" s="103">
        <v>0</v>
      </c>
      <c r="Y249" s="103">
        <v>0</v>
      </c>
      <c r="Z249" s="103">
        <v>0</v>
      </c>
      <c r="AA249" s="103">
        <v>0</v>
      </c>
      <c r="AB249" s="125" t="s">
        <v>0</v>
      </c>
      <c r="AC249" s="101" t="s">
        <v>4</v>
      </c>
      <c r="AD249" s="126" t="e">
        <f t="shared" ref="AD249:AL249" si="45">AD250</f>
        <v>#REF!</v>
      </c>
      <c r="AE249" s="126" t="e">
        <f t="shared" si="45"/>
        <v>#REF!</v>
      </c>
      <c r="AF249" s="126" t="e">
        <f t="shared" si="45"/>
        <v>#REF!</v>
      </c>
      <c r="AG249" s="126">
        <f t="shared" si="45"/>
        <v>1200</v>
      </c>
      <c r="AH249" s="126">
        <f t="shared" si="45"/>
        <v>1200</v>
      </c>
      <c r="AI249" s="126">
        <f t="shared" si="45"/>
        <v>1200</v>
      </c>
      <c r="AJ249" s="126">
        <f t="shared" si="45"/>
        <v>1200</v>
      </c>
      <c r="AK249" s="126">
        <f t="shared" si="45"/>
        <v>1200</v>
      </c>
      <c r="AL249" s="126">
        <f t="shared" si="45"/>
        <v>1200</v>
      </c>
      <c r="AM249" s="102">
        <f t="shared" si="44"/>
        <v>7200</v>
      </c>
      <c r="AN249" s="101" t="s">
        <v>75</v>
      </c>
      <c r="AQ249" s="56"/>
      <c r="AR249" s="74"/>
      <c r="AS249" s="74"/>
      <c r="AT249" s="74"/>
      <c r="AU249" s="74"/>
      <c r="AV249" s="74"/>
      <c r="AW249" s="74"/>
      <c r="AX249" s="3"/>
      <c r="AY249" s="1" t="s">
        <v>68</v>
      </c>
    </row>
    <row r="250" spans="1:95" ht="31.5" customHeight="1" thickBot="1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03">
        <v>0</v>
      </c>
      <c r="S250" s="103">
        <v>5</v>
      </c>
      <c r="T250" s="103">
        <v>5</v>
      </c>
      <c r="U250" s="103">
        <v>0</v>
      </c>
      <c r="V250" s="103">
        <v>1</v>
      </c>
      <c r="W250" s="103">
        <v>0</v>
      </c>
      <c r="X250" s="103">
        <v>0</v>
      </c>
      <c r="Y250" s="103">
        <v>0</v>
      </c>
      <c r="Z250" s="103">
        <v>0</v>
      </c>
      <c r="AA250" s="103">
        <v>0</v>
      </c>
      <c r="AB250" s="127" t="s">
        <v>144</v>
      </c>
      <c r="AC250" s="101" t="s">
        <v>4</v>
      </c>
      <c r="AD250" s="128" t="e">
        <f>#REF!</f>
        <v>#REF!</v>
      </c>
      <c r="AE250" s="128" t="e">
        <f>#REF!</f>
        <v>#REF!</v>
      </c>
      <c r="AF250" s="128" t="e">
        <f>#REF!</f>
        <v>#REF!</v>
      </c>
      <c r="AG250" s="128">
        <f t="shared" ref="AG250:AL250" si="46">AG254</f>
        <v>1200</v>
      </c>
      <c r="AH250" s="128">
        <f t="shared" si="46"/>
        <v>1200</v>
      </c>
      <c r="AI250" s="128">
        <f t="shared" si="46"/>
        <v>1200</v>
      </c>
      <c r="AJ250" s="128">
        <f t="shared" si="46"/>
        <v>1200</v>
      </c>
      <c r="AK250" s="128">
        <f t="shared" si="46"/>
        <v>1200</v>
      </c>
      <c r="AL250" s="128">
        <f t="shared" si="46"/>
        <v>1200</v>
      </c>
      <c r="AM250" s="102">
        <f t="shared" si="44"/>
        <v>7200</v>
      </c>
      <c r="AN250" s="124"/>
      <c r="AQ250" s="80">
        <v>1</v>
      </c>
      <c r="AR250" s="75"/>
      <c r="AS250" s="75"/>
      <c r="AT250" s="75"/>
      <c r="AU250" s="75"/>
      <c r="AV250" s="75"/>
      <c r="AW250" s="75"/>
      <c r="AX250" s="174"/>
      <c r="AY250" s="1" t="s">
        <v>66</v>
      </c>
    </row>
    <row r="251" spans="1:95" s="37" customFormat="1" ht="54.75" customHeight="1" thickBot="1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47">
        <v>0</v>
      </c>
      <c r="S251" s="147">
        <v>5</v>
      </c>
      <c r="T251" s="147">
        <v>5</v>
      </c>
      <c r="U251" s="147">
        <v>0</v>
      </c>
      <c r="V251" s="147">
        <v>1</v>
      </c>
      <c r="W251" s="147">
        <v>0</v>
      </c>
      <c r="X251" s="147">
        <v>0</v>
      </c>
      <c r="Y251" s="147">
        <v>0</v>
      </c>
      <c r="Z251" s="147">
        <v>0</v>
      </c>
      <c r="AA251" s="147">
        <v>1</v>
      </c>
      <c r="AB251" s="148" t="s">
        <v>36</v>
      </c>
      <c r="AC251" s="149" t="s">
        <v>28</v>
      </c>
      <c r="AD251" s="56"/>
      <c r="AE251" s="56"/>
      <c r="AF251" s="56"/>
      <c r="AG251" s="56"/>
      <c r="AH251" s="56"/>
      <c r="AI251" s="56"/>
      <c r="AJ251" s="77">
        <f>AD251+AE251+AI251</f>
        <v>0</v>
      </c>
      <c r="AK251" s="150"/>
      <c r="AL251" s="131"/>
      <c r="AM251" s="102">
        <f t="shared" si="44"/>
        <v>0</v>
      </c>
      <c r="AN251" s="129"/>
      <c r="AO251" s="36"/>
      <c r="AP251" s="36"/>
      <c r="AQ251" s="55">
        <f>AQ252</f>
        <v>0</v>
      </c>
      <c r="AR251" s="66">
        <f t="shared" ref="AR251:AW251" si="47">AG249</f>
        <v>1200</v>
      </c>
      <c r="AS251" s="66">
        <f t="shared" si="47"/>
        <v>1200</v>
      </c>
      <c r="AT251" s="66">
        <f t="shared" si="47"/>
        <v>1200</v>
      </c>
      <c r="AU251" s="66">
        <f t="shared" si="47"/>
        <v>1200</v>
      </c>
      <c r="AV251" s="66">
        <f t="shared" si="47"/>
        <v>1200</v>
      </c>
      <c r="AW251" s="66">
        <f t="shared" si="47"/>
        <v>1200</v>
      </c>
      <c r="AX251" s="168"/>
      <c r="AY251" s="7" t="s">
        <v>67</v>
      </c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</row>
    <row r="252" spans="1:95" ht="37.5" customHeight="1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47">
        <v>0</v>
      </c>
      <c r="S252" s="147">
        <v>5</v>
      </c>
      <c r="T252" s="147">
        <v>5</v>
      </c>
      <c r="U252" s="147">
        <v>0</v>
      </c>
      <c r="V252" s="147">
        <v>1</v>
      </c>
      <c r="W252" s="147">
        <v>0</v>
      </c>
      <c r="X252" s="147">
        <v>0</v>
      </c>
      <c r="Y252" s="147">
        <v>1</v>
      </c>
      <c r="Z252" s="147">
        <v>0</v>
      </c>
      <c r="AA252" s="147">
        <v>0</v>
      </c>
      <c r="AB252" s="151" t="s">
        <v>155</v>
      </c>
      <c r="AC252" s="152" t="s">
        <v>32</v>
      </c>
      <c r="AD252" s="78">
        <v>1</v>
      </c>
      <c r="AE252" s="78">
        <v>1</v>
      </c>
      <c r="AF252" s="153"/>
      <c r="AG252" s="153">
        <v>1</v>
      </c>
      <c r="AH252" s="153">
        <v>1</v>
      </c>
      <c r="AI252" s="153">
        <v>1</v>
      </c>
      <c r="AJ252" s="154">
        <v>1</v>
      </c>
      <c r="AK252" s="149">
        <v>1</v>
      </c>
      <c r="AL252" s="133">
        <v>1</v>
      </c>
      <c r="AM252" s="102"/>
      <c r="AN252" s="124"/>
      <c r="AQ252" s="55">
        <v>0</v>
      </c>
      <c r="AR252" s="72"/>
      <c r="AS252" s="72"/>
      <c r="AT252" s="72"/>
      <c r="AU252" s="72"/>
      <c r="AV252" s="72"/>
      <c r="AW252" s="72"/>
      <c r="AX252" s="3"/>
    </row>
    <row r="253" spans="1:95" ht="37.5" customHeight="1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47">
        <v>0</v>
      </c>
      <c r="S253" s="147">
        <v>5</v>
      </c>
      <c r="T253" s="147">
        <v>5</v>
      </c>
      <c r="U253" s="147">
        <v>0</v>
      </c>
      <c r="V253" s="147">
        <v>1</v>
      </c>
      <c r="W253" s="147">
        <v>0</v>
      </c>
      <c r="X253" s="147">
        <v>0</v>
      </c>
      <c r="Y253" s="147">
        <v>1</v>
      </c>
      <c r="Z253" s="147">
        <v>0</v>
      </c>
      <c r="AA253" s="147">
        <v>1</v>
      </c>
      <c r="AB253" s="104" t="s">
        <v>174</v>
      </c>
      <c r="AC253" s="152"/>
      <c r="AD253" s="78"/>
      <c r="AE253" s="78"/>
      <c r="AF253" s="153"/>
      <c r="AG253" s="153"/>
      <c r="AH253" s="153"/>
      <c r="AI253" s="153"/>
      <c r="AJ253" s="154"/>
      <c r="AK253" s="149"/>
      <c r="AL253" s="133"/>
      <c r="AM253" s="102"/>
      <c r="AN253" s="124"/>
      <c r="AQ253" s="55"/>
      <c r="AR253" s="72"/>
      <c r="AS253" s="72"/>
      <c r="AT253" s="72"/>
      <c r="AU253" s="72"/>
      <c r="AV253" s="72"/>
      <c r="AW253" s="72"/>
      <c r="AX253" s="3"/>
    </row>
    <row r="254" spans="1:95" ht="56.25" customHeight="1">
      <c r="A254" s="135">
        <v>6</v>
      </c>
      <c r="B254" s="135">
        <v>0</v>
      </c>
      <c r="C254" s="135">
        <v>2</v>
      </c>
      <c r="D254" s="135">
        <v>0</v>
      </c>
      <c r="E254" s="135">
        <v>5</v>
      </c>
      <c r="F254" s="135">
        <v>0</v>
      </c>
      <c r="G254" s="135">
        <v>3</v>
      </c>
      <c r="H254" s="135">
        <v>0</v>
      </c>
      <c r="I254" s="135">
        <v>5</v>
      </c>
      <c r="J254" s="135">
        <v>5</v>
      </c>
      <c r="K254" s="135">
        <v>0</v>
      </c>
      <c r="L254" s="135">
        <v>1</v>
      </c>
      <c r="M254" s="135">
        <v>4</v>
      </c>
      <c r="N254" s="135">
        <v>0</v>
      </c>
      <c r="O254" s="135">
        <v>0</v>
      </c>
      <c r="P254" s="135">
        <v>3</v>
      </c>
      <c r="Q254" s="135" t="s">
        <v>164</v>
      </c>
      <c r="R254" s="135">
        <v>0</v>
      </c>
      <c r="S254" s="135">
        <v>5</v>
      </c>
      <c r="T254" s="135">
        <v>5</v>
      </c>
      <c r="U254" s="135">
        <v>0</v>
      </c>
      <c r="V254" s="135">
        <v>1</v>
      </c>
      <c r="W254" s="135">
        <v>0</v>
      </c>
      <c r="X254" s="135">
        <v>0</v>
      </c>
      <c r="Y254" s="135">
        <v>2</v>
      </c>
      <c r="Z254" s="135">
        <v>0</v>
      </c>
      <c r="AA254" s="135">
        <v>0</v>
      </c>
      <c r="AB254" s="132" t="s">
        <v>145</v>
      </c>
      <c r="AC254" s="101" t="s">
        <v>4</v>
      </c>
      <c r="AD254" s="128">
        <v>0</v>
      </c>
      <c r="AE254" s="128">
        <v>0</v>
      </c>
      <c r="AF254" s="128">
        <v>0</v>
      </c>
      <c r="AG254" s="128">
        <f t="shared" ref="AG254:AL254" si="48">AG255</f>
        <v>1200</v>
      </c>
      <c r="AH254" s="128">
        <f t="shared" si="48"/>
        <v>1200</v>
      </c>
      <c r="AI254" s="128">
        <f t="shared" si="48"/>
        <v>1200</v>
      </c>
      <c r="AJ254" s="128">
        <f t="shared" si="48"/>
        <v>1200</v>
      </c>
      <c r="AK254" s="128">
        <f t="shared" si="48"/>
        <v>1200</v>
      </c>
      <c r="AL254" s="128">
        <f t="shared" si="48"/>
        <v>1200</v>
      </c>
      <c r="AM254" s="102">
        <f t="shared" si="44"/>
        <v>7200</v>
      </c>
      <c r="AN254" s="101" t="s">
        <v>75</v>
      </c>
      <c r="AQ254" s="57"/>
      <c r="AR254" s="72"/>
      <c r="AS254" s="72"/>
      <c r="AT254" s="72"/>
      <c r="AU254" s="72"/>
      <c r="AV254" s="72"/>
      <c r="AW254" s="72"/>
      <c r="AX254" s="3"/>
    </row>
    <row r="255" spans="1:95" ht="35.25" customHeight="1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>
        <v>0</v>
      </c>
      <c r="S255" s="135">
        <v>5</v>
      </c>
      <c r="T255" s="135">
        <v>5</v>
      </c>
      <c r="U255" s="135">
        <v>0</v>
      </c>
      <c r="V255" s="135">
        <v>1</v>
      </c>
      <c r="W255" s="135">
        <v>0</v>
      </c>
      <c r="X255" s="135">
        <v>0</v>
      </c>
      <c r="Y255" s="135">
        <v>2</v>
      </c>
      <c r="Z255" s="135">
        <v>0</v>
      </c>
      <c r="AA255" s="135">
        <v>0</v>
      </c>
      <c r="AB255" s="108" t="s">
        <v>26</v>
      </c>
      <c r="AC255" s="101" t="s">
        <v>4</v>
      </c>
      <c r="AD255" s="128">
        <v>1150</v>
      </c>
      <c r="AE255" s="128">
        <v>1150</v>
      </c>
      <c r="AF255" s="128">
        <v>1150</v>
      </c>
      <c r="AG255" s="111">
        <v>1200</v>
      </c>
      <c r="AH255" s="111">
        <v>1200</v>
      </c>
      <c r="AI255" s="111">
        <v>1200</v>
      </c>
      <c r="AJ255" s="111">
        <v>1200</v>
      </c>
      <c r="AK255" s="111">
        <v>1200</v>
      </c>
      <c r="AL255" s="111">
        <v>1200</v>
      </c>
      <c r="AM255" s="102">
        <f t="shared" si="44"/>
        <v>7200</v>
      </c>
      <c r="AN255" s="124"/>
      <c r="AQ255" s="55">
        <f>AQ256</f>
        <v>50</v>
      </c>
      <c r="AR255" s="72"/>
      <c r="AS255" s="72"/>
      <c r="AT255" s="72"/>
      <c r="AU255" s="72"/>
      <c r="AV255" s="72"/>
      <c r="AW255" s="72"/>
      <c r="AX255" s="3"/>
    </row>
    <row r="256" spans="1:95" ht="56.25" customHeight="1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>
        <v>0</v>
      </c>
      <c r="S256" s="135">
        <v>5</v>
      </c>
      <c r="T256" s="135">
        <v>5</v>
      </c>
      <c r="U256" s="135">
        <v>0</v>
      </c>
      <c r="V256" s="135">
        <v>1</v>
      </c>
      <c r="W256" s="135">
        <v>0</v>
      </c>
      <c r="X256" s="135">
        <v>0</v>
      </c>
      <c r="Y256" s="135">
        <v>2</v>
      </c>
      <c r="Z256" s="135">
        <v>0</v>
      </c>
      <c r="AA256" s="135">
        <v>2</v>
      </c>
      <c r="AB256" s="136" t="s">
        <v>146</v>
      </c>
      <c r="AC256" s="124" t="s">
        <v>31</v>
      </c>
      <c r="AD256" s="128"/>
      <c r="AE256" s="128"/>
      <c r="AF256" s="128"/>
      <c r="AG256" s="133">
        <v>1</v>
      </c>
      <c r="AH256" s="133">
        <v>1</v>
      </c>
      <c r="AI256" s="133">
        <v>1</v>
      </c>
      <c r="AJ256" s="133">
        <v>1</v>
      </c>
      <c r="AK256" s="133">
        <v>1</v>
      </c>
      <c r="AL256" s="133">
        <v>1</v>
      </c>
      <c r="AM256" s="102">
        <f t="shared" si="44"/>
        <v>6</v>
      </c>
      <c r="AN256" s="124"/>
      <c r="AQ256" s="82">
        <v>50</v>
      </c>
      <c r="AR256" s="72"/>
      <c r="AS256" s="72"/>
      <c r="AT256" s="72"/>
      <c r="AU256" s="72"/>
      <c r="AV256" s="72"/>
      <c r="AW256" s="72"/>
      <c r="AX256" s="3"/>
    </row>
    <row r="257" spans="1:50" ht="63.75" customHeight="1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8">
        <v>0</v>
      </c>
      <c r="S257" s="138">
        <v>5</v>
      </c>
      <c r="T257" s="138">
        <v>5</v>
      </c>
      <c r="U257" s="138">
        <v>0</v>
      </c>
      <c r="V257" s="138">
        <v>2</v>
      </c>
      <c r="W257" s="138">
        <v>0</v>
      </c>
      <c r="X257" s="138">
        <v>0</v>
      </c>
      <c r="Y257" s="138">
        <v>0</v>
      </c>
      <c r="Z257" s="138">
        <v>0</v>
      </c>
      <c r="AA257" s="138">
        <v>0</v>
      </c>
      <c r="AB257" s="132" t="s">
        <v>147</v>
      </c>
      <c r="AC257" s="101" t="s">
        <v>4</v>
      </c>
      <c r="AD257" s="128">
        <f>AD260</f>
        <v>0</v>
      </c>
      <c r="AE257" s="128">
        <f>AE260</f>
        <v>0</v>
      </c>
      <c r="AF257" s="128">
        <f>AF260</f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02">
        <f>AG257+AH257+AI257+AJ257+AK257+AL257</f>
        <v>0</v>
      </c>
      <c r="AN257" s="124"/>
      <c r="AQ257" s="79"/>
      <c r="AR257" s="72"/>
      <c r="AS257" s="72"/>
      <c r="AT257" s="72"/>
      <c r="AU257" s="72"/>
      <c r="AV257" s="72"/>
      <c r="AW257" s="72"/>
      <c r="AX257" s="3"/>
    </row>
    <row r="258" spans="1:50" ht="68.25" customHeight="1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8">
        <v>0</v>
      </c>
      <c r="S258" s="138">
        <v>5</v>
      </c>
      <c r="T258" s="138">
        <v>5</v>
      </c>
      <c r="U258" s="138">
        <v>0</v>
      </c>
      <c r="V258" s="138">
        <v>2</v>
      </c>
      <c r="W258" s="138">
        <v>0</v>
      </c>
      <c r="X258" s="138">
        <v>0</v>
      </c>
      <c r="Y258" s="138">
        <v>1</v>
      </c>
      <c r="Z258" s="138">
        <v>0</v>
      </c>
      <c r="AA258" s="138">
        <v>0</v>
      </c>
      <c r="AB258" s="132" t="s">
        <v>148</v>
      </c>
      <c r="AC258" s="101" t="s">
        <v>32</v>
      </c>
      <c r="AD258" s="133"/>
      <c r="AE258" s="133"/>
      <c r="AF258" s="133"/>
      <c r="AG258" s="133">
        <v>1</v>
      </c>
      <c r="AH258" s="133">
        <v>1</v>
      </c>
      <c r="AI258" s="133">
        <v>1</v>
      </c>
      <c r="AJ258" s="133">
        <v>1</v>
      </c>
      <c r="AK258" s="133">
        <v>1</v>
      </c>
      <c r="AL258" s="133">
        <v>1</v>
      </c>
      <c r="AM258" s="102">
        <f>AG258+AH258+AI258+AJ258+AK258+AL258</f>
        <v>6</v>
      </c>
      <c r="AN258" s="101" t="s">
        <v>75</v>
      </c>
      <c r="AQ258" s="80">
        <v>1</v>
      </c>
      <c r="AR258" s="72"/>
      <c r="AS258" s="72"/>
      <c r="AT258" s="72"/>
      <c r="AU258" s="72"/>
      <c r="AV258" s="72"/>
      <c r="AW258" s="72"/>
      <c r="AX258" s="3"/>
    </row>
    <row r="259" spans="1:50" ht="48" customHeight="1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8">
        <v>0</v>
      </c>
      <c r="S259" s="138">
        <v>5</v>
      </c>
      <c r="T259" s="138">
        <v>5</v>
      </c>
      <c r="U259" s="138">
        <v>0</v>
      </c>
      <c r="V259" s="138">
        <v>2</v>
      </c>
      <c r="W259" s="138">
        <v>0</v>
      </c>
      <c r="X259" s="138">
        <v>0</v>
      </c>
      <c r="Y259" s="138">
        <v>1</v>
      </c>
      <c r="Z259" s="138">
        <v>0</v>
      </c>
      <c r="AA259" s="138">
        <v>1</v>
      </c>
      <c r="AB259" s="130" t="s">
        <v>40</v>
      </c>
      <c r="AC259" s="101" t="s">
        <v>47</v>
      </c>
      <c r="AD259" s="128"/>
      <c r="AE259" s="128"/>
      <c r="AF259" s="128"/>
      <c r="AG259" s="134">
        <v>4</v>
      </c>
      <c r="AH259" s="134">
        <v>4</v>
      </c>
      <c r="AI259" s="134">
        <v>4</v>
      </c>
      <c r="AJ259" s="134">
        <v>4</v>
      </c>
      <c r="AK259" s="134">
        <v>4</v>
      </c>
      <c r="AL259" s="134">
        <v>4</v>
      </c>
      <c r="AM259" s="102">
        <f>AG259+AH259+AI259+AJ259+AK259+AL259</f>
        <v>24</v>
      </c>
      <c r="AN259" s="124"/>
      <c r="AQ259" s="79"/>
      <c r="AR259" s="72"/>
      <c r="AS259" s="72"/>
      <c r="AT259" s="72"/>
      <c r="AU259" s="72"/>
      <c r="AV259" s="72"/>
      <c r="AW259" s="72"/>
      <c r="AX259" s="3"/>
    </row>
    <row r="260" spans="1:50" ht="63.75" customHeight="1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8">
        <v>0</v>
      </c>
      <c r="S260" s="138">
        <v>5</v>
      </c>
      <c r="T260" s="138">
        <v>5</v>
      </c>
      <c r="U260" s="138">
        <v>0</v>
      </c>
      <c r="V260" s="138">
        <v>2</v>
      </c>
      <c r="W260" s="138">
        <v>0</v>
      </c>
      <c r="X260" s="138">
        <v>0</v>
      </c>
      <c r="Y260" s="138">
        <v>2</v>
      </c>
      <c r="Z260" s="138">
        <v>0</v>
      </c>
      <c r="AA260" s="138">
        <v>0</v>
      </c>
      <c r="AB260" s="132" t="s">
        <v>149</v>
      </c>
      <c r="AC260" s="101" t="s">
        <v>32</v>
      </c>
      <c r="AD260" s="133"/>
      <c r="AE260" s="133"/>
      <c r="AF260" s="133"/>
      <c r="AG260" s="133">
        <v>1</v>
      </c>
      <c r="AH260" s="133">
        <v>1</v>
      </c>
      <c r="AI260" s="133">
        <v>1</v>
      </c>
      <c r="AJ260" s="133">
        <v>1</v>
      </c>
      <c r="AK260" s="133">
        <v>1</v>
      </c>
      <c r="AL260" s="133">
        <v>1</v>
      </c>
      <c r="AM260" s="102">
        <f>AG260+AH260+AI260+AJ260+AK260+AL260</f>
        <v>6</v>
      </c>
      <c r="AN260" s="101" t="s">
        <v>75</v>
      </c>
      <c r="AQ260" s="72"/>
      <c r="AR260" s="72"/>
      <c r="AS260" s="72"/>
      <c r="AT260" s="72"/>
      <c r="AU260" s="72"/>
      <c r="AV260" s="72"/>
      <c r="AW260" s="72"/>
      <c r="AX260" s="3"/>
    </row>
    <row r="261" spans="1:50" ht="36" customHeight="1" thickBot="1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8">
        <v>0</v>
      </c>
      <c r="S261" s="138">
        <v>5</v>
      </c>
      <c r="T261" s="138">
        <v>5</v>
      </c>
      <c r="U261" s="138">
        <v>0</v>
      </c>
      <c r="V261" s="138">
        <v>2</v>
      </c>
      <c r="W261" s="138">
        <v>0</v>
      </c>
      <c r="X261" s="138">
        <v>0</v>
      </c>
      <c r="Y261" s="138">
        <v>2</v>
      </c>
      <c r="Z261" s="138">
        <v>0</v>
      </c>
      <c r="AA261" s="138">
        <v>2</v>
      </c>
      <c r="AB261" s="130" t="s">
        <v>173</v>
      </c>
      <c r="AC261" s="101" t="s">
        <v>47</v>
      </c>
      <c r="AD261" s="128"/>
      <c r="AE261" s="128"/>
      <c r="AF261" s="128"/>
      <c r="AG261" s="134">
        <v>2</v>
      </c>
      <c r="AH261" s="134">
        <v>2</v>
      </c>
      <c r="AI261" s="134">
        <v>2</v>
      </c>
      <c r="AJ261" s="134">
        <v>2</v>
      </c>
      <c r="AK261" s="134">
        <v>2</v>
      </c>
      <c r="AL261" s="134">
        <v>2</v>
      </c>
      <c r="AM261" s="102">
        <f>AG261+AH261+AI261+AJ261+AK261+AL261</f>
        <v>12</v>
      </c>
      <c r="AN261" s="124"/>
      <c r="AQ261" s="73"/>
      <c r="AR261" s="73"/>
      <c r="AS261" s="73"/>
      <c r="AT261" s="73"/>
      <c r="AU261" s="73"/>
      <c r="AV261" s="73"/>
      <c r="AW261" s="73"/>
      <c r="AX261" s="3"/>
    </row>
    <row r="262" spans="1:50" ht="35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2"/>
    </row>
    <row r="263" spans="1:50" ht="70.5" customHeight="1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  <c r="AH263" s="228"/>
      <c r="AI263" s="228"/>
      <c r="AJ263" s="228"/>
      <c r="AK263" s="228"/>
      <c r="AL263" s="228"/>
      <c r="AM263" s="228"/>
      <c r="AN263" s="228"/>
    </row>
    <row r="264" spans="1:50" ht="30.75" customHeight="1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  <c r="AH264" s="228"/>
      <c r="AI264" s="228"/>
      <c r="AJ264" s="228"/>
      <c r="AK264" s="228"/>
      <c r="AL264" s="228"/>
      <c r="AM264" s="228"/>
      <c r="AN264" s="42"/>
    </row>
    <row r="265" spans="1:50" ht="29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2"/>
    </row>
    <row r="266" spans="1:50" ht="29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2"/>
    </row>
    <row r="267" spans="1:50" ht="35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2"/>
    </row>
    <row r="268" spans="1:50" ht="33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2"/>
    </row>
    <row r="269" spans="1:50" ht="35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2"/>
    </row>
    <row r="270" spans="1:50" ht="36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2"/>
    </row>
    <row r="271" spans="1:50" ht="24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2"/>
    </row>
    <row r="272" spans="1:50" ht="55.5" customHeight="1">
      <c r="A272" s="43"/>
      <c r="B272" s="43"/>
      <c r="C272" s="43"/>
      <c r="D272" s="43"/>
      <c r="E272" s="43"/>
      <c r="F272" s="43"/>
      <c r="G272" s="43"/>
      <c r="H272" s="43"/>
      <c r="I272" s="112" t="s">
        <v>251</v>
      </c>
      <c r="J272" s="101" t="s">
        <v>30</v>
      </c>
      <c r="K272" s="205"/>
      <c r="L272" s="205"/>
      <c r="M272" s="205"/>
      <c r="N272" s="184">
        <v>0</v>
      </c>
      <c r="O272" s="180">
        <v>0</v>
      </c>
      <c r="P272" s="180">
        <v>0</v>
      </c>
      <c r="Q272" s="180">
        <v>0</v>
      </c>
      <c r="R272" s="180">
        <v>0</v>
      </c>
      <c r="S272" s="180">
        <v>0</v>
      </c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2"/>
    </row>
    <row r="273" spans="1:40" ht="39" customHeight="1">
      <c r="A273" s="43"/>
      <c r="B273" s="43"/>
      <c r="C273" s="43"/>
      <c r="D273" s="43"/>
      <c r="E273" s="43"/>
      <c r="F273" s="43"/>
      <c r="G273" s="43"/>
      <c r="H273" s="43"/>
      <c r="I273" s="108" t="s">
        <v>42</v>
      </c>
      <c r="J273" s="101" t="s">
        <v>30</v>
      </c>
      <c r="K273" s="205"/>
      <c r="L273" s="205"/>
      <c r="M273" s="205"/>
      <c r="N273" s="184">
        <v>0</v>
      </c>
      <c r="O273" s="180">
        <v>256.3</v>
      </c>
      <c r="P273" s="180">
        <v>0</v>
      </c>
      <c r="Q273" s="180">
        <v>0</v>
      </c>
      <c r="R273" s="180">
        <v>0</v>
      </c>
      <c r="S273" s="180">
        <v>0</v>
      </c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2"/>
    </row>
    <row r="274" spans="1:40" ht="82.5" customHeight="1">
      <c r="A274" s="43"/>
      <c r="B274" s="43"/>
      <c r="C274" s="43"/>
      <c r="D274" s="43"/>
      <c r="E274" s="43"/>
      <c r="F274" s="43"/>
      <c r="G274" s="43"/>
      <c r="H274" s="43"/>
      <c r="I274" s="112" t="s">
        <v>252</v>
      </c>
      <c r="J274" s="101" t="s">
        <v>28</v>
      </c>
      <c r="K274" s="205"/>
      <c r="L274" s="205"/>
      <c r="M274" s="205"/>
      <c r="N274" s="184">
        <v>0</v>
      </c>
      <c r="O274" s="184"/>
      <c r="P274" s="180">
        <v>0</v>
      </c>
      <c r="Q274" s="180">
        <v>0</v>
      </c>
      <c r="R274" s="180">
        <v>0</v>
      </c>
      <c r="S274" s="180">
        <v>0</v>
      </c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2"/>
    </row>
    <row r="275" spans="1:40" ht="39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2"/>
    </row>
    <row r="276" spans="1:40" ht="39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2"/>
    </row>
    <row r="277" spans="1:40" ht="30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2"/>
    </row>
    <row r="278" spans="1:40" ht="30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2"/>
    </row>
    <row r="279" spans="1:40" ht="30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2"/>
    </row>
    <row r="280" spans="1:40" ht="30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2"/>
    </row>
    <row r="281" spans="1:40" ht="30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2"/>
    </row>
    <row r="282" spans="1:40" ht="30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2"/>
    </row>
    <row r="283" spans="1:40" ht="30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2"/>
    </row>
    <row r="284" spans="1:40" ht="30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2"/>
    </row>
    <row r="285" spans="1:40" ht="56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2"/>
    </row>
    <row r="286" spans="1:40" ht="4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2"/>
    </row>
    <row r="287" spans="1:40" ht="30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2"/>
    </row>
    <row r="288" spans="1:40" ht="30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2"/>
    </row>
    <row r="289" spans="1:40" ht="30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2"/>
    </row>
    <row r="290" spans="1:40" ht="30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2"/>
    </row>
    <row r="291" spans="1:40" ht="30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2"/>
    </row>
    <row r="292" spans="1:40" ht="30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2"/>
    </row>
    <row r="293" spans="1:40" ht="32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2"/>
    </row>
    <row r="294" spans="1:40" ht="32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2"/>
    </row>
    <row r="295" spans="1:40" ht="32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2"/>
    </row>
    <row r="296" spans="1:40" ht="30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2"/>
    </row>
    <row r="297" spans="1:40" ht="32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2"/>
    </row>
    <row r="298" spans="1:40" ht="30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2"/>
    </row>
    <row r="299" spans="1:40" ht="30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2"/>
    </row>
    <row r="300" spans="1:40" ht="29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2"/>
    </row>
    <row r="301" spans="1:40" ht="4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2"/>
    </row>
    <row r="302" spans="1:40" ht="35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2"/>
    </row>
    <row r="303" spans="1:40" ht="27.75" customHeight="1">
      <c r="A303" s="48" t="s">
        <v>45</v>
      </c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2"/>
    </row>
    <row r="304" spans="1:40" ht="30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2"/>
    </row>
    <row r="305" spans="1:40" ht="27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2"/>
    </row>
    <row r="306" spans="1:40" ht="29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2"/>
    </row>
    <row r="307" spans="1:40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2"/>
    </row>
    <row r="308" spans="1:40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22"/>
    </row>
    <row r="309" spans="1:40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22"/>
    </row>
    <row r="310" spans="1:4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22"/>
    </row>
    <row r="311" spans="1:40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22"/>
    </row>
    <row r="312" spans="1:40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22"/>
    </row>
    <row r="313" spans="1:40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22"/>
    </row>
    <row r="314" spans="1:40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22"/>
    </row>
    <row r="315" spans="1:40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22"/>
    </row>
    <row r="316" spans="1:40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22"/>
    </row>
    <row r="317" spans="1:40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22"/>
    </row>
    <row r="318" spans="1:40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22"/>
    </row>
    <row r="319" spans="1:40" ht="18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22"/>
    </row>
    <row r="320" spans="1:4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22"/>
    </row>
    <row r="321" spans="1:40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0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22"/>
    </row>
    <row r="322" spans="1:40" ht="409.6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22"/>
    </row>
    <row r="323" spans="1:40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 spans="1:40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 spans="1:40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 spans="1:40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 spans="1:40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 spans="1:40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 spans="1:40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 spans="1:4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 spans="1:40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 spans="1:40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 spans="1:40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spans="1:40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 spans="1:40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 spans="1:40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 spans="1:39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 spans="1:39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 spans="1: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 spans="1:39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 spans="1:39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 spans="1:39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 spans="1:39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 spans="1:39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 spans="1:39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 spans="1:39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 spans="1:39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 spans="1:39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 spans="1:3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 spans="1:39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 spans="1:39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 spans="1:39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 spans="1:39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 spans="1:39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 spans="1:39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 spans="1:39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9" spans="1:39">
      <c r="B359" s="38"/>
    </row>
    <row r="360" spans="1:39">
      <c r="B360" s="38"/>
    </row>
    <row r="361" spans="1:39">
      <c r="B361" s="38"/>
    </row>
    <row r="362" spans="1:39" ht="18.75">
      <c r="B362" s="39" t="s">
        <v>37</v>
      </c>
    </row>
  </sheetData>
  <mergeCells count="38">
    <mergeCell ref="C8:AN8"/>
    <mergeCell ref="AG16:AG17"/>
    <mergeCell ref="AH16:AH17"/>
    <mergeCell ref="AI16:AI17"/>
    <mergeCell ref="Z17:AA17"/>
    <mergeCell ref="C9:AN9"/>
    <mergeCell ref="I11:AN11"/>
    <mergeCell ref="AN16:AN17"/>
    <mergeCell ref="AD2:AN3"/>
    <mergeCell ref="C4:AN4"/>
    <mergeCell ref="C5:AN5"/>
    <mergeCell ref="C6:AN6"/>
    <mergeCell ref="C7:AN7"/>
    <mergeCell ref="A264:AM264"/>
    <mergeCell ref="I12:AN12"/>
    <mergeCell ref="A14:Q14"/>
    <mergeCell ref="R14:AA16"/>
    <mergeCell ref="AB14:AB17"/>
    <mergeCell ref="H17:I17"/>
    <mergeCell ref="K17:L17"/>
    <mergeCell ref="M17:Q17"/>
    <mergeCell ref="R17:S17"/>
    <mergeCell ref="W17:Y17"/>
    <mergeCell ref="D15:E17"/>
    <mergeCell ref="F15:G17"/>
    <mergeCell ref="H15:Q16"/>
    <mergeCell ref="AJ16:AJ17"/>
    <mergeCell ref="AK16:AK17"/>
    <mergeCell ref="AL16:AL17"/>
    <mergeCell ref="AR66:AR74"/>
    <mergeCell ref="AS66:AS74"/>
    <mergeCell ref="AW68:AW74"/>
    <mergeCell ref="A263:AN263"/>
    <mergeCell ref="AM16:AM17"/>
    <mergeCell ref="AC14:AC17"/>
    <mergeCell ref="AD14:AG15"/>
    <mergeCell ref="AM14:AN15"/>
    <mergeCell ref="A15:C17"/>
  </mergeCells>
  <printOptions horizontalCentered="1"/>
  <pageMargins left="0.19685039370078741" right="0.19685039370078741" top="0.19685039370078741" bottom="0.19685039370078741" header="0.31496062992125984" footer="0.15748031496062992"/>
  <pageSetup paperSize="8" scale="50" firstPageNumber="3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454"/>
  <sheetViews>
    <sheetView tabSelected="1" topLeftCell="K1" zoomScale="77" zoomScaleNormal="77" zoomScaleSheetLayoutView="100" workbookViewId="0">
      <pane ySplit="1" topLeftCell="A349" activePane="bottomLeft" state="frozen"/>
      <selection pane="bottomLeft" activeCell="AC104" sqref="AC104"/>
    </sheetView>
  </sheetViews>
  <sheetFormatPr defaultRowHeight="15"/>
  <cols>
    <col min="1" max="1" width="4.7109375" customWidth="1"/>
    <col min="2" max="2" width="5.140625" customWidth="1"/>
    <col min="3" max="6" width="4.42578125" style="4" customWidth="1"/>
    <col min="7" max="7" width="5" style="4" customWidth="1"/>
    <col min="8" max="8" width="4.42578125" style="4" customWidth="1"/>
    <col min="9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60.710937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4" width="16.42578125" customWidth="1"/>
    <col min="35" max="35" width="12.28515625" customWidth="1"/>
    <col min="36" max="36" width="11" customWidth="1"/>
    <col min="37" max="37" width="10.85546875" customWidth="1"/>
    <col min="38" max="38" width="11" customWidth="1"/>
    <col min="39" max="39" width="17.5703125" customWidth="1"/>
    <col min="40" max="40" width="36.7109375" style="1" customWidth="1"/>
    <col min="41" max="41" width="1.7109375" style="1" customWidth="1"/>
    <col min="42" max="42" width="26.28515625" style="1" customWidth="1"/>
    <col min="43" max="43" width="11.28515625" style="1" customWidth="1"/>
    <col min="44" max="44" width="16" style="1" customWidth="1"/>
    <col min="45" max="45" width="11.5703125" style="1" customWidth="1"/>
    <col min="46" max="46" width="12.7109375" style="1" customWidth="1"/>
    <col min="47" max="49" width="13.140625" style="1" customWidth="1"/>
    <col min="50" max="50" width="22.28515625" style="1" customWidth="1"/>
    <col min="51" max="94" width="9.140625" style="1" customWidth="1"/>
  </cols>
  <sheetData>
    <row r="1" spans="1:94" ht="3.75" customHeight="1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A1" s="24"/>
      <c r="AB1" s="9"/>
      <c r="AC1" s="9"/>
      <c r="AD1" s="256" t="s">
        <v>191</v>
      </c>
      <c r="AE1" s="256"/>
      <c r="AF1" s="256"/>
      <c r="AG1" s="256"/>
      <c r="AH1" s="256"/>
      <c r="AI1" s="256"/>
      <c r="AJ1" s="256"/>
      <c r="AK1" s="256"/>
      <c r="AL1" s="256"/>
      <c r="AM1" s="256"/>
      <c r="AN1" s="1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94" ht="45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1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94" s="3" customFormat="1" ht="22.5" customHeight="1">
      <c r="A3" s="6"/>
      <c r="B3" s="6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13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5"/>
      <c r="AZ3" s="15"/>
    </row>
    <row r="4" spans="1:94" s="3" customFormat="1" ht="18.75">
      <c r="A4" s="6"/>
      <c r="B4" s="6"/>
      <c r="C4" s="249" t="s">
        <v>21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13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5"/>
      <c r="AZ4" s="15"/>
    </row>
    <row r="5" spans="1:94" s="3" customFormat="1" ht="18.75">
      <c r="A5" s="10"/>
      <c r="B5" s="10"/>
      <c r="C5" s="250" t="s">
        <v>150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16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8"/>
      <c r="AZ5" s="18"/>
    </row>
    <row r="6" spans="1:94" s="3" customFormat="1" ht="18.75">
      <c r="A6" s="29"/>
      <c r="B6" s="29"/>
      <c r="C6" s="251" t="s">
        <v>19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13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8"/>
      <c r="AZ6" s="18"/>
    </row>
    <row r="7" spans="1:94" s="3" customFormat="1" ht="18.75">
      <c r="A7" s="29"/>
      <c r="B7" s="29"/>
      <c r="C7" s="249" t="s">
        <v>46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13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8"/>
      <c r="AZ7" s="18"/>
    </row>
    <row r="8" spans="1:94" s="3" customFormat="1" ht="8.25" customHeight="1">
      <c r="A8" s="29"/>
      <c r="B8" s="29"/>
      <c r="C8" s="250" t="s">
        <v>20</v>
      </c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19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8"/>
      <c r="AZ8" s="18"/>
    </row>
    <row r="9" spans="1:94" s="8" customFormat="1" ht="19.5">
      <c r="A9" s="29"/>
      <c r="B9" s="29"/>
      <c r="C9" s="29"/>
      <c r="D9" s="29"/>
      <c r="E9" s="29"/>
      <c r="F9" s="29"/>
      <c r="G9" s="29"/>
      <c r="H9" s="29"/>
      <c r="I9" s="30" t="s">
        <v>8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  <c r="U9" s="31"/>
      <c r="V9" s="31"/>
      <c r="W9" s="31"/>
      <c r="X9" s="31"/>
      <c r="Y9" s="31"/>
      <c r="Z9" s="31"/>
      <c r="AA9" s="31"/>
      <c r="AB9" s="30"/>
      <c r="AC9" s="30"/>
      <c r="AD9" s="20"/>
      <c r="AE9" s="20"/>
      <c r="AF9" s="21"/>
      <c r="AG9" s="21"/>
      <c r="AH9" s="21"/>
      <c r="AI9" s="21"/>
      <c r="AJ9" s="21"/>
      <c r="AK9" s="21"/>
      <c r="AL9" s="21"/>
      <c r="AM9" s="21"/>
      <c r="AN9" s="21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</row>
    <row r="10" spans="1:94" s="8" customFormat="1" ht="21" customHeight="1">
      <c r="A10" s="29"/>
      <c r="B10" s="29"/>
      <c r="C10" s="29"/>
      <c r="D10" s="29"/>
      <c r="E10" s="29"/>
      <c r="F10" s="29"/>
      <c r="G10" s="29"/>
      <c r="H10" s="29"/>
      <c r="I10" s="243" t="s">
        <v>22</v>
      </c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1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ht="20.25" customHeight="1">
      <c r="A11" s="32"/>
      <c r="B11" s="32"/>
      <c r="C11" s="32"/>
      <c r="D11" s="32"/>
      <c r="E11" s="32"/>
      <c r="F11" s="32"/>
      <c r="G11" s="32"/>
      <c r="H11" s="32"/>
      <c r="I11" s="243" t="s">
        <v>23</v>
      </c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1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94" ht="9" customHeight="1">
      <c r="A12" s="32"/>
      <c r="B12" s="32"/>
      <c r="C12" s="32"/>
      <c r="D12" s="32"/>
      <c r="E12" s="32"/>
      <c r="F12" s="32"/>
      <c r="G12" s="32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1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94" s="26" customFormat="1" ht="70.5" customHeight="1">
      <c r="A13" s="229" t="s">
        <v>9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36"/>
      <c r="R13" s="236" t="s">
        <v>13</v>
      </c>
      <c r="S13" s="232"/>
      <c r="T13" s="232"/>
      <c r="U13" s="232"/>
      <c r="V13" s="232"/>
      <c r="W13" s="232"/>
      <c r="X13" s="232"/>
      <c r="Y13" s="232"/>
      <c r="Z13" s="232"/>
      <c r="AA13" s="237"/>
      <c r="AB13" s="232" t="s">
        <v>14</v>
      </c>
      <c r="AC13" s="229" t="s">
        <v>2</v>
      </c>
      <c r="AD13" s="236" t="s">
        <v>201</v>
      </c>
      <c r="AE13" s="232"/>
      <c r="AF13" s="232"/>
      <c r="AG13" s="232"/>
      <c r="AH13" s="252"/>
      <c r="AI13" s="252"/>
      <c r="AJ13" s="252"/>
      <c r="AK13" s="252"/>
      <c r="AL13" s="253"/>
      <c r="AM13" s="229" t="s">
        <v>10</v>
      </c>
      <c r="AN13" s="9"/>
    </row>
    <row r="14" spans="1:94" s="26" customFormat="1" ht="15" customHeight="1">
      <c r="A14" s="236" t="s">
        <v>16</v>
      </c>
      <c r="B14" s="232"/>
      <c r="C14" s="237"/>
      <c r="D14" s="236" t="s">
        <v>17</v>
      </c>
      <c r="E14" s="237"/>
      <c r="F14" s="236" t="s">
        <v>18</v>
      </c>
      <c r="G14" s="237"/>
      <c r="H14" s="232" t="s">
        <v>15</v>
      </c>
      <c r="I14" s="232"/>
      <c r="J14" s="232"/>
      <c r="K14" s="232"/>
      <c r="L14" s="232"/>
      <c r="M14" s="232"/>
      <c r="N14" s="232"/>
      <c r="O14" s="232"/>
      <c r="P14" s="232"/>
      <c r="Q14" s="232"/>
      <c r="R14" s="238"/>
      <c r="S14" s="234"/>
      <c r="T14" s="234"/>
      <c r="U14" s="234"/>
      <c r="V14" s="234"/>
      <c r="W14" s="234"/>
      <c r="X14" s="234"/>
      <c r="Y14" s="234"/>
      <c r="Z14" s="234"/>
      <c r="AA14" s="239"/>
      <c r="AB14" s="234"/>
      <c r="AC14" s="231"/>
      <c r="AD14" s="238"/>
      <c r="AE14" s="234"/>
      <c r="AF14" s="234"/>
      <c r="AG14" s="234"/>
      <c r="AH14" s="254"/>
      <c r="AI14" s="254"/>
      <c r="AJ14" s="254"/>
      <c r="AK14" s="254"/>
      <c r="AL14" s="255"/>
      <c r="AM14" s="230"/>
      <c r="AN14" s="9"/>
    </row>
    <row r="15" spans="1:94" s="26" customFormat="1" ht="22.5" customHeight="1">
      <c r="A15" s="238"/>
      <c r="B15" s="234"/>
      <c r="C15" s="239"/>
      <c r="D15" s="238"/>
      <c r="E15" s="239"/>
      <c r="F15" s="238"/>
      <c r="G15" s="239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8"/>
      <c r="S15" s="234"/>
      <c r="T15" s="234"/>
      <c r="U15" s="234"/>
      <c r="V15" s="234"/>
      <c r="W15" s="234"/>
      <c r="X15" s="234"/>
      <c r="Y15" s="234"/>
      <c r="Z15" s="234"/>
      <c r="AA15" s="239"/>
      <c r="AB15" s="234"/>
      <c r="AC15" s="231"/>
      <c r="AD15" s="84" t="s">
        <v>5</v>
      </c>
      <c r="AE15" s="85" t="s">
        <v>6</v>
      </c>
      <c r="AF15" s="86" t="s">
        <v>7</v>
      </c>
      <c r="AG15" s="229" t="s">
        <v>41</v>
      </c>
      <c r="AH15" s="229" t="s">
        <v>70</v>
      </c>
      <c r="AI15" s="229" t="s">
        <v>71</v>
      </c>
      <c r="AJ15" s="229" t="s">
        <v>72</v>
      </c>
      <c r="AK15" s="229" t="s">
        <v>73</v>
      </c>
      <c r="AL15" s="229" t="s">
        <v>74</v>
      </c>
      <c r="AM15" s="229" t="s">
        <v>44</v>
      </c>
      <c r="AN15" s="9"/>
    </row>
    <row r="16" spans="1:94" s="26" customFormat="1" ht="127.5" customHeight="1" thickBot="1">
      <c r="A16" s="240"/>
      <c r="B16" s="241"/>
      <c r="C16" s="242"/>
      <c r="D16" s="240"/>
      <c r="E16" s="242"/>
      <c r="F16" s="240"/>
      <c r="G16" s="242"/>
      <c r="H16" s="244" t="s">
        <v>48</v>
      </c>
      <c r="I16" s="245"/>
      <c r="J16" s="87" t="s">
        <v>49</v>
      </c>
      <c r="K16" s="244" t="s">
        <v>50</v>
      </c>
      <c r="L16" s="245"/>
      <c r="M16" s="246" t="s">
        <v>51</v>
      </c>
      <c r="N16" s="246"/>
      <c r="O16" s="246"/>
      <c r="P16" s="246"/>
      <c r="Q16" s="245"/>
      <c r="R16" s="244" t="s">
        <v>48</v>
      </c>
      <c r="S16" s="245"/>
      <c r="T16" s="87" t="s">
        <v>49</v>
      </c>
      <c r="U16" s="87" t="s">
        <v>52</v>
      </c>
      <c r="V16" s="87" t="s">
        <v>53</v>
      </c>
      <c r="W16" s="244" t="s">
        <v>54</v>
      </c>
      <c r="X16" s="246"/>
      <c r="Y16" s="245"/>
      <c r="Z16" s="244" t="s">
        <v>55</v>
      </c>
      <c r="AA16" s="245"/>
      <c r="AB16" s="234"/>
      <c r="AC16" s="230"/>
      <c r="AD16" s="88"/>
      <c r="AE16" s="89"/>
      <c r="AF16" s="90"/>
      <c r="AG16" s="230"/>
      <c r="AH16" s="230"/>
      <c r="AI16" s="230"/>
      <c r="AJ16" s="230"/>
      <c r="AK16" s="230"/>
      <c r="AL16" s="230"/>
      <c r="AM16" s="230"/>
      <c r="AN16" s="9"/>
      <c r="AP16" s="77" t="e">
        <f>AP27+AP81+AP223+#REF!</f>
        <v>#REF!</v>
      </c>
      <c r="AQ16" s="178" t="s">
        <v>178</v>
      </c>
      <c r="AR16" s="144">
        <v>2018</v>
      </c>
      <c r="AS16" s="144">
        <v>2019</v>
      </c>
      <c r="AT16" s="144">
        <v>2020</v>
      </c>
      <c r="AU16" s="144">
        <v>2021</v>
      </c>
      <c r="AV16" s="144">
        <v>2022</v>
      </c>
      <c r="AW16" s="144"/>
    </row>
    <row r="17" spans="1:50" s="26" customFormat="1" ht="15.75" customHeight="1">
      <c r="A17" s="85">
        <v>1</v>
      </c>
      <c r="B17" s="85">
        <v>2</v>
      </c>
      <c r="C17" s="91">
        <v>3</v>
      </c>
      <c r="D17" s="87">
        <v>4</v>
      </c>
      <c r="E17" s="92">
        <v>5</v>
      </c>
      <c r="F17" s="93">
        <v>6</v>
      </c>
      <c r="G17" s="94">
        <v>7</v>
      </c>
      <c r="H17" s="87">
        <v>8</v>
      </c>
      <c r="I17" s="92">
        <v>9</v>
      </c>
      <c r="J17" s="94">
        <v>10</v>
      </c>
      <c r="K17" s="87">
        <v>11</v>
      </c>
      <c r="L17" s="92">
        <v>12</v>
      </c>
      <c r="M17" s="87">
        <v>13</v>
      </c>
      <c r="N17" s="87">
        <v>14</v>
      </c>
      <c r="O17" s="87">
        <v>15</v>
      </c>
      <c r="P17" s="87">
        <v>16</v>
      </c>
      <c r="Q17" s="94">
        <v>17</v>
      </c>
      <c r="R17" s="87">
        <v>18</v>
      </c>
      <c r="S17" s="95">
        <v>19</v>
      </c>
      <c r="T17" s="87">
        <v>20</v>
      </c>
      <c r="U17" s="87">
        <v>21</v>
      </c>
      <c r="V17" s="92">
        <v>22</v>
      </c>
      <c r="W17" s="94">
        <v>23</v>
      </c>
      <c r="X17" s="87">
        <v>24</v>
      </c>
      <c r="Y17" s="87">
        <v>25</v>
      </c>
      <c r="Z17" s="94">
        <v>26</v>
      </c>
      <c r="AA17" s="94">
        <v>27</v>
      </c>
      <c r="AB17" s="87">
        <v>28</v>
      </c>
      <c r="AC17" s="87">
        <v>29</v>
      </c>
      <c r="AD17" s="96">
        <v>30</v>
      </c>
      <c r="AE17" s="97">
        <v>31</v>
      </c>
      <c r="AF17" s="98">
        <v>32</v>
      </c>
      <c r="AG17" s="87">
        <v>30</v>
      </c>
      <c r="AH17" s="87">
        <v>31</v>
      </c>
      <c r="AI17" s="87">
        <v>32</v>
      </c>
      <c r="AJ17" s="87">
        <v>33</v>
      </c>
      <c r="AK17" s="87">
        <v>34</v>
      </c>
      <c r="AL17" s="87">
        <v>35</v>
      </c>
      <c r="AM17" s="87">
        <v>36</v>
      </c>
      <c r="AN17" s="9"/>
      <c r="AP17" s="49"/>
      <c r="AQ17" s="58"/>
      <c r="AR17" s="58"/>
      <c r="AS17" s="58"/>
      <c r="AT17" s="58"/>
      <c r="AU17" s="58"/>
      <c r="AV17" s="58"/>
      <c r="AW17" s="62"/>
      <c r="AX17" s="7"/>
    </row>
    <row r="18" spans="1:50" s="26" customFormat="1" ht="34.5" customHeight="1" thickBo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>
        <v>0</v>
      </c>
      <c r="S18" s="99">
        <v>5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212" t="s">
        <v>12</v>
      </c>
      <c r="AC18" s="101" t="s">
        <v>4</v>
      </c>
      <c r="AD18" s="102" t="e">
        <f t="shared" ref="AD18:AI18" si="0">AD29+AD147+AD203+AD227+AD340</f>
        <v>#REF!</v>
      </c>
      <c r="AE18" s="102" t="e">
        <f t="shared" si="0"/>
        <v>#REF!</v>
      </c>
      <c r="AF18" s="102" t="e">
        <f t="shared" si="0"/>
        <v>#REF!</v>
      </c>
      <c r="AG18" s="207">
        <f t="shared" si="0"/>
        <v>80102.100000000006</v>
      </c>
      <c r="AH18" s="217">
        <f>AH29+AH147+AH203+AH227+AH340</f>
        <v>92058.54</v>
      </c>
      <c r="AI18" s="210">
        <f t="shared" si="0"/>
        <v>48179.8</v>
      </c>
      <c r="AJ18" s="210">
        <f>AJ29+AJ147+AJ227+AJ340</f>
        <v>60231.8</v>
      </c>
      <c r="AK18" s="102">
        <f>AK29+AK147+AK227+AK340</f>
        <v>53463.1</v>
      </c>
      <c r="AL18" s="102">
        <f>AL29+AL147+AL227+AL340</f>
        <v>53463.1</v>
      </c>
      <c r="AM18" s="102">
        <f>AG18+AH18+AI18+AJ18+AK18+AL18</f>
        <v>387498.43999999994</v>
      </c>
      <c r="AN18" s="9"/>
      <c r="AP18" s="49"/>
      <c r="AQ18" s="76">
        <f t="shared" ref="AQ18:AV18" si="1">AQ29+AQ31+AQ32+AQ147+AQ148+AQ149+AQ229+AQ342</f>
        <v>80102.100000000006</v>
      </c>
      <c r="AR18" s="76">
        <f t="shared" si="1"/>
        <v>92058.54</v>
      </c>
      <c r="AS18" s="76">
        <f t="shared" si="1"/>
        <v>48179.8</v>
      </c>
      <c r="AT18" s="76">
        <f t="shared" si="1"/>
        <v>60231.8</v>
      </c>
      <c r="AU18" s="76">
        <f t="shared" si="1"/>
        <v>53463.1</v>
      </c>
      <c r="AV18" s="76">
        <f t="shared" si="1"/>
        <v>53463.1</v>
      </c>
      <c r="AW18" s="167"/>
    </row>
    <row r="19" spans="1:50" s="26" customFormat="1" ht="66.75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>
        <v>0</v>
      </c>
      <c r="S19" s="103">
        <v>5</v>
      </c>
      <c r="T19" s="103">
        <v>0</v>
      </c>
      <c r="U19" s="103">
        <v>1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4" t="s">
        <v>79</v>
      </c>
      <c r="AC19" s="101"/>
      <c r="AD19" s="105"/>
      <c r="AE19" s="105"/>
      <c r="AF19" s="105"/>
      <c r="AG19" s="180"/>
      <c r="AH19" s="180"/>
      <c r="AI19" s="180"/>
      <c r="AJ19" s="180"/>
      <c r="AK19" s="180"/>
      <c r="AL19" s="180"/>
      <c r="AM19" s="102"/>
      <c r="AN19" s="9"/>
      <c r="AP19" s="49"/>
      <c r="AQ19" s="59"/>
      <c r="AR19" s="59"/>
      <c r="AS19" s="59"/>
      <c r="AT19" s="59"/>
      <c r="AU19" s="59"/>
      <c r="AV19" s="59"/>
      <c r="AW19" s="62"/>
    </row>
    <row r="20" spans="1:50" s="26" customFormat="1" ht="54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1</v>
      </c>
      <c r="AB20" s="104" t="s">
        <v>80</v>
      </c>
      <c r="AC20" s="101" t="s">
        <v>28</v>
      </c>
      <c r="AD20" s="105"/>
      <c r="AE20" s="105"/>
      <c r="AF20" s="105"/>
      <c r="AG20" s="180">
        <v>90</v>
      </c>
      <c r="AH20" s="180">
        <v>92</v>
      </c>
      <c r="AI20" s="180">
        <v>94</v>
      </c>
      <c r="AJ20" s="180">
        <v>96</v>
      </c>
      <c r="AK20" s="180">
        <v>98</v>
      </c>
      <c r="AL20" s="180">
        <v>100</v>
      </c>
      <c r="AM20" s="102"/>
      <c r="AN20" s="9"/>
      <c r="AP20" s="49"/>
      <c r="AQ20" s="59"/>
      <c r="AR20" s="59"/>
      <c r="AS20" s="59"/>
      <c r="AT20" s="59"/>
      <c r="AU20" s="59"/>
      <c r="AV20" s="59"/>
      <c r="AW20" s="62"/>
    </row>
    <row r="21" spans="1:50" s="26" customFormat="1" ht="53.25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2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4" t="s">
        <v>181</v>
      </c>
      <c r="AC21" s="101"/>
      <c r="AD21" s="105"/>
      <c r="AE21" s="105"/>
      <c r="AF21" s="105"/>
      <c r="AG21" s="180"/>
      <c r="AH21" s="180"/>
      <c r="AI21" s="180"/>
      <c r="AJ21" s="180"/>
      <c r="AK21" s="180"/>
      <c r="AL21" s="180"/>
      <c r="AM21" s="102"/>
      <c r="AN21" s="9"/>
      <c r="AP21" s="49"/>
      <c r="AQ21" s="59"/>
      <c r="AR21" s="59"/>
      <c r="AS21" s="59"/>
      <c r="AT21" s="59"/>
      <c r="AU21" s="59"/>
      <c r="AV21" s="59"/>
      <c r="AW21" s="62"/>
    </row>
    <row r="22" spans="1:50" s="26" customFormat="1" ht="49.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1</v>
      </c>
      <c r="AB22" s="104" t="s">
        <v>82</v>
      </c>
      <c r="AC22" s="101" t="s">
        <v>28</v>
      </c>
      <c r="AD22" s="105"/>
      <c r="AE22" s="105"/>
      <c r="AF22" s="105"/>
      <c r="AG22" s="180">
        <v>90</v>
      </c>
      <c r="AH22" s="180">
        <v>92</v>
      </c>
      <c r="AI22" s="180">
        <v>94</v>
      </c>
      <c r="AJ22" s="180">
        <v>96</v>
      </c>
      <c r="AK22" s="180">
        <v>98</v>
      </c>
      <c r="AL22" s="180">
        <v>100</v>
      </c>
      <c r="AM22" s="102"/>
      <c r="AN22" s="9"/>
      <c r="AP22" s="49"/>
      <c r="AQ22" s="59"/>
      <c r="AR22" s="59"/>
      <c r="AS22" s="59"/>
      <c r="AT22" s="59"/>
      <c r="AU22" s="59"/>
      <c r="AV22" s="59"/>
      <c r="AW22" s="62"/>
    </row>
    <row r="23" spans="1:50" s="26" customFormat="1" ht="96.7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3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4" t="s">
        <v>83</v>
      </c>
      <c r="AC23" s="101"/>
      <c r="AD23" s="105"/>
      <c r="AE23" s="105"/>
      <c r="AF23" s="105"/>
      <c r="AG23" s="180"/>
      <c r="AH23" s="180"/>
      <c r="AI23" s="180"/>
      <c r="AJ23" s="180"/>
      <c r="AK23" s="180"/>
      <c r="AL23" s="180"/>
      <c r="AM23" s="102"/>
      <c r="AN23" s="9"/>
      <c r="AP23" s="49"/>
      <c r="AQ23" s="59"/>
      <c r="AR23" s="59"/>
      <c r="AS23" s="59"/>
      <c r="AT23" s="59"/>
      <c r="AU23" s="59"/>
      <c r="AV23" s="59"/>
      <c r="AW23" s="62"/>
    </row>
    <row r="24" spans="1:50" s="26" customFormat="1" ht="46.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1</v>
      </c>
      <c r="AB24" s="104" t="s">
        <v>84</v>
      </c>
      <c r="AC24" s="101" t="s">
        <v>28</v>
      </c>
      <c r="AD24" s="105"/>
      <c r="AE24" s="105"/>
      <c r="AF24" s="105"/>
      <c r="AG24" s="180">
        <v>90</v>
      </c>
      <c r="AH24" s="180">
        <v>92</v>
      </c>
      <c r="AI24" s="180">
        <v>94</v>
      </c>
      <c r="AJ24" s="180">
        <v>96</v>
      </c>
      <c r="AK24" s="180">
        <v>98</v>
      </c>
      <c r="AL24" s="180">
        <v>100</v>
      </c>
      <c r="AM24" s="102"/>
      <c r="AN24" s="9"/>
      <c r="AP24" s="49"/>
      <c r="AQ24" s="59"/>
      <c r="AR24" s="59"/>
      <c r="AS24" s="59"/>
      <c r="AT24" s="59"/>
      <c r="AU24" s="59"/>
      <c r="AV24" s="59"/>
      <c r="AW24" s="62"/>
    </row>
    <row r="25" spans="1:50" s="26" customFormat="1" ht="57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4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4" t="s">
        <v>85</v>
      </c>
      <c r="AC25" s="101"/>
      <c r="AD25" s="105"/>
      <c r="AE25" s="105"/>
      <c r="AF25" s="105"/>
      <c r="AG25" s="180"/>
      <c r="AH25" s="180"/>
      <c r="AI25" s="180"/>
      <c r="AJ25" s="180"/>
      <c r="AK25" s="180"/>
      <c r="AL25" s="180"/>
      <c r="AM25" s="102"/>
      <c r="AN25" s="9"/>
      <c r="AP25" s="49"/>
      <c r="AQ25" s="59"/>
      <c r="AR25" s="59"/>
      <c r="AS25" s="59"/>
      <c r="AT25" s="59"/>
      <c r="AU25" s="59"/>
      <c r="AV25" s="59"/>
      <c r="AW25" s="62"/>
    </row>
    <row r="26" spans="1:50" s="26" customFormat="1" ht="39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1</v>
      </c>
      <c r="AB26" s="104" t="s">
        <v>86</v>
      </c>
      <c r="AC26" s="101" t="s">
        <v>1</v>
      </c>
      <c r="AD26" s="105"/>
      <c r="AE26" s="105"/>
      <c r="AF26" s="105"/>
      <c r="AG26" s="180">
        <v>90</v>
      </c>
      <c r="AH26" s="180">
        <v>92</v>
      </c>
      <c r="AI26" s="180">
        <v>94</v>
      </c>
      <c r="AJ26" s="180">
        <v>96</v>
      </c>
      <c r="AK26" s="180">
        <v>98</v>
      </c>
      <c r="AL26" s="180">
        <v>100</v>
      </c>
      <c r="AM26" s="102"/>
      <c r="AN26" s="9"/>
      <c r="AP26" s="49"/>
      <c r="AQ26" s="59"/>
      <c r="AR26" s="59"/>
      <c r="AS26" s="59"/>
      <c r="AT26" s="59"/>
      <c r="AU26" s="59"/>
      <c r="AV26" s="59"/>
      <c r="AW26" s="62"/>
    </row>
    <row r="27" spans="1:50" s="26" customFormat="1" ht="42.7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5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4" t="s">
        <v>87</v>
      </c>
      <c r="AC27" s="101"/>
      <c r="AD27" s="105"/>
      <c r="AE27" s="105"/>
      <c r="AF27" s="105"/>
      <c r="AG27" s="180"/>
      <c r="AH27" s="180"/>
      <c r="AI27" s="180"/>
      <c r="AJ27" s="180"/>
      <c r="AK27" s="180"/>
      <c r="AL27" s="180"/>
      <c r="AM27" s="102"/>
      <c r="AN27" s="9"/>
      <c r="AP27" s="50" t="e">
        <f>AP28+AP32</f>
        <v>#REF!</v>
      </c>
      <c r="AQ27" s="59"/>
      <c r="AR27" s="59"/>
      <c r="AS27" s="59"/>
      <c r="AT27" s="59"/>
      <c r="AU27" s="59"/>
      <c r="AV27" s="59"/>
      <c r="AW27" s="62"/>
    </row>
    <row r="28" spans="1:50" s="26" customFormat="1" ht="46.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1</v>
      </c>
      <c r="AB28" s="104" t="s">
        <v>88</v>
      </c>
      <c r="AC28" s="101" t="s">
        <v>28</v>
      </c>
      <c r="AD28" s="105"/>
      <c r="AE28" s="105"/>
      <c r="AF28" s="105"/>
      <c r="AG28" s="180">
        <v>90</v>
      </c>
      <c r="AH28" s="180">
        <v>92</v>
      </c>
      <c r="AI28" s="180">
        <v>94</v>
      </c>
      <c r="AJ28" s="180">
        <v>96</v>
      </c>
      <c r="AK28" s="180">
        <v>98</v>
      </c>
      <c r="AL28" s="180">
        <v>100</v>
      </c>
      <c r="AM28" s="102"/>
      <c r="AN28" s="9"/>
      <c r="AP28" s="49" t="e">
        <f>AP30+#REF!</f>
        <v>#REF!</v>
      </c>
      <c r="AQ28" s="59"/>
      <c r="AR28" s="59"/>
      <c r="AS28" s="59"/>
      <c r="AT28" s="59"/>
      <c r="AU28" s="59"/>
      <c r="AV28" s="59"/>
      <c r="AW28" s="62"/>
    </row>
    <row r="29" spans="1:50" s="26" customFormat="1" ht="32.25" thickBo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1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91" t="s">
        <v>89</v>
      </c>
      <c r="AC29" s="101" t="s">
        <v>4</v>
      </c>
      <c r="AD29" s="107" t="e">
        <f>AD30+AD43</f>
        <v>#REF!</v>
      </c>
      <c r="AE29" s="107" t="e">
        <f>AE30+AE43</f>
        <v>#REF!</v>
      </c>
      <c r="AF29" s="107" t="e">
        <f>AF30+AF43</f>
        <v>#REF!</v>
      </c>
      <c r="AG29" s="102">
        <f>AG30+AG43+AG122+AG131</f>
        <v>28222.600000000002</v>
      </c>
      <c r="AH29" s="207">
        <f>AH30+AH43+AH122+AH137</f>
        <v>38009.139999999992</v>
      </c>
      <c r="AI29" s="207">
        <f>AI30+AI43+AI122+AI131+AI137</f>
        <v>21655</v>
      </c>
      <c r="AJ29" s="207">
        <f>AJ30+AJ43+AJ122+AJ131</f>
        <v>27497.4</v>
      </c>
      <c r="AK29" s="102">
        <f>AK30+AK43+AK122+AK131</f>
        <v>21010.1</v>
      </c>
      <c r="AL29" s="102">
        <f>AL30+AL43+AL122+AL131</f>
        <v>21010.1</v>
      </c>
      <c r="AM29" s="102">
        <f>AG29+AH29+AI29+AJ29+AK29+AL29</f>
        <v>157404.34</v>
      </c>
      <c r="AN29" s="9"/>
      <c r="AP29" s="49"/>
      <c r="AQ29" s="61">
        <v>0</v>
      </c>
      <c r="AR29" s="61"/>
      <c r="AS29" s="61"/>
      <c r="AT29" s="61"/>
      <c r="AU29" s="61"/>
      <c r="AV29" s="61">
        <v>0</v>
      </c>
      <c r="AW29" s="62"/>
      <c r="AX29" s="7" t="s">
        <v>61</v>
      </c>
    </row>
    <row r="30" spans="1:50" s="7" customFormat="1" ht="71.25" customHeigh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1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220" t="s">
        <v>90</v>
      </c>
      <c r="AC30" s="101" t="s">
        <v>4</v>
      </c>
      <c r="AD30" s="105" t="e">
        <f>#REF!+#REF!</f>
        <v>#REF!</v>
      </c>
      <c r="AE30" s="105" t="e">
        <f>#REF!+#REF!</f>
        <v>#REF!</v>
      </c>
      <c r="AF30" s="105" t="e">
        <f>#REF!+#REF!</f>
        <v>#REF!</v>
      </c>
      <c r="AG30" s="180">
        <f>AG32+AG37</f>
        <v>65</v>
      </c>
      <c r="AH30" s="180">
        <f>AH32+AH37+AH40</f>
        <v>526</v>
      </c>
      <c r="AI30" s="180">
        <f t="shared" ref="AI30:AL30" si="2">AI32</f>
        <v>0</v>
      </c>
      <c r="AJ30" s="180">
        <f t="shared" si="2"/>
        <v>0</v>
      </c>
      <c r="AK30" s="180">
        <f t="shared" si="2"/>
        <v>400</v>
      </c>
      <c r="AL30" s="180">
        <f t="shared" si="2"/>
        <v>400</v>
      </c>
      <c r="AM30" s="102">
        <f t="shared" ref="AM30:AM65" si="3">AG30+AH30+AI30+AJ30+AK30+AL30</f>
        <v>1391</v>
      </c>
      <c r="AN30" s="9"/>
      <c r="AP30" s="81">
        <v>1000</v>
      </c>
      <c r="AQ30" s="64"/>
      <c r="AR30" s="64"/>
      <c r="AS30" s="64"/>
      <c r="AT30" s="64"/>
      <c r="AU30" s="64"/>
      <c r="AV30" s="64"/>
      <c r="AW30" s="168"/>
      <c r="AX30" s="7" t="s">
        <v>62</v>
      </c>
    </row>
    <row r="31" spans="1:50" s="7" customFormat="1" ht="70.5" customHeight="1" thickBo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1</v>
      </c>
      <c r="AB31" s="104" t="s">
        <v>91</v>
      </c>
      <c r="AC31" s="101" t="s">
        <v>35</v>
      </c>
      <c r="AD31" s="105"/>
      <c r="AE31" s="105"/>
      <c r="AF31" s="105"/>
      <c r="AG31" s="180">
        <v>1</v>
      </c>
      <c r="AH31" s="180">
        <v>1</v>
      </c>
      <c r="AI31" s="180">
        <v>1</v>
      </c>
      <c r="AJ31" s="180">
        <v>1</v>
      </c>
      <c r="AK31" s="180">
        <v>1</v>
      </c>
      <c r="AL31" s="180">
        <v>1</v>
      </c>
      <c r="AM31" s="102">
        <f t="shared" si="3"/>
        <v>6</v>
      </c>
      <c r="AN31" s="9"/>
      <c r="AP31" s="49"/>
      <c r="AQ31" s="67">
        <f t="shared" ref="AQ31:AV31" si="4">AG68</f>
        <v>151.6</v>
      </c>
      <c r="AR31" s="67">
        <f t="shared" si="4"/>
        <v>160.9</v>
      </c>
      <c r="AS31" s="67">
        <f t="shared" si="4"/>
        <v>156.69999999999999</v>
      </c>
      <c r="AT31" s="67">
        <f t="shared" si="4"/>
        <v>156.69999999999999</v>
      </c>
      <c r="AU31" s="67">
        <f t="shared" si="4"/>
        <v>151.6</v>
      </c>
      <c r="AV31" s="67">
        <f t="shared" si="4"/>
        <v>151.6</v>
      </c>
      <c r="AW31" s="168">
        <f>AQ31+AR31+AS31+AT31+AU31+AV31</f>
        <v>929.1</v>
      </c>
    </row>
    <row r="32" spans="1:50" s="7" customFormat="1" ht="54" customHeight="1" thickBot="1">
      <c r="A32" s="103">
        <v>6</v>
      </c>
      <c r="B32" s="103">
        <v>0</v>
      </c>
      <c r="C32" s="103">
        <v>2</v>
      </c>
      <c r="D32" s="103">
        <v>0</v>
      </c>
      <c r="E32" s="103">
        <v>5</v>
      </c>
      <c r="F32" s="103">
        <v>0</v>
      </c>
      <c r="G32" s="103">
        <v>2</v>
      </c>
      <c r="H32" s="103">
        <v>0</v>
      </c>
      <c r="I32" s="103">
        <v>5</v>
      </c>
      <c r="J32" s="103">
        <v>1</v>
      </c>
      <c r="K32" s="103">
        <v>0</v>
      </c>
      <c r="L32" s="103">
        <v>1</v>
      </c>
      <c r="M32" s="103">
        <v>4</v>
      </c>
      <c r="N32" s="103">
        <v>0</v>
      </c>
      <c r="O32" s="103">
        <v>0</v>
      </c>
      <c r="P32" s="103">
        <v>2</v>
      </c>
      <c r="Q32" s="103" t="s">
        <v>56</v>
      </c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1</v>
      </c>
      <c r="X32" s="103">
        <v>0</v>
      </c>
      <c r="Y32" s="103">
        <v>1</v>
      </c>
      <c r="Z32" s="103">
        <v>0</v>
      </c>
      <c r="AA32" s="103">
        <v>0</v>
      </c>
      <c r="AB32" s="109" t="s">
        <v>169</v>
      </c>
      <c r="AC32" s="101" t="s">
        <v>4</v>
      </c>
      <c r="AD32" s="105"/>
      <c r="AE32" s="105"/>
      <c r="AF32" s="105"/>
      <c r="AG32" s="184">
        <v>0</v>
      </c>
      <c r="AH32" s="215">
        <v>506.9</v>
      </c>
      <c r="AI32" s="184">
        <v>0</v>
      </c>
      <c r="AJ32" s="184">
        <v>0</v>
      </c>
      <c r="AK32" s="180">
        <f t="shared" ref="AK32:AL32" si="5">AK33</f>
        <v>400</v>
      </c>
      <c r="AL32" s="180">
        <f t="shared" si="5"/>
        <v>400</v>
      </c>
      <c r="AM32" s="102">
        <f t="shared" si="3"/>
        <v>1306.9000000000001</v>
      </c>
      <c r="AN32" s="9"/>
      <c r="AP32" s="49" t="e">
        <f>AP43+AP49+AP55+AP61+AP64+AP66+AP69+AP72+#REF!+AP75+AP78</f>
        <v>#REF!</v>
      </c>
      <c r="AQ32" s="66">
        <f t="shared" ref="AQ32:AV32" si="6">AG29-AQ31</f>
        <v>28071.000000000004</v>
      </c>
      <c r="AR32" s="66">
        <f t="shared" si="6"/>
        <v>37848.239999999991</v>
      </c>
      <c r="AS32" s="66">
        <f t="shared" si="6"/>
        <v>21498.3</v>
      </c>
      <c r="AT32" s="66">
        <f t="shared" si="6"/>
        <v>27340.7</v>
      </c>
      <c r="AU32" s="66">
        <f t="shared" si="6"/>
        <v>20858.5</v>
      </c>
      <c r="AV32" s="66">
        <f t="shared" si="6"/>
        <v>20858.5</v>
      </c>
      <c r="AW32" s="168">
        <f>AQ32+AR32+AS32+AT32+AU32+AV32</f>
        <v>156475.24</v>
      </c>
      <c r="AX32" s="7" t="s">
        <v>175</v>
      </c>
    </row>
    <row r="33" spans="1:49" s="7" customFormat="1" ht="30.75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1</v>
      </c>
      <c r="X33" s="103">
        <v>0</v>
      </c>
      <c r="Y33" s="103">
        <v>1</v>
      </c>
      <c r="Z33" s="103">
        <v>0</v>
      </c>
      <c r="AA33" s="103">
        <v>0</v>
      </c>
      <c r="AB33" s="108" t="s">
        <v>26</v>
      </c>
      <c r="AC33" s="101" t="s">
        <v>4</v>
      </c>
      <c r="AD33" s="105"/>
      <c r="AE33" s="105"/>
      <c r="AF33" s="105"/>
      <c r="AG33" s="184">
        <v>0</v>
      </c>
      <c r="AH33" s="180">
        <v>506.9</v>
      </c>
      <c r="AI33" s="180">
        <v>0</v>
      </c>
      <c r="AJ33" s="180">
        <v>0</v>
      </c>
      <c r="AK33" s="180">
        <v>400</v>
      </c>
      <c r="AL33" s="180">
        <v>400</v>
      </c>
      <c r="AM33" s="102">
        <f t="shared" si="3"/>
        <v>1306.9000000000001</v>
      </c>
      <c r="AN33" s="9"/>
      <c r="AP33" s="51"/>
      <c r="AQ33" s="63">
        <f t="shared" ref="AQ33:AV33" si="7">SUM(AQ31:AQ32)</f>
        <v>28222.600000000002</v>
      </c>
      <c r="AR33" s="63">
        <f t="shared" si="7"/>
        <v>38009.139999999992</v>
      </c>
      <c r="AS33" s="63">
        <f t="shared" si="7"/>
        <v>21655</v>
      </c>
      <c r="AT33" s="63">
        <f t="shared" si="7"/>
        <v>27497.4</v>
      </c>
      <c r="AU33" s="63">
        <f t="shared" si="7"/>
        <v>21010.1</v>
      </c>
      <c r="AV33" s="63">
        <f t="shared" si="7"/>
        <v>21010.1</v>
      </c>
      <c r="AW33" s="168">
        <f>AQ33+AR33+AS33+AT33+AU33+AV33</f>
        <v>157404.34</v>
      </c>
    </row>
    <row r="34" spans="1:49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1</v>
      </c>
      <c r="X34" s="103">
        <v>0</v>
      </c>
      <c r="Y34" s="103">
        <v>1</v>
      </c>
      <c r="Z34" s="103">
        <v>0</v>
      </c>
      <c r="AA34" s="103">
        <v>1</v>
      </c>
      <c r="AB34" s="112" t="s">
        <v>240</v>
      </c>
      <c r="AC34" s="101" t="s">
        <v>29</v>
      </c>
      <c r="AD34" s="105"/>
      <c r="AE34" s="105"/>
      <c r="AF34" s="105"/>
      <c r="AG34" s="180">
        <v>1.7</v>
      </c>
      <c r="AH34" s="180">
        <v>1.7</v>
      </c>
      <c r="AI34" s="180">
        <v>0</v>
      </c>
      <c r="AJ34" s="180">
        <v>0</v>
      </c>
      <c r="AK34" s="180">
        <v>0</v>
      </c>
      <c r="AL34" s="180">
        <v>0</v>
      </c>
      <c r="AM34" s="102"/>
      <c r="AN34" s="9"/>
      <c r="AP34" s="51"/>
      <c r="AQ34" s="63"/>
      <c r="AR34" s="63"/>
      <c r="AS34" s="63"/>
      <c r="AT34" s="63"/>
      <c r="AU34" s="63"/>
      <c r="AV34" s="63"/>
      <c r="AW34" s="168"/>
    </row>
    <row r="35" spans="1:49" s="7" customFormat="1" ht="56.2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1</v>
      </c>
      <c r="W35" s="103">
        <v>1</v>
      </c>
      <c r="X35" s="103">
        <v>0</v>
      </c>
      <c r="Y35" s="103">
        <v>2</v>
      </c>
      <c r="Z35" s="103">
        <v>0</v>
      </c>
      <c r="AA35" s="103">
        <v>0</v>
      </c>
      <c r="AB35" s="109" t="s">
        <v>234</v>
      </c>
      <c r="AC35" s="101" t="s">
        <v>32</v>
      </c>
      <c r="AD35" s="105"/>
      <c r="AE35" s="105"/>
      <c r="AF35" s="105"/>
      <c r="AG35" s="182">
        <v>1</v>
      </c>
      <c r="AH35" s="182">
        <v>1</v>
      </c>
      <c r="AI35" s="182">
        <v>1</v>
      </c>
      <c r="AJ35" s="182">
        <v>1</v>
      </c>
      <c r="AK35" s="182">
        <v>1</v>
      </c>
      <c r="AL35" s="182">
        <v>1</v>
      </c>
      <c r="AM35" s="182">
        <v>6</v>
      </c>
      <c r="AN35" s="9"/>
      <c r="AP35" s="51"/>
      <c r="AQ35" s="63"/>
      <c r="AR35" s="63"/>
      <c r="AS35" s="63"/>
      <c r="AT35" s="63"/>
      <c r="AU35" s="63"/>
      <c r="AV35" s="63"/>
      <c r="AW35" s="168"/>
    </row>
    <row r="36" spans="1:49" s="7" customFormat="1" ht="56.2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1</v>
      </c>
      <c r="W36" s="103">
        <v>1</v>
      </c>
      <c r="X36" s="103">
        <v>0</v>
      </c>
      <c r="Y36" s="103">
        <v>2</v>
      </c>
      <c r="Z36" s="103">
        <v>0</v>
      </c>
      <c r="AA36" s="103">
        <v>1</v>
      </c>
      <c r="AB36" s="112" t="s">
        <v>238</v>
      </c>
      <c r="AC36" s="101" t="s">
        <v>31</v>
      </c>
      <c r="AD36" s="105"/>
      <c r="AE36" s="105"/>
      <c r="AF36" s="105"/>
      <c r="AG36" s="182">
        <v>1</v>
      </c>
      <c r="AH36" s="182">
        <v>1</v>
      </c>
      <c r="AI36" s="182">
        <v>1</v>
      </c>
      <c r="AJ36" s="182">
        <v>1</v>
      </c>
      <c r="AK36" s="182">
        <v>1</v>
      </c>
      <c r="AL36" s="182">
        <v>1</v>
      </c>
      <c r="AM36" s="102"/>
      <c r="AN36" s="9"/>
      <c r="AP36" s="51"/>
      <c r="AQ36" s="63"/>
      <c r="AR36" s="63"/>
      <c r="AS36" s="63"/>
      <c r="AT36" s="63"/>
      <c r="AU36" s="63"/>
      <c r="AV36" s="63"/>
      <c r="AW36" s="168"/>
    </row>
    <row r="37" spans="1:49" s="7" customFormat="1" ht="56.25" customHeight="1">
      <c r="A37" s="103">
        <v>6</v>
      </c>
      <c r="B37" s="103">
        <v>0</v>
      </c>
      <c r="C37" s="103">
        <v>2</v>
      </c>
      <c r="D37" s="103">
        <v>0</v>
      </c>
      <c r="E37" s="103">
        <v>5</v>
      </c>
      <c r="F37" s="103">
        <v>0</v>
      </c>
      <c r="G37" s="103">
        <v>2</v>
      </c>
      <c r="H37" s="103">
        <v>0</v>
      </c>
      <c r="I37" s="103">
        <v>5</v>
      </c>
      <c r="J37" s="103">
        <v>1</v>
      </c>
      <c r="K37" s="103">
        <v>0</v>
      </c>
      <c r="L37" s="103">
        <v>1</v>
      </c>
      <c r="M37" s="103">
        <v>2</v>
      </c>
      <c r="N37" s="103">
        <v>0</v>
      </c>
      <c r="O37" s="103">
        <v>0</v>
      </c>
      <c r="P37" s="103">
        <v>5</v>
      </c>
      <c r="Q37" s="103" t="s">
        <v>56</v>
      </c>
      <c r="R37" s="103">
        <v>0</v>
      </c>
      <c r="S37" s="103">
        <v>5</v>
      </c>
      <c r="T37" s="103">
        <v>1</v>
      </c>
      <c r="U37" s="103">
        <v>0</v>
      </c>
      <c r="V37" s="103">
        <v>1</v>
      </c>
      <c r="W37" s="103">
        <v>1</v>
      </c>
      <c r="X37" s="103">
        <v>0</v>
      </c>
      <c r="Y37" s="103">
        <v>3</v>
      </c>
      <c r="Z37" s="103">
        <v>0</v>
      </c>
      <c r="AA37" s="103">
        <v>0</v>
      </c>
      <c r="AB37" s="112" t="s">
        <v>237</v>
      </c>
      <c r="AC37" s="101" t="s">
        <v>4</v>
      </c>
      <c r="AD37" s="105"/>
      <c r="AE37" s="105"/>
      <c r="AF37" s="105"/>
      <c r="AG37" s="180">
        <v>65</v>
      </c>
      <c r="AH37" s="180">
        <v>0</v>
      </c>
      <c r="AI37" s="180">
        <v>0</v>
      </c>
      <c r="AJ37" s="180">
        <v>0</v>
      </c>
      <c r="AK37" s="180">
        <v>0</v>
      </c>
      <c r="AL37" s="180">
        <v>0</v>
      </c>
      <c r="AM37" s="102">
        <f>AG37+AH37+AI37+AJ37+AK37+AL37</f>
        <v>65</v>
      </c>
      <c r="AN37" s="9"/>
      <c r="AP37" s="51"/>
      <c r="AQ37" s="63"/>
      <c r="AR37" s="63"/>
      <c r="AS37" s="63"/>
      <c r="AT37" s="63"/>
      <c r="AU37" s="63"/>
      <c r="AV37" s="63"/>
      <c r="AW37" s="168"/>
    </row>
    <row r="38" spans="1:49" s="7" customFormat="1" ht="35.25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>
        <v>0</v>
      </c>
      <c r="S38" s="103">
        <v>5</v>
      </c>
      <c r="T38" s="103">
        <v>1</v>
      </c>
      <c r="U38" s="103">
        <v>0</v>
      </c>
      <c r="V38" s="103">
        <v>1</v>
      </c>
      <c r="W38" s="103">
        <v>1</v>
      </c>
      <c r="X38" s="103">
        <v>0</v>
      </c>
      <c r="Y38" s="103">
        <v>3</v>
      </c>
      <c r="Z38" s="103">
        <v>0</v>
      </c>
      <c r="AA38" s="103">
        <v>0</v>
      </c>
      <c r="AB38" s="108" t="s">
        <v>26</v>
      </c>
      <c r="AC38" s="101" t="s">
        <v>4</v>
      </c>
      <c r="AD38" s="105"/>
      <c r="AE38" s="105"/>
      <c r="AF38" s="105"/>
      <c r="AG38" s="180">
        <v>65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02">
        <f>AG38+AH38+AI38+AJ38+AK38+AL38</f>
        <v>65</v>
      </c>
      <c r="AN38" s="9"/>
      <c r="AP38" s="51"/>
      <c r="AQ38" s="63"/>
      <c r="AR38" s="63"/>
      <c r="AS38" s="63"/>
      <c r="AT38" s="63"/>
      <c r="AU38" s="63"/>
      <c r="AV38" s="63"/>
      <c r="AW38" s="168"/>
    </row>
    <row r="39" spans="1:49" s="7" customFormat="1" ht="56.2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1</v>
      </c>
      <c r="W39" s="103">
        <v>1</v>
      </c>
      <c r="X39" s="103">
        <v>0</v>
      </c>
      <c r="Y39" s="103">
        <v>3</v>
      </c>
      <c r="Z39" s="103">
        <v>0</v>
      </c>
      <c r="AA39" s="103">
        <v>1</v>
      </c>
      <c r="AB39" s="112" t="s">
        <v>239</v>
      </c>
      <c r="AC39" s="101" t="s">
        <v>31</v>
      </c>
      <c r="AD39" s="105"/>
      <c r="AE39" s="105"/>
      <c r="AF39" s="105"/>
      <c r="AG39" s="182">
        <v>4</v>
      </c>
      <c r="AH39" s="182">
        <v>0</v>
      </c>
      <c r="AI39" s="182">
        <v>0</v>
      </c>
      <c r="AJ39" s="182">
        <v>0</v>
      </c>
      <c r="AK39" s="182">
        <v>0</v>
      </c>
      <c r="AL39" s="182">
        <v>0</v>
      </c>
      <c r="AM39" s="179">
        <v>4</v>
      </c>
      <c r="AN39" s="9"/>
      <c r="AP39" s="51"/>
      <c r="AQ39" s="63"/>
      <c r="AR39" s="63"/>
      <c r="AS39" s="63"/>
      <c r="AT39" s="63"/>
      <c r="AU39" s="63"/>
      <c r="AV39" s="63"/>
      <c r="AW39" s="168"/>
    </row>
    <row r="40" spans="1:49" s="7" customFormat="1" ht="45" customHeight="1">
      <c r="A40" s="103">
        <v>6</v>
      </c>
      <c r="B40" s="103">
        <v>0</v>
      </c>
      <c r="C40" s="103">
        <v>2</v>
      </c>
      <c r="D40" s="103">
        <v>0</v>
      </c>
      <c r="E40" s="103">
        <v>5</v>
      </c>
      <c r="F40" s="103">
        <v>0</v>
      </c>
      <c r="G40" s="103">
        <v>2</v>
      </c>
      <c r="H40" s="103">
        <v>0</v>
      </c>
      <c r="I40" s="103">
        <v>5</v>
      </c>
      <c r="J40" s="103">
        <v>1</v>
      </c>
      <c r="K40" s="103">
        <v>0</v>
      </c>
      <c r="L40" s="103">
        <v>1</v>
      </c>
      <c r="M40" s="103">
        <v>2</v>
      </c>
      <c r="N40" s="103">
        <v>0</v>
      </c>
      <c r="O40" s="103">
        <v>0</v>
      </c>
      <c r="P40" s="103">
        <v>4</v>
      </c>
      <c r="Q40" s="103" t="s">
        <v>56</v>
      </c>
      <c r="R40" s="103">
        <v>0</v>
      </c>
      <c r="S40" s="103">
        <v>5</v>
      </c>
      <c r="T40" s="103">
        <v>1</v>
      </c>
      <c r="U40" s="103">
        <v>0</v>
      </c>
      <c r="V40" s="103">
        <v>1</v>
      </c>
      <c r="W40" s="103">
        <v>1</v>
      </c>
      <c r="X40" s="103">
        <v>0</v>
      </c>
      <c r="Y40" s="103">
        <v>4</v>
      </c>
      <c r="Z40" s="103">
        <v>0</v>
      </c>
      <c r="AA40" s="103">
        <v>0</v>
      </c>
      <c r="AB40" s="119" t="s">
        <v>242</v>
      </c>
      <c r="AC40" s="101" t="s">
        <v>4</v>
      </c>
      <c r="AD40" s="105"/>
      <c r="AE40" s="105"/>
      <c r="AF40" s="105"/>
      <c r="AG40" s="180">
        <v>0</v>
      </c>
      <c r="AH40" s="215">
        <v>19.100000000000001</v>
      </c>
      <c r="AI40" s="180">
        <v>0</v>
      </c>
      <c r="AJ40" s="180">
        <v>0</v>
      </c>
      <c r="AK40" s="180">
        <v>0</v>
      </c>
      <c r="AL40" s="180">
        <v>0</v>
      </c>
      <c r="AM40" s="102">
        <f>AG40+AH40+AI40+AJ40+AK40+AL40</f>
        <v>19.100000000000001</v>
      </c>
      <c r="AN40" s="9"/>
      <c r="AP40" s="51"/>
      <c r="AQ40" s="63"/>
      <c r="AR40" s="63"/>
      <c r="AS40" s="63"/>
      <c r="AT40" s="63"/>
      <c r="AU40" s="63"/>
      <c r="AV40" s="63"/>
      <c r="AW40" s="168"/>
    </row>
    <row r="41" spans="1:49" s="7" customFormat="1" ht="34.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>
        <v>0</v>
      </c>
      <c r="S41" s="103">
        <v>5</v>
      </c>
      <c r="T41" s="103">
        <v>1</v>
      </c>
      <c r="U41" s="103">
        <v>0</v>
      </c>
      <c r="V41" s="103">
        <v>1</v>
      </c>
      <c r="W41" s="103">
        <v>1</v>
      </c>
      <c r="X41" s="103">
        <v>0</v>
      </c>
      <c r="Y41" s="103">
        <v>4</v>
      </c>
      <c r="Z41" s="103">
        <v>0</v>
      </c>
      <c r="AA41" s="103">
        <v>0</v>
      </c>
      <c r="AB41" s="117" t="s">
        <v>26</v>
      </c>
      <c r="AC41" s="101" t="s">
        <v>4</v>
      </c>
      <c r="AD41" s="105"/>
      <c r="AE41" s="105"/>
      <c r="AF41" s="105"/>
      <c r="AG41" s="180">
        <v>0</v>
      </c>
      <c r="AH41" s="184">
        <v>19.100000000000001</v>
      </c>
      <c r="AI41" s="180">
        <v>0</v>
      </c>
      <c r="AJ41" s="180">
        <v>0</v>
      </c>
      <c r="AK41" s="180">
        <v>0</v>
      </c>
      <c r="AL41" s="180">
        <v>0</v>
      </c>
      <c r="AM41" s="102">
        <f>AG41+AH41+AI41+AJ41+AK41+AL41</f>
        <v>19.100000000000001</v>
      </c>
      <c r="AN41" s="9"/>
      <c r="AP41" s="51"/>
      <c r="AQ41" s="63"/>
      <c r="AR41" s="63"/>
      <c r="AS41" s="63"/>
      <c r="AT41" s="63"/>
      <c r="AU41" s="63"/>
      <c r="AV41" s="63"/>
      <c r="AW41" s="168"/>
    </row>
    <row r="42" spans="1:49" s="7" customFormat="1" ht="34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1</v>
      </c>
      <c r="W42" s="103">
        <v>1</v>
      </c>
      <c r="X42" s="103">
        <v>0</v>
      </c>
      <c r="Y42" s="103">
        <v>4</v>
      </c>
      <c r="Z42" s="103">
        <v>0</v>
      </c>
      <c r="AA42" s="103">
        <v>1</v>
      </c>
      <c r="AB42" s="119" t="s">
        <v>243</v>
      </c>
      <c r="AC42" s="101" t="s">
        <v>31</v>
      </c>
      <c r="AD42" s="105"/>
      <c r="AE42" s="105"/>
      <c r="AF42" s="105"/>
      <c r="AG42" s="180">
        <v>0</v>
      </c>
      <c r="AH42" s="180">
        <v>12</v>
      </c>
      <c r="AI42" s="180">
        <v>0</v>
      </c>
      <c r="AJ42" s="180">
        <v>0</v>
      </c>
      <c r="AK42" s="180">
        <v>0</v>
      </c>
      <c r="AL42" s="180">
        <v>0</v>
      </c>
      <c r="AM42" s="179">
        <v>12</v>
      </c>
      <c r="AN42" s="9"/>
      <c r="AP42" s="51"/>
      <c r="AQ42" s="63"/>
      <c r="AR42" s="63"/>
      <c r="AS42" s="63"/>
      <c r="AT42" s="63"/>
      <c r="AU42" s="63"/>
      <c r="AV42" s="63"/>
      <c r="AW42" s="168"/>
    </row>
    <row r="43" spans="1:49" s="7" customFormat="1" ht="56.2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>
        <v>0</v>
      </c>
      <c r="S43" s="103">
        <v>5</v>
      </c>
      <c r="T43" s="103">
        <v>1</v>
      </c>
      <c r="U43" s="103">
        <v>0</v>
      </c>
      <c r="V43" s="103">
        <v>2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221" t="s">
        <v>228</v>
      </c>
      <c r="AC43" s="101" t="s">
        <v>4</v>
      </c>
      <c r="AD43" s="105" t="e">
        <f>#REF!+AD45+AD51+AD57+#REF!+#REF!+#REF!+AD66</f>
        <v>#REF!</v>
      </c>
      <c r="AE43" s="105" t="e">
        <f>#REF!+AE45+AE51+AE57+#REF!+#REF!+#REF!+AE66</f>
        <v>#REF!</v>
      </c>
      <c r="AF43" s="105" t="e">
        <f>#REF!+AF45+AF51+AF57+#REF!+#REF!+#REF!+AF66</f>
        <v>#REF!</v>
      </c>
      <c r="AG43" s="184">
        <f>AG45+AG51+AG57+AG63+AG68+AG71+AG74+AG80+AG83+AG86+AG89+AG92+AG95+AG98+AG101+AG104</f>
        <v>26251.200000000001</v>
      </c>
      <c r="AH43" s="180">
        <f>AH45+AH51+AH57+AH63+AH68+AH71+AH74+AH80+AH83+AH86+AH89+AH92+AH95+AH98+AH101+AH104+AH107+AH110+AH113+AH116+AH119</f>
        <v>35051.839999999997</v>
      </c>
      <c r="AI43" s="184">
        <f>AI45+AI51+AI57+AI63+AI68+AI71+AI74+AI80+AI83+AI86+AI89+AI92+AI95+AI98+AI101+AI104+AI107+AI110+AI113+AI116+AI119</f>
        <v>21655</v>
      </c>
      <c r="AJ43" s="184">
        <f>AJ45+AJ51+AJ57+AJ63+AJ68+AJ71+AJ74+AJ80+AJ83+AJ86+AJ89+AJ92+AJ95+AJ98+AJ101+AJ104+AJ107+AJ110+AJ113+AJ116+AJ119</f>
        <v>27497.4</v>
      </c>
      <c r="AK43" s="180">
        <f>AK45+AK51+AK57+AK63+AK68+AK71+AK74+AK77+AK80+AK83+AK86+AK89+AK92</f>
        <v>20610.099999999999</v>
      </c>
      <c r="AL43" s="180">
        <f>AL45+AL51+AL57+AL63+AL68+AL71+AL74+AL77+AL80+AL83+AL86+AL89+AL92</f>
        <v>20610.099999999999</v>
      </c>
      <c r="AM43" s="180">
        <f>AG43+AH43+AI43+AJ43+AK43+AL43</f>
        <v>151675.64000000001</v>
      </c>
      <c r="AN43" s="9"/>
      <c r="AP43" s="49">
        <f>AP46</f>
        <v>6500</v>
      </c>
      <c r="AQ43" s="60"/>
      <c r="AR43" s="60"/>
      <c r="AS43" s="60"/>
      <c r="AT43" s="60"/>
      <c r="AU43" s="60"/>
      <c r="AV43" s="60"/>
      <c r="AW43" s="6"/>
    </row>
    <row r="44" spans="1:49" s="7" customFormat="1" ht="43.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0</v>
      </c>
      <c r="Z44" s="103">
        <v>0</v>
      </c>
      <c r="AA44" s="103">
        <v>1</v>
      </c>
      <c r="AB44" s="104" t="s">
        <v>93</v>
      </c>
      <c r="AC44" s="101" t="s">
        <v>28</v>
      </c>
      <c r="AD44" s="111"/>
      <c r="AE44" s="111"/>
      <c r="AF44" s="111"/>
      <c r="AG44" s="181">
        <v>80</v>
      </c>
      <c r="AH44" s="185">
        <v>78</v>
      </c>
      <c r="AI44" s="185">
        <v>76</v>
      </c>
      <c r="AJ44" s="185">
        <v>74</v>
      </c>
      <c r="AK44" s="181">
        <v>72</v>
      </c>
      <c r="AL44" s="181">
        <v>70</v>
      </c>
      <c r="AM44" s="102">
        <v>70</v>
      </c>
      <c r="AN44" s="9"/>
      <c r="AP44" s="49"/>
      <c r="AQ44" s="60"/>
      <c r="AR44" s="60"/>
      <c r="AS44" s="60"/>
      <c r="AT44" s="60"/>
      <c r="AU44" s="60"/>
      <c r="AV44" s="60"/>
      <c r="AW44" s="6"/>
    </row>
    <row r="45" spans="1:49" s="7" customFormat="1" ht="58.5" customHeight="1">
      <c r="A45" s="103">
        <v>6</v>
      </c>
      <c r="B45" s="103">
        <v>0</v>
      </c>
      <c r="C45" s="103">
        <v>2</v>
      </c>
      <c r="D45" s="103">
        <v>0</v>
      </c>
      <c r="E45" s="103">
        <v>5</v>
      </c>
      <c r="F45" s="103">
        <v>0</v>
      </c>
      <c r="G45" s="103">
        <v>3</v>
      </c>
      <c r="H45" s="103">
        <v>0</v>
      </c>
      <c r="I45" s="103">
        <v>5</v>
      </c>
      <c r="J45" s="103">
        <v>1</v>
      </c>
      <c r="K45" s="103">
        <v>0</v>
      </c>
      <c r="L45" s="103">
        <v>2</v>
      </c>
      <c r="M45" s="103">
        <v>4</v>
      </c>
      <c r="N45" s="103">
        <v>0</v>
      </c>
      <c r="O45" s="103">
        <v>0</v>
      </c>
      <c r="P45" s="103">
        <v>3</v>
      </c>
      <c r="Q45" s="103" t="s">
        <v>56</v>
      </c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2</v>
      </c>
      <c r="X45" s="103">
        <v>0</v>
      </c>
      <c r="Y45" s="103">
        <v>1</v>
      </c>
      <c r="Z45" s="103">
        <v>0</v>
      </c>
      <c r="AA45" s="103">
        <v>0</v>
      </c>
      <c r="AB45" s="106" t="s">
        <v>94</v>
      </c>
      <c r="AC45" s="101" t="s">
        <v>4</v>
      </c>
      <c r="AD45" s="105">
        <f>AD46+AD47+AD48+AD49</f>
        <v>0</v>
      </c>
      <c r="AE45" s="105">
        <f>AE46+AE47+AE48+AE49</f>
        <v>0</v>
      </c>
      <c r="AF45" s="105">
        <f>AF46+AF47+AF48+AF49</f>
        <v>0</v>
      </c>
      <c r="AG45" s="180">
        <v>6920.9</v>
      </c>
      <c r="AH45" s="215">
        <v>7000</v>
      </c>
      <c r="AI45" s="184">
        <v>4500</v>
      </c>
      <c r="AJ45" s="184">
        <v>6200</v>
      </c>
      <c r="AK45" s="180">
        <f>AK48</f>
        <v>6000</v>
      </c>
      <c r="AL45" s="180">
        <f>AL48</f>
        <v>6000</v>
      </c>
      <c r="AM45" s="102">
        <f>AG45+AH45+AI45+AJ45+AK45+AL45</f>
        <v>36620.9</v>
      </c>
      <c r="AN45" s="9"/>
      <c r="AP45" s="49"/>
      <c r="AQ45" s="60"/>
      <c r="AR45" s="60"/>
      <c r="AS45" s="60"/>
      <c r="AT45" s="60"/>
      <c r="AU45" s="60"/>
      <c r="AV45" s="60"/>
      <c r="AW45" s="6"/>
    </row>
    <row r="46" spans="1:49" s="7" customFormat="1" ht="31.5" hidden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0</v>
      </c>
      <c r="X46" s="103">
        <v>0</v>
      </c>
      <c r="Y46" s="103">
        <v>1</v>
      </c>
      <c r="Z46" s="103">
        <v>0</v>
      </c>
      <c r="AA46" s="103">
        <v>0</v>
      </c>
      <c r="AB46" s="108" t="s">
        <v>24</v>
      </c>
      <c r="AC46" s="101" t="s">
        <v>4</v>
      </c>
      <c r="AD46" s="105"/>
      <c r="AE46" s="105"/>
      <c r="AF46" s="105"/>
      <c r="AG46" s="180"/>
      <c r="AH46" s="215"/>
      <c r="AI46" s="180"/>
      <c r="AJ46" s="180"/>
      <c r="AK46" s="180"/>
      <c r="AL46" s="180"/>
      <c r="AM46" s="102">
        <f t="shared" si="3"/>
        <v>0</v>
      </c>
      <c r="AN46" s="9"/>
      <c r="AP46" s="81">
        <v>6500</v>
      </c>
      <c r="AQ46" s="60"/>
      <c r="AR46" s="60"/>
      <c r="AS46" s="60"/>
      <c r="AT46" s="60"/>
      <c r="AU46" s="60"/>
      <c r="AV46" s="60"/>
      <c r="AW46" s="6"/>
    </row>
    <row r="47" spans="1:49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>
        <v>0</v>
      </c>
      <c r="S47" s="103">
        <v>5</v>
      </c>
      <c r="T47" s="103">
        <v>1</v>
      </c>
      <c r="U47" s="103">
        <v>0</v>
      </c>
      <c r="V47" s="103">
        <v>2</v>
      </c>
      <c r="W47" s="103">
        <v>0</v>
      </c>
      <c r="X47" s="103">
        <v>0</v>
      </c>
      <c r="Y47" s="103">
        <v>1</v>
      </c>
      <c r="Z47" s="103">
        <v>0</v>
      </c>
      <c r="AA47" s="103">
        <v>0</v>
      </c>
      <c r="AB47" s="108" t="s">
        <v>25</v>
      </c>
      <c r="AC47" s="101" t="s">
        <v>4</v>
      </c>
      <c r="AD47" s="105"/>
      <c r="AE47" s="105"/>
      <c r="AF47" s="105"/>
      <c r="AG47" s="180"/>
      <c r="AH47" s="215"/>
      <c r="AI47" s="180"/>
      <c r="AJ47" s="180"/>
      <c r="AK47" s="180"/>
      <c r="AL47" s="180"/>
      <c r="AM47" s="102">
        <f t="shared" si="3"/>
        <v>0</v>
      </c>
      <c r="AN47" s="9"/>
      <c r="AP47" s="49"/>
      <c r="AQ47" s="60"/>
      <c r="AR47" s="60"/>
      <c r="AS47" s="60"/>
      <c r="AT47" s="60"/>
      <c r="AU47" s="60"/>
      <c r="AV47" s="60"/>
      <c r="AW47" s="6"/>
    </row>
    <row r="48" spans="1:49" s="7" customFormat="1" ht="31.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2</v>
      </c>
      <c r="X48" s="103">
        <v>0</v>
      </c>
      <c r="Y48" s="103">
        <v>1</v>
      </c>
      <c r="Z48" s="103">
        <v>0</v>
      </c>
      <c r="AA48" s="103">
        <v>0</v>
      </c>
      <c r="AB48" s="108" t="s">
        <v>26</v>
      </c>
      <c r="AC48" s="101" t="s">
        <v>4</v>
      </c>
      <c r="AD48" s="105"/>
      <c r="AE48" s="105"/>
      <c r="AF48" s="105"/>
      <c r="AG48" s="180">
        <v>6920.9</v>
      </c>
      <c r="AH48" s="184">
        <v>7000</v>
      </c>
      <c r="AI48" s="180">
        <v>4500</v>
      </c>
      <c r="AJ48" s="180">
        <v>6200</v>
      </c>
      <c r="AK48" s="180">
        <v>6000</v>
      </c>
      <c r="AL48" s="180">
        <v>6000</v>
      </c>
      <c r="AM48" s="102">
        <f>AG48+AH48+AI48+AJ48+AK48+AL48</f>
        <v>36620.9</v>
      </c>
      <c r="AN48" s="9"/>
      <c r="AP48" s="49"/>
      <c r="AQ48" s="60"/>
      <c r="AR48" s="60"/>
      <c r="AS48" s="60"/>
      <c r="AT48" s="60"/>
      <c r="AU48" s="60"/>
      <c r="AV48" s="60"/>
      <c r="AW48" s="6"/>
    </row>
    <row r="49" spans="1:49" s="7" customFormat="1" ht="31.5" hidden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8" t="s">
        <v>27</v>
      </c>
      <c r="AC49" s="101" t="s">
        <v>4</v>
      </c>
      <c r="AD49" s="105"/>
      <c r="AE49" s="105"/>
      <c r="AF49" s="105"/>
      <c r="AG49" s="180"/>
      <c r="AH49" s="180"/>
      <c r="AI49" s="180"/>
      <c r="AJ49" s="180"/>
      <c r="AK49" s="180"/>
      <c r="AL49" s="180"/>
      <c r="AM49" s="102">
        <f t="shared" si="3"/>
        <v>0</v>
      </c>
      <c r="AN49" s="9"/>
      <c r="AP49" s="81">
        <f>AP52</f>
        <v>900</v>
      </c>
      <c r="AQ49" s="60"/>
      <c r="AR49" s="60"/>
      <c r="AS49" s="60"/>
      <c r="AT49" s="60"/>
      <c r="AU49" s="60"/>
      <c r="AV49" s="60"/>
      <c r="AW49" s="6"/>
    </row>
    <row r="50" spans="1:49" s="7" customFormat="1" ht="54.75" customHeigh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>
        <v>0</v>
      </c>
      <c r="S50" s="103">
        <v>5</v>
      </c>
      <c r="T50" s="103">
        <v>1</v>
      </c>
      <c r="U50" s="103">
        <v>0</v>
      </c>
      <c r="V50" s="103">
        <v>2</v>
      </c>
      <c r="W50" s="103">
        <v>2</v>
      </c>
      <c r="X50" s="103">
        <v>0</v>
      </c>
      <c r="Y50" s="103">
        <v>1</v>
      </c>
      <c r="Z50" s="103">
        <v>0</v>
      </c>
      <c r="AA50" s="103">
        <v>1</v>
      </c>
      <c r="AB50" s="112" t="s">
        <v>95</v>
      </c>
      <c r="AC50" s="101" t="s">
        <v>28</v>
      </c>
      <c r="AD50" s="105"/>
      <c r="AE50" s="105"/>
      <c r="AF50" s="105"/>
      <c r="AG50" s="180">
        <v>7.6</v>
      </c>
      <c r="AH50" s="180">
        <v>9.6</v>
      </c>
      <c r="AI50" s="180">
        <f>AI48/AI18*100</f>
        <v>9.3400138647316915</v>
      </c>
      <c r="AJ50" s="180">
        <f>AJ48/AJ18*100</f>
        <v>10.293565857238203</v>
      </c>
      <c r="AK50" s="180">
        <f>AK48/AK18*100</f>
        <v>11.222693783188779</v>
      </c>
      <c r="AL50" s="180">
        <f>AL48/AL18*100</f>
        <v>11.222693783188779</v>
      </c>
      <c r="AM50" s="102"/>
      <c r="AN50" s="9"/>
      <c r="AP50" s="49"/>
      <c r="AQ50" s="60"/>
      <c r="AR50" s="60"/>
      <c r="AS50" s="60"/>
      <c r="AT50" s="60"/>
      <c r="AU50" s="60"/>
      <c r="AV50" s="60"/>
      <c r="AW50" s="6"/>
    </row>
    <row r="51" spans="1:49" s="7" customFormat="1" ht="57" customHeight="1">
      <c r="A51" s="103">
        <v>6</v>
      </c>
      <c r="B51" s="103">
        <v>0</v>
      </c>
      <c r="C51" s="103">
        <v>2</v>
      </c>
      <c r="D51" s="103">
        <v>0</v>
      </c>
      <c r="E51" s="103">
        <v>5</v>
      </c>
      <c r="F51" s="103">
        <v>0</v>
      </c>
      <c r="G51" s="103">
        <v>3</v>
      </c>
      <c r="H51" s="103">
        <v>0</v>
      </c>
      <c r="I51" s="103">
        <v>5</v>
      </c>
      <c r="J51" s="103">
        <v>1</v>
      </c>
      <c r="K51" s="103">
        <v>0</v>
      </c>
      <c r="L51" s="103">
        <v>2</v>
      </c>
      <c r="M51" s="103">
        <v>4</v>
      </c>
      <c r="N51" s="103">
        <v>0</v>
      </c>
      <c r="O51" s="103">
        <v>1</v>
      </c>
      <c r="P51" s="103">
        <v>3</v>
      </c>
      <c r="Q51" s="103" t="s">
        <v>164</v>
      </c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2</v>
      </c>
      <c r="X51" s="103">
        <v>0</v>
      </c>
      <c r="Y51" s="103">
        <v>2</v>
      </c>
      <c r="Z51" s="103">
        <v>0</v>
      </c>
      <c r="AA51" s="103">
        <v>0</v>
      </c>
      <c r="AB51" s="106" t="s">
        <v>96</v>
      </c>
      <c r="AC51" s="101" t="s">
        <v>4</v>
      </c>
      <c r="AD51" s="105">
        <f>AD52+AD53+AD54+AD55</f>
        <v>0</v>
      </c>
      <c r="AE51" s="105">
        <f>AE52+AE53+AE54+AE55</f>
        <v>0</v>
      </c>
      <c r="AF51" s="105">
        <f>AF52+AF53+AF54+AF55</f>
        <v>0</v>
      </c>
      <c r="AG51" s="180">
        <v>780</v>
      </c>
      <c r="AH51" s="215">
        <v>1100</v>
      </c>
      <c r="AI51" s="184">
        <v>607.29999999999995</v>
      </c>
      <c r="AJ51" s="184">
        <v>1100</v>
      </c>
      <c r="AK51" s="180">
        <f>AK54</f>
        <v>900</v>
      </c>
      <c r="AL51" s="180">
        <f>AL54</f>
        <v>900</v>
      </c>
      <c r="AM51" s="102">
        <f t="shared" si="3"/>
        <v>5387.3</v>
      </c>
      <c r="AN51" s="9"/>
      <c r="AP51" s="49"/>
      <c r="AQ51" s="60"/>
      <c r="AR51" s="60"/>
      <c r="AS51" s="60"/>
      <c r="AT51" s="60"/>
      <c r="AU51" s="60"/>
      <c r="AV51" s="60"/>
      <c r="AW51" s="6"/>
    </row>
    <row r="52" spans="1:49" s="7" customFormat="1" ht="31.5" hidden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0</v>
      </c>
      <c r="X52" s="103">
        <v>0</v>
      </c>
      <c r="Y52" s="103">
        <v>2</v>
      </c>
      <c r="Z52" s="103">
        <v>0</v>
      </c>
      <c r="AA52" s="103">
        <v>0</v>
      </c>
      <c r="AB52" s="108" t="s">
        <v>24</v>
      </c>
      <c r="AC52" s="101" t="s">
        <v>4</v>
      </c>
      <c r="AD52" s="105"/>
      <c r="AE52" s="105"/>
      <c r="AF52" s="105"/>
      <c r="AG52" s="180"/>
      <c r="AH52" s="215"/>
      <c r="AI52" s="180"/>
      <c r="AJ52" s="180"/>
      <c r="AK52" s="180"/>
      <c r="AL52" s="180"/>
      <c r="AM52" s="102">
        <f t="shared" si="3"/>
        <v>0</v>
      </c>
      <c r="AN52" s="9"/>
      <c r="AP52" s="49">
        <v>900</v>
      </c>
      <c r="AQ52" s="60"/>
      <c r="AR52" s="60"/>
      <c r="AS52" s="60"/>
      <c r="AT52" s="60"/>
      <c r="AU52" s="60"/>
      <c r="AV52" s="60"/>
      <c r="AW52" s="6"/>
    </row>
    <row r="53" spans="1:49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>
        <v>0</v>
      </c>
      <c r="S53" s="103">
        <v>5</v>
      </c>
      <c r="T53" s="103">
        <v>1</v>
      </c>
      <c r="U53" s="103">
        <v>0</v>
      </c>
      <c r="V53" s="103">
        <v>2</v>
      </c>
      <c r="W53" s="103">
        <v>0</v>
      </c>
      <c r="X53" s="103">
        <v>0</v>
      </c>
      <c r="Y53" s="103">
        <v>2</v>
      </c>
      <c r="Z53" s="103">
        <v>0</v>
      </c>
      <c r="AA53" s="103">
        <v>0</v>
      </c>
      <c r="AB53" s="108" t="s">
        <v>25</v>
      </c>
      <c r="AC53" s="101" t="s">
        <v>4</v>
      </c>
      <c r="AD53" s="105"/>
      <c r="AE53" s="105"/>
      <c r="AF53" s="105"/>
      <c r="AG53" s="180"/>
      <c r="AH53" s="215"/>
      <c r="AI53" s="180"/>
      <c r="AJ53" s="180"/>
      <c r="AK53" s="180"/>
      <c r="AL53" s="180"/>
      <c r="AM53" s="102">
        <f t="shared" si="3"/>
        <v>0</v>
      </c>
      <c r="AN53" s="9"/>
      <c r="AP53" s="49"/>
      <c r="AQ53" s="60"/>
      <c r="AR53" s="60"/>
      <c r="AS53" s="60"/>
      <c r="AT53" s="60"/>
      <c r="AU53" s="60"/>
      <c r="AV53" s="60"/>
      <c r="AW53" s="6"/>
    </row>
    <row r="54" spans="1:49" s="7" customFormat="1" ht="31.5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2</v>
      </c>
      <c r="X54" s="103">
        <v>0</v>
      </c>
      <c r="Y54" s="103">
        <v>2</v>
      </c>
      <c r="Z54" s="103">
        <v>0</v>
      </c>
      <c r="AA54" s="103">
        <v>0</v>
      </c>
      <c r="AB54" s="108" t="s">
        <v>26</v>
      </c>
      <c r="AC54" s="101" t="s">
        <v>4</v>
      </c>
      <c r="AD54" s="105">
        <v>0</v>
      </c>
      <c r="AE54" s="105">
        <v>0</v>
      </c>
      <c r="AF54" s="105">
        <v>0</v>
      </c>
      <c r="AG54" s="180">
        <v>780</v>
      </c>
      <c r="AH54" s="184">
        <v>1100</v>
      </c>
      <c r="AI54" s="180">
        <v>607.29999999999995</v>
      </c>
      <c r="AJ54" s="180">
        <v>1100</v>
      </c>
      <c r="AK54" s="180">
        <v>900</v>
      </c>
      <c r="AL54" s="180">
        <v>900</v>
      </c>
      <c r="AM54" s="102">
        <f t="shared" si="3"/>
        <v>5387.3</v>
      </c>
      <c r="AN54" s="9"/>
      <c r="AP54" s="49"/>
      <c r="AQ54" s="60"/>
      <c r="AR54" s="60"/>
      <c r="AS54" s="60"/>
      <c r="AT54" s="60"/>
      <c r="AU54" s="60"/>
      <c r="AV54" s="60"/>
      <c r="AW54" s="6"/>
    </row>
    <row r="55" spans="1:49" s="7" customFormat="1" ht="31.5" hidden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8" t="s">
        <v>27</v>
      </c>
      <c r="AC55" s="101" t="s">
        <v>4</v>
      </c>
      <c r="AD55" s="105"/>
      <c r="AE55" s="105"/>
      <c r="AF55" s="105"/>
      <c r="AG55" s="180"/>
      <c r="AH55" s="180"/>
      <c r="AI55" s="180"/>
      <c r="AJ55" s="180"/>
      <c r="AK55" s="180"/>
      <c r="AL55" s="180"/>
      <c r="AM55" s="102">
        <f t="shared" si="3"/>
        <v>0</v>
      </c>
      <c r="AN55" s="9"/>
      <c r="AP55" s="49">
        <f>AP56+AP57+AP58+AP59</f>
        <v>1200</v>
      </c>
      <c r="AQ55" s="60"/>
      <c r="AR55" s="60"/>
      <c r="AS55" s="60"/>
      <c r="AT55" s="60"/>
      <c r="AU55" s="60"/>
      <c r="AV55" s="60"/>
      <c r="AW55" s="6"/>
    </row>
    <row r="56" spans="1:49" s="7" customFormat="1" ht="68.25" customHeigh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>
        <v>0</v>
      </c>
      <c r="S56" s="103">
        <v>5</v>
      </c>
      <c r="T56" s="103">
        <v>1</v>
      </c>
      <c r="U56" s="103">
        <v>0</v>
      </c>
      <c r="V56" s="103">
        <v>2</v>
      </c>
      <c r="W56" s="103">
        <v>2</v>
      </c>
      <c r="X56" s="103">
        <v>0</v>
      </c>
      <c r="Y56" s="103">
        <v>2</v>
      </c>
      <c r="Z56" s="103">
        <v>0</v>
      </c>
      <c r="AA56" s="103">
        <v>1</v>
      </c>
      <c r="AB56" s="112" t="s">
        <v>97</v>
      </c>
      <c r="AC56" s="101" t="s">
        <v>28</v>
      </c>
      <c r="AD56" s="105"/>
      <c r="AE56" s="105"/>
      <c r="AF56" s="105"/>
      <c r="AG56" s="180">
        <v>1.8</v>
      </c>
      <c r="AH56" s="180">
        <v>1.8</v>
      </c>
      <c r="AI56" s="180">
        <f>AI54/AI18*100</f>
        <v>1.2604867600114569</v>
      </c>
      <c r="AJ56" s="180">
        <f>AJ54/AJ18*100</f>
        <v>1.8262778133809714</v>
      </c>
      <c r="AK56" s="180">
        <f>AK54/AK18*100</f>
        <v>1.6834040674783168</v>
      </c>
      <c r="AL56" s="180">
        <f>AL54/AL18*100</f>
        <v>1.6834040674783168</v>
      </c>
      <c r="AM56" s="102"/>
      <c r="AN56" s="9"/>
      <c r="AP56" s="49"/>
      <c r="AQ56" s="60"/>
      <c r="AR56" s="60"/>
      <c r="AS56" s="60"/>
      <c r="AT56" s="60"/>
      <c r="AU56" s="60"/>
      <c r="AV56" s="60"/>
      <c r="AW56" s="6"/>
    </row>
    <row r="57" spans="1:49" s="7" customFormat="1" ht="48" customHeight="1">
      <c r="A57" s="103">
        <v>6</v>
      </c>
      <c r="B57" s="103">
        <v>0</v>
      </c>
      <c r="C57" s="103">
        <v>2</v>
      </c>
      <c r="D57" s="103">
        <v>0</v>
      </c>
      <c r="E57" s="103">
        <v>5</v>
      </c>
      <c r="F57" s="103">
        <v>0</v>
      </c>
      <c r="G57" s="103">
        <v>3</v>
      </c>
      <c r="H57" s="103">
        <v>0</v>
      </c>
      <c r="I57" s="103">
        <v>5</v>
      </c>
      <c r="J57" s="103">
        <v>1</v>
      </c>
      <c r="K57" s="103">
        <v>0</v>
      </c>
      <c r="L57" s="103">
        <v>2</v>
      </c>
      <c r="M57" s="103">
        <v>4</v>
      </c>
      <c r="N57" s="103">
        <v>0</v>
      </c>
      <c r="O57" s="103">
        <v>1</v>
      </c>
      <c r="P57" s="103">
        <v>2</v>
      </c>
      <c r="Q57" s="103" t="s">
        <v>164</v>
      </c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2</v>
      </c>
      <c r="X57" s="103">
        <v>0</v>
      </c>
      <c r="Y57" s="103">
        <v>3</v>
      </c>
      <c r="Z57" s="103">
        <v>0</v>
      </c>
      <c r="AA57" s="103">
        <v>0</v>
      </c>
      <c r="AB57" s="106" t="s">
        <v>98</v>
      </c>
      <c r="AC57" s="101" t="s">
        <v>4</v>
      </c>
      <c r="AD57" s="105">
        <f t="shared" ref="AD57:AL57" si="8">AD58+AD59+AD60+AD61</f>
        <v>0</v>
      </c>
      <c r="AE57" s="105">
        <f t="shared" si="8"/>
        <v>0</v>
      </c>
      <c r="AF57" s="105">
        <f t="shared" si="8"/>
        <v>0</v>
      </c>
      <c r="AG57" s="180">
        <f t="shared" si="8"/>
        <v>0</v>
      </c>
      <c r="AH57" s="184">
        <v>0</v>
      </c>
      <c r="AI57" s="184">
        <v>0</v>
      </c>
      <c r="AJ57" s="184">
        <v>0</v>
      </c>
      <c r="AK57" s="180">
        <f t="shared" si="8"/>
        <v>1200</v>
      </c>
      <c r="AL57" s="180">
        <f t="shared" si="8"/>
        <v>1200</v>
      </c>
      <c r="AM57" s="102">
        <f t="shared" si="3"/>
        <v>2400</v>
      </c>
      <c r="AN57" s="9"/>
      <c r="AP57" s="49"/>
      <c r="AQ57" s="60"/>
      <c r="AR57" s="60"/>
      <c r="AS57" s="60"/>
      <c r="AT57" s="60"/>
      <c r="AU57" s="60"/>
      <c r="AV57" s="60"/>
      <c r="AW57" s="6"/>
    </row>
    <row r="58" spans="1:49" s="7" customFormat="1" ht="31.5" hidden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0</v>
      </c>
      <c r="X58" s="103">
        <v>0</v>
      </c>
      <c r="Y58" s="103">
        <v>3</v>
      </c>
      <c r="Z58" s="103">
        <v>0</v>
      </c>
      <c r="AA58" s="103">
        <v>0</v>
      </c>
      <c r="AB58" s="108" t="s">
        <v>24</v>
      </c>
      <c r="AC58" s="101" t="s">
        <v>4</v>
      </c>
      <c r="AD58" s="105"/>
      <c r="AE58" s="105"/>
      <c r="AF58" s="105"/>
      <c r="AG58" s="180"/>
      <c r="AH58" s="180"/>
      <c r="AI58" s="180"/>
      <c r="AJ58" s="180"/>
      <c r="AK58" s="180"/>
      <c r="AL58" s="180"/>
      <c r="AM58" s="102">
        <f t="shared" si="3"/>
        <v>0</v>
      </c>
      <c r="AN58" s="9"/>
      <c r="AP58" s="81">
        <v>1200</v>
      </c>
      <c r="AQ58" s="60"/>
      <c r="AR58" s="60"/>
      <c r="AS58" s="60"/>
      <c r="AT58" s="60"/>
      <c r="AU58" s="60"/>
      <c r="AV58" s="60"/>
      <c r="AW58" s="6"/>
    </row>
    <row r="59" spans="1:49" s="7" customFormat="1" ht="3.75" hidden="1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>
        <v>0</v>
      </c>
      <c r="S59" s="103">
        <v>5</v>
      </c>
      <c r="T59" s="103">
        <v>1</v>
      </c>
      <c r="U59" s="103">
        <v>0</v>
      </c>
      <c r="V59" s="103">
        <v>2</v>
      </c>
      <c r="W59" s="103">
        <v>0</v>
      </c>
      <c r="X59" s="103">
        <v>0</v>
      </c>
      <c r="Y59" s="103">
        <v>3</v>
      </c>
      <c r="Z59" s="103">
        <v>0</v>
      </c>
      <c r="AA59" s="103">
        <v>0</v>
      </c>
      <c r="AB59" s="108" t="s">
        <v>25</v>
      </c>
      <c r="AC59" s="101" t="s">
        <v>4</v>
      </c>
      <c r="AD59" s="105"/>
      <c r="AE59" s="105"/>
      <c r="AF59" s="105"/>
      <c r="AG59" s="180"/>
      <c r="AH59" s="180"/>
      <c r="AI59" s="180"/>
      <c r="AJ59" s="180"/>
      <c r="AK59" s="180"/>
      <c r="AL59" s="180"/>
      <c r="AM59" s="102">
        <f t="shared" si="3"/>
        <v>0</v>
      </c>
      <c r="AN59" s="9"/>
      <c r="AP59" s="49"/>
      <c r="AQ59" s="60"/>
      <c r="AR59" s="60"/>
      <c r="AS59" s="60"/>
      <c r="AT59" s="60"/>
      <c r="AU59" s="60"/>
      <c r="AV59" s="60"/>
      <c r="AW59" s="6"/>
    </row>
    <row r="60" spans="1:49" s="7" customFormat="1" ht="30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2</v>
      </c>
      <c r="X60" s="103">
        <v>0</v>
      </c>
      <c r="Y60" s="103">
        <v>3</v>
      </c>
      <c r="Z60" s="103">
        <v>0</v>
      </c>
      <c r="AA60" s="103">
        <v>0</v>
      </c>
      <c r="AB60" s="108" t="s">
        <v>26</v>
      </c>
      <c r="AC60" s="101" t="s">
        <v>4</v>
      </c>
      <c r="AD60" s="105">
        <v>0</v>
      </c>
      <c r="AE60" s="105">
        <v>0</v>
      </c>
      <c r="AF60" s="105">
        <v>0</v>
      </c>
      <c r="AG60" s="180">
        <v>0</v>
      </c>
      <c r="AH60" s="180">
        <v>0</v>
      </c>
      <c r="AI60" s="180">
        <v>0</v>
      </c>
      <c r="AJ60" s="180">
        <v>0</v>
      </c>
      <c r="AK60" s="180">
        <v>1200</v>
      </c>
      <c r="AL60" s="180">
        <v>1200</v>
      </c>
      <c r="AM60" s="102">
        <f t="shared" si="3"/>
        <v>2400</v>
      </c>
      <c r="AN60" s="9"/>
      <c r="AP60" s="49"/>
      <c r="AQ60" s="60"/>
      <c r="AR60" s="60"/>
      <c r="AS60" s="60"/>
      <c r="AT60" s="60"/>
      <c r="AU60" s="60"/>
      <c r="AV60" s="60"/>
      <c r="AW60" s="6"/>
    </row>
    <row r="61" spans="1:49" s="7" customFormat="1" ht="31.5" hidden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8" t="s">
        <v>27</v>
      </c>
      <c r="AC61" s="101" t="s">
        <v>4</v>
      </c>
      <c r="AD61" s="105"/>
      <c r="AE61" s="105"/>
      <c r="AF61" s="105"/>
      <c r="AG61" s="180"/>
      <c r="AH61" s="180"/>
      <c r="AI61" s="180"/>
      <c r="AJ61" s="180"/>
      <c r="AK61" s="180"/>
      <c r="AL61" s="180"/>
      <c r="AM61" s="102">
        <f t="shared" si="3"/>
        <v>0</v>
      </c>
      <c r="AN61" s="9"/>
      <c r="AP61" s="81" t="e">
        <f>AP62+#REF!+#REF!+#REF!</f>
        <v>#REF!</v>
      </c>
      <c r="AQ61" s="60"/>
      <c r="AR61" s="60"/>
      <c r="AS61" s="60"/>
      <c r="AT61" s="60"/>
      <c r="AU61" s="60"/>
      <c r="AV61" s="60"/>
      <c r="AW61" s="6"/>
    </row>
    <row r="62" spans="1:49" s="7" customFormat="1" ht="63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>
        <v>0</v>
      </c>
      <c r="S62" s="103">
        <v>5</v>
      </c>
      <c r="T62" s="103">
        <v>1</v>
      </c>
      <c r="U62" s="103">
        <v>0</v>
      </c>
      <c r="V62" s="103">
        <v>2</v>
      </c>
      <c r="W62" s="103">
        <v>2</v>
      </c>
      <c r="X62" s="103">
        <v>0</v>
      </c>
      <c r="Y62" s="103">
        <v>3</v>
      </c>
      <c r="Z62" s="103">
        <v>0</v>
      </c>
      <c r="AA62" s="103">
        <v>1</v>
      </c>
      <c r="AB62" s="112" t="s">
        <v>99</v>
      </c>
      <c r="AC62" s="101" t="s">
        <v>28</v>
      </c>
      <c r="AD62" s="105"/>
      <c r="AE62" s="105"/>
      <c r="AF62" s="105"/>
      <c r="AG62" s="180">
        <v>0</v>
      </c>
      <c r="AH62" s="180">
        <v>0</v>
      </c>
      <c r="AI62" s="180">
        <f>AI60/AI18*100</f>
        <v>0</v>
      </c>
      <c r="AJ62" s="180">
        <f>AJ60/AJ18*100</f>
        <v>0</v>
      </c>
      <c r="AK62" s="180">
        <f>AK60/AK18*100</f>
        <v>2.2445387566377555</v>
      </c>
      <c r="AL62" s="180">
        <f>AL60/AL18*100</f>
        <v>2.2445387566377555</v>
      </c>
      <c r="AM62" s="102"/>
      <c r="AN62" s="9"/>
      <c r="AP62" s="49"/>
      <c r="AQ62" s="60"/>
      <c r="AR62" s="60"/>
      <c r="AS62" s="60"/>
      <c r="AT62" s="60"/>
      <c r="AU62" s="60"/>
      <c r="AV62" s="60"/>
      <c r="AW62" s="6"/>
    </row>
    <row r="63" spans="1:49" s="7" customFormat="1" ht="66" customHeight="1">
      <c r="A63" s="103">
        <v>6</v>
      </c>
      <c r="B63" s="103">
        <v>0</v>
      </c>
      <c r="C63" s="103">
        <v>2</v>
      </c>
      <c r="D63" s="103">
        <v>0</v>
      </c>
      <c r="E63" s="103">
        <v>5</v>
      </c>
      <c r="F63" s="103">
        <v>0</v>
      </c>
      <c r="G63" s="103">
        <v>1</v>
      </c>
      <c r="H63" s="103">
        <v>0</v>
      </c>
      <c r="I63" s="103">
        <v>5</v>
      </c>
      <c r="J63" s="103">
        <v>1</v>
      </c>
      <c r="K63" s="103">
        <v>0</v>
      </c>
      <c r="L63" s="103">
        <v>2</v>
      </c>
      <c r="M63" s="103">
        <v>4</v>
      </c>
      <c r="N63" s="103">
        <v>0</v>
      </c>
      <c r="O63" s="103">
        <v>0</v>
      </c>
      <c r="P63" s="103">
        <v>6</v>
      </c>
      <c r="Q63" s="103" t="s">
        <v>57</v>
      </c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2</v>
      </c>
      <c r="X63" s="103">
        <v>0</v>
      </c>
      <c r="Y63" s="103">
        <v>4</v>
      </c>
      <c r="Z63" s="103">
        <v>0</v>
      </c>
      <c r="AA63" s="103">
        <v>0</v>
      </c>
      <c r="AB63" s="106" t="s">
        <v>100</v>
      </c>
      <c r="AC63" s="101" t="s">
        <v>4</v>
      </c>
      <c r="AD63" s="105" t="e">
        <f>#REF!+#REF!+AD64+AD65</f>
        <v>#REF!</v>
      </c>
      <c r="AE63" s="105" t="e">
        <f>#REF!+#REF!+AE64+AE65</f>
        <v>#REF!</v>
      </c>
      <c r="AF63" s="105" t="e">
        <f>#REF!+#REF!+AF64+AF65</f>
        <v>#REF!</v>
      </c>
      <c r="AG63" s="184">
        <v>1285</v>
      </c>
      <c r="AH63" s="215">
        <v>594</v>
      </c>
      <c r="AI63" s="184">
        <v>500</v>
      </c>
      <c r="AJ63" s="184">
        <v>500</v>
      </c>
      <c r="AK63" s="180">
        <f>AK64</f>
        <v>1000</v>
      </c>
      <c r="AL63" s="180">
        <f>AL64</f>
        <v>1000</v>
      </c>
      <c r="AM63" s="102">
        <f t="shared" si="3"/>
        <v>4879</v>
      </c>
      <c r="AN63" s="9"/>
      <c r="AP63" s="49"/>
      <c r="AQ63" s="60"/>
      <c r="AR63" s="60"/>
      <c r="AS63" s="60"/>
      <c r="AT63" s="60"/>
      <c r="AU63" s="60"/>
      <c r="AV63" s="60"/>
      <c r="AW63" s="6"/>
    </row>
    <row r="64" spans="1:49" s="7" customFormat="1" ht="31.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2</v>
      </c>
      <c r="X64" s="103">
        <v>0</v>
      </c>
      <c r="Y64" s="103">
        <v>4</v>
      </c>
      <c r="Z64" s="103">
        <v>0</v>
      </c>
      <c r="AA64" s="103">
        <v>0</v>
      </c>
      <c r="AB64" s="108" t="s">
        <v>26</v>
      </c>
      <c r="AC64" s="101" t="s">
        <v>4</v>
      </c>
      <c r="AD64" s="105">
        <v>0</v>
      </c>
      <c r="AE64" s="105">
        <v>0</v>
      </c>
      <c r="AF64" s="105">
        <v>0</v>
      </c>
      <c r="AG64" s="184">
        <v>1285</v>
      </c>
      <c r="AH64" s="184">
        <v>594</v>
      </c>
      <c r="AI64" s="180">
        <v>500</v>
      </c>
      <c r="AJ64" s="180">
        <v>500</v>
      </c>
      <c r="AK64" s="180">
        <v>1000</v>
      </c>
      <c r="AL64" s="180">
        <v>1000</v>
      </c>
      <c r="AM64" s="102">
        <f t="shared" si="3"/>
        <v>4879</v>
      </c>
      <c r="AN64" s="9"/>
      <c r="AP64" s="49"/>
      <c r="AQ64" s="60"/>
      <c r="AR64" s="60"/>
      <c r="AS64" s="60"/>
      <c r="AT64" s="60"/>
      <c r="AU64" s="60"/>
      <c r="AV64" s="60"/>
      <c r="AW64" s="6"/>
    </row>
    <row r="65" spans="1:50" s="7" customFormat="1" ht="31.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2</v>
      </c>
      <c r="X65" s="103">
        <v>0</v>
      </c>
      <c r="Y65" s="103">
        <v>4</v>
      </c>
      <c r="Z65" s="103">
        <v>0</v>
      </c>
      <c r="AA65" s="103">
        <v>1</v>
      </c>
      <c r="AB65" s="104" t="s">
        <v>76</v>
      </c>
      <c r="AC65" s="101" t="s">
        <v>31</v>
      </c>
      <c r="AD65" s="105"/>
      <c r="AE65" s="105"/>
      <c r="AF65" s="105"/>
      <c r="AG65" s="182">
        <v>16</v>
      </c>
      <c r="AH65" s="182">
        <v>16</v>
      </c>
      <c r="AI65" s="182">
        <v>16</v>
      </c>
      <c r="AJ65" s="182">
        <v>16</v>
      </c>
      <c r="AK65" s="182">
        <v>16</v>
      </c>
      <c r="AL65" s="182">
        <v>16</v>
      </c>
      <c r="AM65" s="102">
        <f t="shared" si="3"/>
        <v>96</v>
      </c>
      <c r="AN65" s="9"/>
      <c r="AP65" s="49"/>
      <c r="AQ65" s="60"/>
      <c r="AR65" s="60"/>
      <c r="AS65" s="60"/>
      <c r="AT65" s="60"/>
      <c r="AU65" s="60"/>
      <c r="AV65" s="60"/>
      <c r="AW65" s="6"/>
    </row>
    <row r="66" spans="1:50" s="7" customFormat="1" ht="18.75" hidden="1" customHeight="1">
      <c r="A66" s="103">
        <v>6</v>
      </c>
      <c r="B66" s="103">
        <v>0</v>
      </c>
      <c r="C66" s="103">
        <v>2</v>
      </c>
      <c r="D66" s="103">
        <v>0</v>
      </c>
      <c r="E66" s="103">
        <v>4</v>
      </c>
      <c r="F66" s="103">
        <v>0</v>
      </c>
      <c r="G66" s="103">
        <v>5</v>
      </c>
      <c r="H66" s="103">
        <v>0</v>
      </c>
      <c r="I66" s="103">
        <v>5</v>
      </c>
      <c r="J66" s="103">
        <v>1</v>
      </c>
      <c r="K66" s="103">
        <v>0</v>
      </c>
      <c r="L66" s="103">
        <v>2</v>
      </c>
      <c r="M66" s="103">
        <v>1</v>
      </c>
      <c r="N66" s="103">
        <v>0</v>
      </c>
      <c r="O66" s="103">
        <v>5</v>
      </c>
      <c r="P66" s="103">
        <v>5</v>
      </c>
      <c r="Q66" s="103" t="s">
        <v>59</v>
      </c>
      <c r="R66" s="103">
        <v>0</v>
      </c>
      <c r="S66" s="103">
        <v>5</v>
      </c>
      <c r="T66" s="103">
        <v>1</v>
      </c>
      <c r="U66" s="103">
        <v>0</v>
      </c>
      <c r="V66" s="103">
        <v>2</v>
      </c>
      <c r="W66" s="103">
        <v>0</v>
      </c>
      <c r="X66" s="103">
        <v>0</v>
      </c>
      <c r="Y66" s="103">
        <v>9</v>
      </c>
      <c r="Z66" s="103">
        <v>0</v>
      </c>
      <c r="AA66" s="103">
        <v>0</v>
      </c>
      <c r="AB66" s="106" t="s">
        <v>101</v>
      </c>
      <c r="AC66" s="101" t="s">
        <v>4</v>
      </c>
      <c r="AD66" s="105">
        <f t="shared" ref="AD66:AL66" si="9">AD69</f>
        <v>0</v>
      </c>
      <c r="AE66" s="105">
        <f t="shared" si="9"/>
        <v>0</v>
      </c>
      <c r="AF66" s="105">
        <f t="shared" si="9"/>
        <v>0</v>
      </c>
      <c r="AG66" s="180">
        <f t="shared" si="9"/>
        <v>151.6</v>
      </c>
      <c r="AH66" s="180">
        <f t="shared" si="9"/>
        <v>160.9</v>
      </c>
      <c r="AI66" s="180">
        <f t="shared" si="9"/>
        <v>156.69999999999999</v>
      </c>
      <c r="AJ66" s="180">
        <f t="shared" si="9"/>
        <v>156.69999999999999</v>
      </c>
      <c r="AK66" s="180">
        <f t="shared" si="9"/>
        <v>151.6</v>
      </c>
      <c r="AL66" s="180">
        <f t="shared" si="9"/>
        <v>151.6</v>
      </c>
      <c r="AM66" s="102">
        <f t="shared" ref="AM66:AM72" si="10">AG66+AH66+AI66+AJ66+AK66+AL66</f>
        <v>929.1</v>
      </c>
      <c r="AN66" s="9"/>
      <c r="AP66" s="49">
        <f>AP67</f>
        <v>158.9</v>
      </c>
      <c r="AQ66" s="60"/>
      <c r="AR66" s="60"/>
      <c r="AS66" s="60"/>
      <c r="AT66" s="60"/>
      <c r="AU66" s="60"/>
      <c r="AV66" s="60"/>
      <c r="AW66" s="6"/>
    </row>
    <row r="67" spans="1:50" s="7" customFormat="1" ht="18.75" hidden="1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8" t="s">
        <v>24</v>
      </c>
      <c r="AC67" s="101"/>
      <c r="AD67" s="105"/>
      <c r="AE67" s="105"/>
      <c r="AF67" s="105"/>
      <c r="AG67" s="180"/>
      <c r="AH67" s="180"/>
      <c r="AI67" s="180"/>
      <c r="AJ67" s="180"/>
      <c r="AK67" s="180"/>
      <c r="AL67" s="180"/>
      <c r="AM67" s="102">
        <f t="shared" si="10"/>
        <v>0</v>
      </c>
      <c r="AN67" s="9"/>
      <c r="AP67" s="49">
        <v>158.9</v>
      </c>
      <c r="AQ67" s="60"/>
      <c r="AR67" s="60"/>
      <c r="AS67" s="60"/>
      <c r="AT67" s="60"/>
      <c r="AU67" s="60"/>
      <c r="AV67" s="60"/>
      <c r="AW67" s="6"/>
    </row>
    <row r="68" spans="1:50" s="7" customFormat="1" ht="117" customHeight="1">
      <c r="A68" s="103">
        <v>6</v>
      </c>
      <c r="B68" s="103">
        <v>0</v>
      </c>
      <c r="C68" s="103">
        <v>2</v>
      </c>
      <c r="D68" s="103">
        <v>0</v>
      </c>
      <c r="E68" s="103">
        <v>4</v>
      </c>
      <c r="F68" s="103">
        <v>0</v>
      </c>
      <c r="G68" s="103">
        <v>5</v>
      </c>
      <c r="H68" s="103">
        <v>0</v>
      </c>
      <c r="I68" s="103">
        <v>5</v>
      </c>
      <c r="J68" s="103">
        <v>1</v>
      </c>
      <c r="K68" s="103">
        <v>0</v>
      </c>
      <c r="L68" s="103">
        <v>2</v>
      </c>
      <c r="M68" s="103">
        <v>1</v>
      </c>
      <c r="N68" s="103">
        <v>0</v>
      </c>
      <c r="O68" s="103">
        <v>5</v>
      </c>
      <c r="P68" s="103">
        <v>5</v>
      </c>
      <c r="Q68" s="103">
        <v>0</v>
      </c>
      <c r="R68" s="103">
        <v>0</v>
      </c>
      <c r="S68" s="103">
        <v>5</v>
      </c>
      <c r="T68" s="103">
        <v>1</v>
      </c>
      <c r="U68" s="103">
        <v>0</v>
      </c>
      <c r="V68" s="103">
        <v>2</v>
      </c>
      <c r="W68" s="103">
        <v>2</v>
      </c>
      <c r="X68" s="103">
        <v>0</v>
      </c>
      <c r="Y68" s="103">
        <v>5</v>
      </c>
      <c r="Z68" s="103">
        <v>0</v>
      </c>
      <c r="AA68" s="103">
        <v>0</v>
      </c>
      <c r="AB68" s="106" t="s">
        <v>184</v>
      </c>
      <c r="AC68" s="101" t="s">
        <v>30</v>
      </c>
      <c r="AD68" s="105">
        <f t="shared" ref="AD68:AL68" si="11">AD69</f>
        <v>0</v>
      </c>
      <c r="AE68" s="105">
        <f t="shared" si="11"/>
        <v>0</v>
      </c>
      <c r="AF68" s="105">
        <f t="shared" si="11"/>
        <v>0</v>
      </c>
      <c r="AG68" s="184">
        <f>AG69</f>
        <v>151.6</v>
      </c>
      <c r="AH68" s="215">
        <v>160.9</v>
      </c>
      <c r="AI68" s="184">
        <v>156.69999999999999</v>
      </c>
      <c r="AJ68" s="184">
        <v>156.69999999999999</v>
      </c>
      <c r="AK68" s="180">
        <f t="shared" si="11"/>
        <v>151.6</v>
      </c>
      <c r="AL68" s="180">
        <f t="shared" si="11"/>
        <v>151.6</v>
      </c>
      <c r="AM68" s="102">
        <f t="shared" si="10"/>
        <v>929.1</v>
      </c>
      <c r="AN68" s="9"/>
      <c r="AP68" s="49"/>
      <c r="AQ68" s="60"/>
      <c r="AR68" s="60"/>
      <c r="AS68" s="60"/>
      <c r="AT68" s="60"/>
      <c r="AU68" s="60"/>
      <c r="AV68" s="60"/>
      <c r="AW68" s="6"/>
    </row>
    <row r="69" spans="1:50" s="7" customFormat="1" ht="36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>
        <v>0</v>
      </c>
      <c r="S69" s="103">
        <v>5</v>
      </c>
      <c r="T69" s="103">
        <v>1</v>
      </c>
      <c r="U69" s="103">
        <v>0</v>
      </c>
      <c r="V69" s="103">
        <v>2</v>
      </c>
      <c r="W69" s="103">
        <v>2</v>
      </c>
      <c r="X69" s="103">
        <v>0</v>
      </c>
      <c r="Y69" s="103">
        <v>5</v>
      </c>
      <c r="Z69" s="103">
        <v>0</v>
      </c>
      <c r="AA69" s="103">
        <v>0</v>
      </c>
      <c r="AB69" s="108" t="s">
        <v>25</v>
      </c>
      <c r="AC69" s="101" t="s">
        <v>4</v>
      </c>
      <c r="AD69" s="105"/>
      <c r="AE69" s="105"/>
      <c r="AF69" s="105"/>
      <c r="AG69" s="184">
        <v>151.6</v>
      </c>
      <c r="AH69" s="184">
        <v>160.9</v>
      </c>
      <c r="AI69" s="184">
        <v>156.69999999999999</v>
      </c>
      <c r="AJ69" s="184">
        <v>156.69999999999999</v>
      </c>
      <c r="AK69" s="180">
        <v>151.6</v>
      </c>
      <c r="AL69" s="180">
        <v>151.6</v>
      </c>
      <c r="AM69" s="102">
        <f t="shared" si="10"/>
        <v>929.1</v>
      </c>
      <c r="AN69" s="9"/>
      <c r="AP69" s="81">
        <f>AP70</f>
        <v>8150</v>
      </c>
      <c r="AQ69" s="60"/>
      <c r="AR69" s="60"/>
      <c r="AS69" s="60"/>
      <c r="AT69" s="60"/>
      <c r="AU69" s="60"/>
      <c r="AV69" s="60"/>
      <c r="AW69" s="6"/>
    </row>
    <row r="70" spans="1:50" s="7" customFormat="1" ht="47.2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>
        <v>0</v>
      </c>
      <c r="S70" s="103">
        <v>5</v>
      </c>
      <c r="T70" s="103">
        <v>1</v>
      </c>
      <c r="U70" s="103">
        <v>0</v>
      </c>
      <c r="V70" s="103">
        <v>2</v>
      </c>
      <c r="W70" s="103">
        <v>2</v>
      </c>
      <c r="X70" s="103">
        <v>0</v>
      </c>
      <c r="Y70" s="103">
        <v>5</v>
      </c>
      <c r="Z70" s="103">
        <v>0</v>
      </c>
      <c r="AA70" s="103">
        <v>1</v>
      </c>
      <c r="AB70" s="112" t="s">
        <v>102</v>
      </c>
      <c r="AC70" s="101" t="s">
        <v>31</v>
      </c>
      <c r="AD70" s="105"/>
      <c r="AE70" s="105"/>
      <c r="AF70" s="105"/>
      <c r="AG70" s="180">
        <v>1</v>
      </c>
      <c r="AH70" s="184">
        <v>1</v>
      </c>
      <c r="AI70" s="184">
        <v>1</v>
      </c>
      <c r="AJ70" s="184">
        <v>1</v>
      </c>
      <c r="AK70" s="180">
        <v>1</v>
      </c>
      <c r="AL70" s="180">
        <v>1</v>
      </c>
      <c r="AM70" s="102">
        <f t="shared" si="10"/>
        <v>6</v>
      </c>
      <c r="AN70" s="9"/>
      <c r="AP70" s="49">
        <v>8150</v>
      </c>
      <c r="AQ70" s="60"/>
      <c r="AR70" s="60"/>
      <c r="AS70" s="60"/>
      <c r="AT70" s="60"/>
      <c r="AU70" s="60"/>
      <c r="AV70" s="60"/>
      <c r="AW70" s="6"/>
    </row>
    <row r="71" spans="1:50" s="7" customFormat="1" ht="48" customHeight="1">
      <c r="A71" s="113">
        <v>6</v>
      </c>
      <c r="B71" s="113">
        <v>0</v>
      </c>
      <c r="C71" s="113">
        <v>2</v>
      </c>
      <c r="D71" s="113">
        <v>0</v>
      </c>
      <c r="E71" s="113">
        <v>5</v>
      </c>
      <c r="F71" s="113">
        <v>0</v>
      </c>
      <c r="G71" s="113">
        <v>3</v>
      </c>
      <c r="H71" s="113">
        <v>0</v>
      </c>
      <c r="I71" s="113">
        <v>5</v>
      </c>
      <c r="J71" s="113">
        <v>1</v>
      </c>
      <c r="K71" s="113">
        <v>0</v>
      </c>
      <c r="L71" s="113">
        <v>2</v>
      </c>
      <c r="M71" s="113">
        <v>4</v>
      </c>
      <c r="N71" s="113">
        <v>0</v>
      </c>
      <c r="O71" s="113">
        <v>1</v>
      </c>
      <c r="P71" s="113">
        <v>0</v>
      </c>
      <c r="Q71" s="113" t="s">
        <v>164</v>
      </c>
      <c r="R71" s="103">
        <v>0</v>
      </c>
      <c r="S71" s="103">
        <v>5</v>
      </c>
      <c r="T71" s="103">
        <v>1</v>
      </c>
      <c r="U71" s="103">
        <v>0</v>
      </c>
      <c r="V71" s="103">
        <v>2</v>
      </c>
      <c r="W71" s="103">
        <v>2</v>
      </c>
      <c r="X71" s="103">
        <v>0</v>
      </c>
      <c r="Y71" s="113">
        <v>6</v>
      </c>
      <c r="Z71" s="113">
        <v>0</v>
      </c>
      <c r="AA71" s="113">
        <v>0</v>
      </c>
      <c r="AB71" s="112" t="s">
        <v>103</v>
      </c>
      <c r="AC71" s="101" t="s">
        <v>30</v>
      </c>
      <c r="AD71" s="105"/>
      <c r="AE71" s="105"/>
      <c r="AF71" s="105"/>
      <c r="AG71" s="180">
        <v>5924.7</v>
      </c>
      <c r="AH71" s="215">
        <v>4636.1000000000004</v>
      </c>
      <c r="AI71" s="184">
        <v>3845.3</v>
      </c>
      <c r="AJ71" s="184">
        <v>5595</v>
      </c>
      <c r="AK71" s="180">
        <f>AK72</f>
        <v>8058.5</v>
      </c>
      <c r="AL71" s="180">
        <f>AL72</f>
        <v>8058.5</v>
      </c>
      <c r="AM71" s="102">
        <f t="shared" si="10"/>
        <v>36118.1</v>
      </c>
      <c r="AN71" s="9"/>
      <c r="AP71" s="49"/>
      <c r="AQ71" s="60"/>
      <c r="AR71" s="60"/>
      <c r="AS71" s="60"/>
      <c r="AT71" s="60"/>
      <c r="AU71" s="60"/>
      <c r="AV71" s="60"/>
      <c r="AW71" s="6"/>
    </row>
    <row r="72" spans="1:50" s="7" customFormat="1" ht="37.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03">
        <v>0</v>
      </c>
      <c r="S72" s="103">
        <v>5</v>
      </c>
      <c r="T72" s="103">
        <v>1</v>
      </c>
      <c r="U72" s="103">
        <v>0</v>
      </c>
      <c r="V72" s="103">
        <v>2</v>
      </c>
      <c r="W72" s="103">
        <v>2</v>
      </c>
      <c r="X72" s="103">
        <v>0</v>
      </c>
      <c r="Y72" s="113">
        <v>6</v>
      </c>
      <c r="Z72" s="113">
        <v>0</v>
      </c>
      <c r="AA72" s="113">
        <v>0</v>
      </c>
      <c r="AB72" s="108" t="s">
        <v>26</v>
      </c>
      <c r="AC72" s="101" t="s">
        <v>4</v>
      </c>
      <c r="AD72" s="105">
        <v>0</v>
      </c>
      <c r="AE72" s="105">
        <v>0</v>
      </c>
      <c r="AF72" s="105">
        <v>0</v>
      </c>
      <c r="AG72" s="180">
        <v>5924.7</v>
      </c>
      <c r="AH72" s="184">
        <v>4636.1000000000004</v>
      </c>
      <c r="AI72" s="184">
        <v>3845.3</v>
      </c>
      <c r="AJ72" s="184">
        <v>5595</v>
      </c>
      <c r="AK72" s="180">
        <v>8058.5</v>
      </c>
      <c r="AL72" s="180">
        <v>8058.5</v>
      </c>
      <c r="AM72" s="102">
        <f t="shared" si="10"/>
        <v>36118.1</v>
      </c>
      <c r="AN72" s="9"/>
      <c r="AP72" s="81">
        <f>AP73</f>
        <v>450</v>
      </c>
      <c r="AQ72" s="60"/>
      <c r="AR72" s="60"/>
      <c r="AS72" s="60"/>
      <c r="AT72" s="60"/>
      <c r="AU72" s="60"/>
      <c r="AV72" s="60"/>
      <c r="AW72" s="6"/>
    </row>
    <row r="73" spans="1:50" s="7" customFormat="1" ht="63.7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03">
        <v>0</v>
      </c>
      <c r="S73" s="103">
        <v>5</v>
      </c>
      <c r="T73" s="103">
        <v>1</v>
      </c>
      <c r="U73" s="103">
        <v>0</v>
      </c>
      <c r="V73" s="103">
        <v>2</v>
      </c>
      <c r="W73" s="103">
        <v>2</v>
      </c>
      <c r="X73" s="103">
        <v>0</v>
      </c>
      <c r="Y73" s="113">
        <v>6</v>
      </c>
      <c r="Z73" s="113">
        <v>0</v>
      </c>
      <c r="AA73" s="113">
        <v>1</v>
      </c>
      <c r="AB73" s="112" t="s">
        <v>104</v>
      </c>
      <c r="AC73" s="101" t="s">
        <v>28</v>
      </c>
      <c r="AD73" s="105"/>
      <c r="AE73" s="105"/>
      <c r="AF73" s="105"/>
      <c r="AG73" s="180">
        <v>7.1</v>
      </c>
      <c r="AH73" s="184">
        <v>14.8</v>
      </c>
      <c r="AI73" s="184">
        <f>AI72/AI18*100</f>
        <v>7.9811456253450608</v>
      </c>
      <c r="AJ73" s="184">
        <f>AJ72/AJ18*100</f>
        <v>9.2891130598786695</v>
      </c>
      <c r="AK73" s="180">
        <f>AK72/AK18*100</f>
        <v>15.073012975304461</v>
      </c>
      <c r="AL73" s="180">
        <f>AL72/AL18*100</f>
        <v>15.073012975304461</v>
      </c>
      <c r="AM73" s="102"/>
      <c r="AN73" s="9"/>
      <c r="AP73" s="49">
        <v>450</v>
      </c>
      <c r="AQ73" s="60"/>
      <c r="AR73" s="60"/>
      <c r="AS73" s="60"/>
      <c r="AT73" s="60"/>
      <c r="AU73" s="60"/>
      <c r="AV73" s="60"/>
      <c r="AW73" s="6"/>
    </row>
    <row r="74" spans="1:50" s="7" customFormat="1" ht="80.25" customHeight="1">
      <c r="A74" s="113">
        <v>6</v>
      </c>
      <c r="B74" s="113">
        <v>0</v>
      </c>
      <c r="C74" s="113">
        <v>2</v>
      </c>
      <c r="D74" s="113">
        <v>0</v>
      </c>
      <c r="E74" s="113">
        <v>5</v>
      </c>
      <c r="F74" s="113">
        <v>0</v>
      </c>
      <c r="G74" s="113">
        <v>1</v>
      </c>
      <c r="H74" s="113">
        <v>0</v>
      </c>
      <c r="I74" s="113">
        <v>5</v>
      </c>
      <c r="J74" s="113">
        <v>1</v>
      </c>
      <c r="K74" s="113">
        <v>0</v>
      </c>
      <c r="L74" s="113">
        <v>2</v>
      </c>
      <c r="M74" s="113">
        <v>4</v>
      </c>
      <c r="N74" s="113">
        <v>0</v>
      </c>
      <c r="O74" s="113">
        <v>1</v>
      </c>
      <c r="P74" s="113">
        <v>1</v>
      </c>
      <c r="Q74" s="113" t="s">
        <v>58</v>
      </c>
      <c r="R74" s="113">
        <v>0</v>
      </c>
      <c r="S74" s="113">
        <v>5</v>
      </c>
      <c r="T74" s="113">
        <v>1</v>
      </c>
      <c r="U74" s="113">
        <v>0</v>
      </c>
      <c r="V74" s="113">
        <v>2</v>
      </c>
      <c r="W74" s="113">
        <v>2</v>
      </c>
      <c r="X74" s="113">
        <v>0</v>
      </c>
      <c r="Y74" s="113">
        <v>7</v>
      </c>
      <c r="Z74" s="113">
        <v>0</v>
      </c>
      <c r="AA74" s="113">
        <v>0</v>
      </c>
      <c r="AB74" s="157" t="s">
        <v>177</v>
      </c>
      <c r="AC74" s="101" t="s">
        <v>30</v>
      </c>
      <c r="AD74" s="105"/>
      <c r="AE74" s="105"/>
      <c r="AF74" s="105"/>
      <c r="AG74" s="180">
        <v>0</v>
      </c>
      <c r="AH74" s="215">
        <v>0.7</v>
      </c>
      <c r="AI74" s="184">
        <v>720.7</v>
      </c>
      <c r="AJ74" s="184">
        <v>720.7</v>
      </c>
      <c r="AK74" s="180">
        <f>AK75</f>
        <v>1000</v>
      </c>
      <c r="AL74" s="180">
        <f>AL75</f>
        <v>1000</v>
      </c>
      <c r="AM74" s="102">
        <f t="shared" ref="AM74:AM82" si="12">AG74+AH74+AI74+AJ74+AK74+AL74</f>
        <v>3442.1000000000004</v>
      </c>
      <c r="AN74" s="9"/>
      <c r="AP74" s="49"/>
      <c r="AQ74" s="226"/>
      <c r="AR74" s="226"/>
      <c r="AS74" s="139"/>
      <c r="AT74" s="139"/>
      <c r="AU74" s="139"/>
      <c r="AV74" s="60"/>
      <c r="AW74" s="6"/>
    </row>
    <row r="75" spans="1:50" s="7" customFormat="1" ht="37.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2</v>
      </c>
      <c r="X75" s="113">
        <v>0</v>
      </c>
      <c r="Y75" s="113">
        <v>7</v>
      </c>
      <c r="Z75" s="113">
        <v>0</v>
      </c>
      <c r="AA75" s="113">
        <v>0</v>
      </c>
      <c r="AB75" s="108" t="s">
        <v>26</v>
      </c>
      <c r="AC75" s="101" t="s">
        <v>4</v>
      </c>
      <c r="AD75" s="105">
        <v>0</v>
      </c>
      <c r="AE75" s="105">
        <v>0</v>
      </c>
      <c r="AF75" s="105">
        <v>0</v>
      </c>
      <c r="AG75" s="180">
        <v>0</v>
      </c>
      <c r="AH75" s="184">
        <v>0.7</v>
      </c>
      <c r="AI75" s="180">
        <v>720.7</v>
      </c>
      <c r="AJ75" s="180">
        <v>720.7</v>
      </c>
      <c r="AK75" s="180">
        <v>1000</v>
      </c>
      <c r="AL75" s="180">
        <v>1000</v>
      </c>
      <c r="AM75" s="102">
        <f t="shared" si="12"/>
        <v>3442.1000000000004</v>
      </c>
      <c r="AN75" s="9"/>
      <c r="AP75" s="49">
        <f>AP76</f>
        <v>0</v>
      </c>
      <c r="AQ75" s="226"/>
      <c r="AR75" s="226"/>
      <c r="AS75" s="139"/>
      <c r="AT75" s="139"/>
      <c r="AU75" s="139"/>
      <c r="AV75" s="60"/>
      <c r="AW75" s="6"/>
    </row>
    <row r="76" spans="1:50" s="7" customFormat="1" ht="37.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2</v>
      </c>
      <c r="X76" s="113">
        <v>0</v>
      </c>
      <c r="Y76" s="113">
        <v>7</v>
      </c>
      <c r="Z76" s="113">
        <v>0</v>
      </c>
      <c r="AA76" s="113">
        <v>1</v>
      </c>
      <c r="AB76" s="112" t="s">
        <v>151</v>
      </c>
      <c r="AC76" s="101" t="s">
        <v>31</v>
      </c>
      <c r="AD76" s="105"/>
      <c r="AE76" s="105"/>
      <c r="AF76" s="105"/>
      <c r="AG76" s="180">
        <v>16</v>
      </c>
      <c r="AH76" s="180">
        <v>16</v>
      </c>
      <c r="AI76" s="180">
        <v>16</v>
      </c>
      <c r="AJ76" s="180">
        <v>16</v>
      </c>
      <c r="AK76" s="180">
        <v>16</v>
      </c>
      <c r="AL76" s="180">
        <v>16</v>
      </c>
      <c r="AM76" s="102">
        <f t="shared" si="12"/>
        <v>96</v>
      </c>
      <c r="AN76" s="9"/>
      <c r="AP76" s="49">
        <v>0</v>
      </c>
      <c r="AQ76" s="226"/>
      <c r="AR76" s="226"/>
      <c r="AS76" s="139"/>
      <c r="AT76" s="139"/>
      <c r="AU76" s="139"/>
      <c r="AV76" s="226"/>
      <c r="AW76" s="169"/>
    </row>
    <row r="77" spans="1:50" s="7" customFormat="1" ht="63" hidden="1" customHeight="1">
      <c r="A77" s="113">
        <v>6</v>
      </c>
      <c r="B77" s="113">
        <v>0</v>
      </c>
      <c r="C77" s="113">
        <v>2</v>
      </c>
      <c r="D77" s="113">
        <v>0</v>
      </c>
      <c r="E77" s="113">
        <v>5</v>
      </c>
      <c r="F77" s="113">
        <v>0</v>
      </c>
      <c r="G77" s="113">
        <v>2</v>
      </c>
      <c r="H77" s="113">
        <v>0</v>
      </c>
      <c r="I77" s="113">
        <v>5</v>
      </c>
      <c r="J77" s="113">
        <v>1</v>
      </c>
      <c r="K77" s="113">
        <v>0</v>
      </c>
      <c r="L77" s="113">
        <v>2</v>
      </c>
      <c r="M77" s="113">
        <v>4</v>
      </c>
      <c r="N77" s="113">
        <v>0</v>
      </c>
      <c r="O77" s="113">
        <v>0</v>
      </c>
      <c r="P77" s="113">
        <v>8</v>
      </c>
      <c r="Q77" s="113" t="s">
        <v>57</v>
      </c>
      <c r="R77" s="113">
        <v>8</v>
      </c>
      <c r="S77" s="113">
        <v>0</v>
      </c>
      <c r="T77" s="113">
        <v>0</v>
      </c>
      <c r="U77" s="113"/>
      <c r="V77" s="113"/>
      <c r="W77" s="113"/>
      <c r="X77" s="113"/>
      <c r="Y77" s="113"/>
      <c r="Z77" s="113"/>
      <c r="AA77" s="113"/>
      <c r="AB77" s="112" t="s">
        <v>152</v>
      </c>
      <c r="AC77" s="101"/>
      <c r="AD77" s="105"/>
      <c r="AE77" s="105"/>
      <c r="AF77" s="105"/>
      <c r="AG77" s="180">
        <f t="shared" ref="AG77:AL77" si="13">AG78</f>
        <v>0</v>
      </c>
      <c r="AH77" s="180">
        <f t="shared" si="13"/>
        <v>0</v>
      </c>
      <c r="AI77" s="180">
        <f t="shared" si="13"/>
        <v>0</v>
      </c>
      <c r="AJ77" s="180">
        <f t="shared" si="13"/>
        <v>0</v>
      </c>
      <c r="AK77" s="180">
        <f t="shared" si="13"/>
        <v>0</v>
      </c>
      <c r="AL77" s="180">
        <f t="shared" si="13"/>
        <v>0</v>
      </c>
      <c r="AM77" s="102">
        <f t="shared" si="12"/>
        <v>0</v>
      </c>
      <c r="AN77" s="9"/>
      <c r="AP77" s="49"/>
      <c r="AQ77" s="226"/>
      <c r="AR77" s="226"/>
      <c r="AS77" s="139"/>
      <c r="AT77" s="139"/>
      <c r="AU77" s="139"/>
      <c r="AV77" s="226"/>
      <c r="AW77" s="169"/>
      <c r="AX77" s="68"/>
    </row>
    <row r="78" spans="1:50" s="7" customFormat="1" ht="37.5" hidden="1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v>0</v>
      </c>
      <c r="S78" s="113">
        <v>5</v>
      </c>
      <c r="T78" s="113">
        <v>1</v>
      </c>
      <c r="U78" s="113">
        <v>0</v>
      </c>
      <c r="V78" s="113">
        <v>2</v>
      </c>
      <c r="W78" s="113">
        <v>0</v>
      </c>
      <c r="X78" s="113">
        <v>1</v>
      </c>
      <c r="Y78" s="113">
        <v>7</v>
      </c>
      <c r="Z78" s="113">
        <v>0</v>
      </c>
      <c r="AA78" s="113">
        <v>0</v>
      </c>
      <c r="AB78" s="108" t="s">
        <v>26</v>
      </c>
      <c r="AC78" s="101" t="s">
        <v>4</v>
      </c>
      <c r="AD78" s="105">
        <v>0</v>
      </c>
      <c r="AE78" s="105">
        <v>0</v>
      </c>
      <c r="AF78" s="105">
        <v>0</v>
      </c>
      <c r="AG78" s="180">
        <v>0</v>
      </c>
      <c r="AH78" s="180">
        <v>0</v>
      </c>
      <c r="AI78" s="180">
        <v>0</v>
      </c>
      <c r="AJ78" s="180">
        <v>0</v>
      </c>
      <c r="AK78" s="180">
        <v>0</v>
      </c>
      <c r="AL78" s="180">
        <v>0</v>
      </c>
      <c r="AM78" s="102">
        <f t="shared" si="12"/>
        <v>0</v>
      </c>
      <c r="AN78" s="9"/>
      <c r="AP78" s="49">
        <f>AP79</f>
        <v>300</v>
      </c>
      <c r="AQ78" s="226"/>
      <c r="AR78" s="226"/>
      <c r="AS78" s="139"/>
      <c r="AT78" s="139"/>
      <c r="AU78" s="139"/>
      <c r="AV78" s="226"/>
      <c r="AW78" s="169"/>
      <c r="AX78" s="68"/>
    </row>
    <row r="79" spans="1:50" s="7" customFormat="1" ht="37.5" hidden="1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7</v>
      </c>
      <c r="Z79" s="113">
        <v>0</v>
      </c>
      <c r="AA79" s="113">
        <v>1</v>
      </c>
      <c r="AB79" s="112" t="s">
        <v>153</v>
      </c>
      <c r="AC79" s="101" t="s">
        <v>29</v>
      </c>
      <c r="AD79" s="105"/>
      <c r="AE79" s="105"/>
      <c r="AF79" s="105"/>
      <c r="AG79" s="180"/>
      <c r="AH79" s="180"/>
      <c r="AI79" s="180"/>
      <c r="AJ79" s="180"/>
      <c r="AK79" s="180"/>
      <c r="AL79" s="180"/>
      <c r="AM79" s="102">
        <f t="shared" si="12"/>
        <v>0</v>
      </c>
      <c r="AN79" s="9"/>
      <c r="AP79" s="49">
        <v>300</v>
      </c>
      <c r="AQ79" s="226"/>
      <c r="AR79" s="226"/>
      <c r="AS79" s="139"/>
      <c r="AT79" s="139"/>
      <c r="AU79" s="139"/>
      <c r="AV79" s="226"/>
      <c r="AW79" s="169"/>
      <c r="AX79" s="68"/>
    </row>
    <row r="80" spans="1:50" s="7" customFormat="1" ht="56.25" customHeight="1">
      <c r="A80" s="113">
        <v>6</v>
      </c>
      <c r="B80" s="113">
        <v>0</v>
      </c>
      <c r="C80" s="113">
        <v>2</v>
      </c>
      <c r="D80" s="113">
        <v>0</v>
      </c>
      <c r="E80" s="113">
        <v>5</v>
      </c>
      <c r="F80" s="113">
        <v>0</v>
      </c>
      <c r="G80" s="113">
        <v>2</v>
      </c>
      <c r="H80" s="113">
        <v>0</v>
      </c>
      <c r="I80" s="113">
        <v>5</v>
      </c>
      <c r="J80" s="113">
        <v>1</v>
      </c>
      <c r="K80" s="113">
        <v>0</v>
      </c>
      <c r="L80" s="113">
        <v>2</v>
      </c>
      <c r="M80" s="113">
        <v>4</v>
      </c>
      <c r="N80" s="113">
        <v>0</v>
      </c>
      <c r="O80" s="113">
        <v>0</v>
      </c>
      <c r="P80" s="113">
        <v>8</v>
      </c>
      <c r="Q80" s="113" t="s">
        <v>57</v>
      </c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2</v>
      </c>
      <c r="X80" s="113">
        <v>0</v>
      </c>
      <c r="Y80" s="113">
        <v>8</v>
      </c>
      <c r="Z80" s="113">
        <v>0</v>
      </c>
      <c r="AA80" s="113">
        <v>0</v>
      </c>
      <c r="AB80" s="112" t="s">
        <v>152</v>
      </c>
      <c r="AC80" s="101" t="s">
        <v>4</v>
      </c>
      <c r="AD80" s="105"/>
      <c r="AE80" s="105"/>
      <c r="AF80" s="105"/>
      <c r="AG80" s="184">
        <v>511.4</v>
      </c>
      <c r="AH80" s="215">
        <v>0</v>
      </c>
      <c r="AI80" s="184">
        <f t="shared" ref="AI80:AL80" si="14">AI81</f>
        <v>200</v>
      </c>
      <c r="AJ80" s="184">
        <v>600</v>
      </c>
      <c r="AK80" s="180">
        <f t="shared" si="14"/>
        <v>200</v>
      </c>
      <c r="AL80" s="180">
        <f t="shared" si="14"/>
        <v>200</v>
      </c>
      <c r="AM80" s="102">
        <f t="shared" si="12"/>
        <v>1711.4</v>
      </c>
      <c r="AN80" s="9"/>
      <c r="AP80" s="49"/>
      <c r="AQ80" s="226"/>
      <c r="AR80" s="226"/>
      <c r="AS80" s="139"/>
      <c r="AT80" s="139"/>
      <c r="AU80" s="139"/>
      <c r="AV80" s="226"/>
      <c r="AW80" s="169"/>
      <c r="AX80" s="68"/>
    </row>
    <row r="81" spans="1:50" s="7" customFormat="1" ht="37.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2</v>
      </c>
      <c r="X81" s="113">
        <v>0</v>
      </c>
      <c r="Y81" s="113">
        <v>8</v>
      </c>
      <c r="Z81" s="113">
        <v>0</v>
      </c>
      <c r="AA81" s="113">
        <v>0</v>
      </c>
      <c r="AB81" s="108" t="s">
        <v>26</v>
      </c>
      <c r="AC81" s="101" t="s">
        <v>4</v>
      </c>
      <c r="AD81" s="105">
        <v>0</v>
      </c>
      <c r="AE81" s="105">
        <v>0</v>
      </c>
      <c r="AF81" s="105">
        <v>0</v>
      </c>
      <c r="AG81" s="180">
        <v>511.4</v>
      </c>
      <c r="AH81" s="184">
        <v>0</v>
      </c>
      <c r="AI81" s="184">
        <v>200</v>
      </c>
      <c r="AJ81" s="184">
        <v>200</v>
      </c>
      <c r="AK81" s="180">
        <v>200</v>
      </c>
      <c r="AL81" s="180">
        <v>200</v>
      </c>
      <c r="AM81" s="102">
        <f t="shared" si="12"/>
        <v>1311.4</v>
      </c>
      <c r="AN81" s="9"/>
      <c r="AP81" s="50" t="e">
        <f>AP82+AP181</f>
        <v>#REF!</v>
      </c>
      <c r="AQ81" s="226"/>
      <c r="AR81" s="226"/>
      <c r="AS81" s="139"/>
      <c r="AT81" s="139"/>
      <c r="AU81" s="139"/>
      <c r="AV81" s="226"/>
      <c r="AW81" s="169"/>
      <c r="AX81" s="68"/>
    </row>
    <row r="82" spans="1:50" s="7" customFormat="1" ht="51.75" customHeight="1" thickBo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2</v>
      </c>
      <c r="X82" s="113">
        <v>0</v>
      </c>
      <c r="Y82" s="113">
        <v>8</v>
      </c>
      <c r="Z82" s="113">
        <v>0</v>
      </c>
      <c r="AA82" s="113">
        <v>1</v>
      </c>
      <c r="AB82" s="112" t="s">
        <v>153</v>
      </c>
      <c r="AC82" s="101" t="s">
        <v>29</v>
      </c>
      <c r="AD82" s="105"/>
      <c r="AE82" s="105"/>
      <c r="AF82" s="105"/>
      <c r="AG82" s="180">
        <v>0.1</v>
      </c>
      <c r="AH82" s="184">
        <v>0</v>
      </c>
      <c r="AI82" s="184">
        <v>0.1</v>
      </c>
      <c r="AJ82" s="184">
        <v>0.1</v>
      </c>
      <c r="AK82" s="180">
        <v>0.1</v>
      </c>
      <c r="AL82" s="180">
        <v>0.1</v>
      </c>
      <c r="AM82" s="102">
        <f t="shared" si="12"/>
        <v>0.5</v>
      </c>
      <c r="AN82" s="9"/>
      <c r="AP82" s="49" t="e">
        <f>AP148+AP154+AP160+AP166+#REF!</f>
        <v>#REF!</v>
      </c>
      <c r="AQ82" s="227"/>
      <c r="AR82" s="227"/>
      <c r="AS82" s="140"/>
      <c r="AT82" s="140"/>
      <c r="AU82" s="140"/>
      <c r="AV82" s="227"/>
      <c r="AW82" s="169"/>
      <c r="AX82" s="68"/>
    </row>
    <row r="83" spans="1:50" s="7" customFormat="1" ht="50.25" customHeight="1" thickBot="1">
      <c r="A83" s="113">
        <v>6</v>
      </c>
      <c r="B83" s="113">
        <v>0</v>
      </c>
      <c r="C83" s="113">
        <v>2</v>
      </c>
      <c r="D83" s="113">
        <v>0</v>
      </c>
      <c r="E83" s="113">
        <v>1</v>
      </c>
      <c r="F83" s="113">
        <v>1</v>
      </c>
      <c r="G83" s="113">
        <v>3</v>
      </c>
      <c r="H83" s="113">
        <v>0</v>
      </c>
      <c r="I83" s="113">
        <v>5</v>
      </c>
      <c r="J83" s="113">
        <v>1</v>
      </c>
      <c r="K83" s="113">
        <v>0</v>
      </c>
      <c r="L83" s="113">
        <v>2</v>
      </c>
      <c r="M83" s="113">
        <v>4</v>
      </c>
      <c r="N83" s="113">
        <v>0</v>
      </c>
      <c r="O83" s="113">
        <v>0</v>
      </c>
      <c r="P83" s="113">
        <v>1</v>
      </c>
      <c r="Q83" s="113" t="s">
        <v>56</v>
      </c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2</v>
      </c>
      <c r="X83" s="113">
        <v>0</v>
      </c>
      <c r="Y83" s="113">
        <v>9</v>
      </c>
      <c r="Z83" s="113">
        <v>0</v>
      </c>
      <c r="AA83" s="113">
        <v>0</v>
      </c>
      <c r="AB83" s="112" t="s">
        <v>156</v>
      </c>
      <c r="AC83" s="101" t="s">
        <v>4</v>
      </c>
      <c r="AD83" s="105"/>
      <c r="AE83" s="105"/>
      <c r="AF83" s="105"/>
      <c r="AG83" s="180">
        <v>214</v>
      </c>
      <c r="AH83" s="215">
        <v>0</v>
      </c>
      <c r="AI83" s="184">
        <f t="shared" ref="AI83:AL83" si="15">AI84</f>
        <v>300</v>
      </c>
      <c r="AJ83" s="184">
        <f t="shared" si="15"/>
        <v>300</v>
      </c>
      <c r="AK83" s="180">
        <f t="shared" si="15"/>
        <v>300</v>
      </c>
      <c r="AL83" s="180">
        <f t="shared" si="15"/>
        <v>300</v>
      </c>
      <c r="AM83" s="102">
        <f t="shared" ref="AM83:AM92" si="16">AG83+AH83+AI83+AJ83+AK83+AL83</f>
        <v>1414</v>
      </c>
      <c r="AN83" s="9"/>
      <c r="AP83" s="49"/>
      <c r="AQ83" s="140"/>
      <c r="AR83" s="140"/>
      <c r="AS83" s="140"/>
      <c r="AT83" s="140"/>
      <c r="AU83" s="140"/>
      <c r="AV83" s="140"/>
      <c r="AW83" s="169"/>
      <c r="AX83" s="68"/>
    </row>
    <row r="84" spans="1:50" s="7" customFormat="1" ht="37.5" customHeight="1" thickBot="1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2</v>
      </c>
      <c r="X84" s="113">
        <v>0</v>
      </c>
      <c r="Y84" s="113">
        <v>9</v>
      </c>
      <c r="Z84" s="113">
        <v>0</v>
      </c>
      <c r="AA84" s="113">
        <v>0</v>
      </c>
      <c r="AB84" s="108" t="s">
        <v>26</v>
      </c>
      <c r="AC84" s="101" t="s">
        <v>4</v>
      </c>
      <c r="AD84" s="105">
        <v>0</v>
      </c>
      <c r="AE84" s="105">
        <v>0</v>
      </c>
      <c r="AF84" s="105">
        <v>0</v>
      </c>
      <c r="AG84" s="180">
        <v>214</v>
      </c>
      <c r="AH84" s="184">
        <v>0</v>
      </c>
      <c r="AI84" s="180">
        <v>300</v>
      </c>
      <c r="AJ84" s="180">
        <v>300</v>
      </c>
      <c r="AK84" s="180">
        <v>300</v>
      </c>
      <c r="AL84" s="180">
        <v>300</v>
      </c>
      <c r="AM84" s="102">
        <f t="shared" si="16"/>
        <v>1414</v>
      </c>
      <c r="AN84" s="9"/>
      <c r="AP84" s="49"/>
      <c r="AQ84" s="140"/>
      <c r="AR84" s="140"/>
      <c r="AS84" s="140"/>
      <c r="AT84" s="140"/>
      <c r="AU84" s="140"/>
      <c r="AV84" s="140"/>
      <c r="AW84" s="169"/>
      <c r="AX84" s="68"/>
    </row>
    <row r="85" spans="1:50" s="7" customFormat="1" ht="50.25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2</v>
      </c>
      <c r="X85" s="113">
        <v>0</v>
      </c>
      <c r="Y85" s="113">
        <v>9</v>
      </c>
      <c r="Z85" s="113">
        <v>0</v>
      </c>
      <c r="AA85" s="113">
        <v>1</v>
      </c>
      <c r="AB85" s="112" t="s">
        <v>159</v>
      </c>
      <c r="AC85" s="101" t="s">
        <v>31</v>
      </c>
      <c r="AD85" s="105"/>
      <c r="AE85" s="105"/>
      <c r="AF85" s="105"/>
      <c r="AG85" s="180">
        <v>1</v>
      </c>
      <c r="AH85" s="180">
        <v>0</v>
      </c>
      <c r="AI85" s="180">
        <v>1</v>
      </c>
      <c r="AJ85" s="180">
        <v>1</v>
      </c>
      <c r="AK85" s="180">
        <v>1</v>
      </c>
      <c r="AL85" s="180">
        <v>1</v>
      </c>
      <c r="AM85" s="102">
        <f t="shared" si="16"/>
        <v>5</v>
      </c>
      <c r="AN85" s="9"/>
      <c r="AP85" s="49"/>
      <c r="AQ85" s="140"/>
      <c r="AR85" s="140"/>
      <c r="AS85" s="140"/>
      <c r="AT85" s="140"/>
      <c r="AU85" s="140"/>
      <c r="AV85" s="140"/>
      <c r="AW85" s="169"/>
      <c r="AX85" s="68"/>
    </row>
    <row r="86" spans="1:50" s="7" customFormat="1" ht="40.5" customHeight="1" thickBot="1">
      <c r="A86" s="113">
        <v>6</v>
      </c>
      <c r="B86" s="113">
        <v>0</v>
      </c>
      <c r="C86" s="113">
        <v>2</v>
      </c>
      <c r="D86" s="113">
        <v>0</v>
      </c>
      <c r="E86" s="113">
        <v>4</v>
      </c>
      <c r="F86" s="113">
        <v>1</v>
      </c>
      <c r="G86" s="113">
        <v>2</v>
      </c>
      <c r="H86" s="113">
        <v>0</v>
      </c>
      <c r="I86" s="113">
        <v>5</v>
      </c>
      <c r="J86" s="113">
        <v>1</v>
      </c>
      <c r="K86" s="113">
        <v>0</v>
      </c>
      <c r="L86" s="113">
        <v>2</v>
      </c>
      <c r="M86" s="113">
        <v>4</v>
      </c>
      <c r="N86" s="113">
        <v>0</v>
      </c>
      <c r="O86" s="113">
        <v>1</v>
      </c>
      <c r="P86" s="113">
        <v>7</v>
      </c>
      <c r="Q86" s="113" t="s">
        <v>56</v>
      </c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2</v>
      </c>
      <c r="X86" s="113">
        <v>1</v>
      </c>
      <c r="Y86" s="113">
        <v>0</v>
      </c>
      <c r="Z86" s="113">
        <v>0</v>
      </c>
      <c r="AA86" s="113">
        <v>0</v>
      </c>
      <c r="AB86" s="112" t="s">
        <v>160</v>
      </c>
      <c r="AC86" s="101" t="s">
        <v>4</v>
      </c>
      <c r="AD86" s="105"/>
      <c r="AE86" s="105"/>
      <c r="AF86" s="105"/>
      <c r="AG86" s="180">
        <v>70</v>
      </c>
      <c r="AH86" s="215">
        <v>0</v>
      </c>
      <c r="AI86" s="184">
        <v>100</v>
      </c>
      <c r="AJ86" s="184">
        <v>100</v>
      </c>
      <c r="AK86" s="180">
        <f t="shared" ref="AK86:AL86" si="17">AK87</f>
        <v>200</v>
      </c>
      <c r="AL86" s="180">
        <f t="shared" si="17"/>
        <v>200</v>
      </c>
      <c r="AM86" s="102">
        <f t="shared" si="16"/>
        <v>670</v>
      </c>
      <c r="AN86" s="9"/>
      <c r="AP86" s="49"/>
      <c r="AQ86" s="140"/>
      <c r="AR86" s="140"/>
      <c r="AS86" s="140"/>
      <c r="AT86" s="140"/>
      <c r="AU86" s="140"/>
      <c r="AV86" s="140"/>
      <c r="AW86" s="169"/>
      <c r="AX86" s="68"/>
    </row>
    <row r="87" spans="1:50" s="7" customFormat="1" ht="33.75" customHeight="1" thickBo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>
        <v>0</v>
      </c>
      <c r="S87" s="113">
        <v>5</v>
      </c>
      <c r="T87" s="113">
        <v>1</v>
      </c>
      <c r="U87" s="113">
        <v>0</v>
      </c>
      <c r="V87" s="113">
        <v>2</v>
      </c>
      <c r="W87" s="113">
        <v>2</v>
      </c>
      <c r="X87" s="113">
        <v>1</v>
      </c>
      <c r="Y87" s="113">
        <v>0</v>
      </c>
      <c r="Z87" s="113">
        <v>0</v>
      </c>
      <c r="AA87" s="113">
        <v>0</v>
      </c>
      <c r="AB87" s="108" t="s">
        <v>26</v>
      </c>
      <c r="AC87" s="101" t="s">
        <v>4</v>
      </c>
      <c r="AD87" s="105">
        <v>0</v>
      </c>
      <c r="AE87" s="105">
        <v>0</v>
      </c>
      <c r="AF87" s="105">
        <v>0</v>
      </c>
      <c r="AG87" s="180">
        <v>70</v>
      </c>
      <c r="AH87" s="184">
        <v>0</v>
      </c>
      <c r="AI87" s="184">
        <v>100</v>
      </c>
      <c r="AJ87" s="184">
        <v>100</v>
      </c>
      <c r="AK87" s="180">
        <v>200</v>
      </c>
      <c r="AL87" s="180">
        <v>200</v>
      </c>
      <c r="AM87" s="102">
        <f t="shared" si="16"/>
        <v>670</v>
      </c>
      <c r="AN87" s="9"/>
      <c r="AP87" s="49"/>
      <c r="AQ87" s="140"/>
      <c r="AR87" s="140"/>
      <c r="AS87" s="140"/>
      <c r="AT87" s="140"/>
      <c r="AU87" s="140"/>
      <c r="AV87" s="140"/>
      <c r="AW87" s="169"/>
      <c r="AX87" s="68"/>
    </row>
    <row r="88" spans="1:50" s="7" customFormat="1" ht="39" customHeight="1" thickBo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>
        <v>0</v>
      </c>
      <c r="S88" s="113">
        <v>5</v>
      </c>
      <c r="T88" s="113">
        <v>1</v>
      </c>
      <c r="U88" s="113">
        <v>0</v>
      </c>
      <c r="V88" s="113">
        <v>2</v>
      </c>
      <c r="W88" s="113">
        <v>2</v>
      </c>
      <c r="X88" s="113">
        <v>1</v>
      </c>
      <c r="Y88" s="113">
        <v>0</v>
      </c>
      <c r="Z88" s="113">
        <v>0</v>
      </c>
      <c r="AA88" s="113">
        <v>1</v>
      </c>
      <c r="AB88" s="112" t="s">
        <v>180</v>
      </c>
      <c r="AC88" s="101" t="s">
        <v>31</v>
      </c>
      <c r="AD88" s="105"/>
      <c r="AE88" s="105"/>
      <c r="AF88" s="105"/>
      <c r="AG88" s="180">
        <v>1</v>
      </c>
      <c r="AH88" s="184">
        <v>0</v>
      </c>
      <c r="AI88" s="184">
        <v>1</v>
      </c>
      <c r="AJ88" s="184">
        <v>1</v>
      </c>
      <c r="AK88" s="180">
        <v>1</v>
      </c>
      <c r="AL88" s="180">
        <v>1</v>
      </c>
      <c r="AM88" s="102"/>
      <c r="AN88" s="9"/>
      <c r="AP88" s="49"/>
      <c r="AQ88" s="140"/>
      <c r="AR88" s="140"/>
      <c r="AS88" s="140"/>
      <c r="AT88" s="140"/>
      <c r="AU88" s="140"/>
      <c r="AV88" s="140"/>
      <c r="AW88" s="169"/>
      <c r="AX88" s="68"/>
    </row>
    <row r="89" spans="1:50" s="7" customFormat="1" ht="50.25" customHeight="1" thickBot="1">
      <c r="A89" s="113">
        <v>6</v>
      </c>
      <c r="B89" s="113">
        <v>0</v>
      </c>
      <c r="C89" s="113">
        <v>2</v>
      </c>
      <c r="D89" s="113">
        <v>0</v>
      </c>
      <c r="E89" s="113">
        <v>5</v>
      </c>
      <c r="F89" s="113">
        <v>0</v>
      </c>
      <c r="G89" s="113">
        <v>2</v>
      </c>
      <c r="H89" s="113">
        <v>0</v>
      </c>
      <c r="I89" s="113">
        <v>5</v>
      </c>
      <c r="J89" s="113">
        <v>1</v>
      </c>
      <c r="K89" s="113">
        <v>0</v>
      </c>
      <c r="L89" s="113">
        <v>2</v>
      </c>
      <c r="M89" s="113">
        <v>4</v>
      </c>
      <c r="N89" s="113">
        <v>0</v>
      </c>
      <c r="O89" s="113">
        <v>1</v>
      </c>
      <c r="P89" s="113">
        <v>5</v>
      </c>
      <c r="Q89" s="113" t="s">
        <v>56</v>
      </c>
      <c r="R89" s="113">
        <v>0</v>
      </c>
      <c r="S89" s="113">
        <v>5</v>
      </c>
      <c r="T89" s="113">
        <v>1</v>
      </c>
      <c r="U89" s="113">
        <v>0</v>
      </c>
      <c r="V89" s="113">
        <v>2</v>
      </c>
      <c r="W89" s="113">
        <v>2</v>
      </c>
      <c r="X89" s="113">
        <v>1</v>
      </c>
      <c r="Y89" s="113">
        <v>1</v>
      </c>
      <c r="Z89" s="113">
        <v>0</v>
      </c>
      <c r="AA89" s="113">
        <v>0</v>
      </c>
      <c r="AB89" s="112" t="s">
        <v>162</v>
      </c>
      <c r="AC89" s="101" t="s">
        <v>4</v>
      </c>
      <c r="AD89" s="105"/>
      <c r="AE89" s="105"/>
      <c r="AF89" s="105"/>
      <c r="AG89" s="180">
        <v>102.9</v>
      </c>
      <c r="AH89" s="215">
        <v>546</v>
      </c>
      <c r="AI89" s="184">
        <v>1500</v>
      </c>
      <c r="AJ89" s="184">
        <v>3000</v>
      </c>
      <c r="AK89" s="180">
        <f>AK90</f>
        <v>1000</v>
      </c>
      <c r="AL89" s="180">
        <f>AL90</f>
        <v>1000</v>
      </c>
      <c r="AM89" s="102">
        <f t="shared" si="16"/>
        <v>7148.9</v>
      </c>
      <c r="AN89" s="9"/>
      <c r="AP89" s="49"/>
      <c r="AQ89" s="140"/>
      <c r="AR89" s="140"/>
      <c r="AS89" s="140"/>
      <c r="AT89" s="140"/>
      <c r="AU89" s="140"/>
      <c r="AV89" s="140"/>
      <c r="AW89" s="169"/>
      <c r="AX89" s="68"/>
    </row>
    <row r="90" spans="1:50" s="7" customFormat="1" ht="39" customHeight="1" thickBo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>
        <v>0</v>
      </c>
      <c r="S90" s="113">
        <v>5</v>
      </c>
      <c r="T90" s="113">
        <v>1</v>
      </c>
      <c r="U90" s="113">
        <v>0</v>
      </c>
      <c r="V90" s="113">
        <v>2</v>
      </c>
      <c r="W90" s="113">
        <v>2</v>
      </c>
      <c r="X90" s="113">
        <v>1</v>
      </c>
      <c r="Y90" s="113">
        <v>1</v>
      </c>
      <c r="Z90" s="113">
        <v>0</v>
      </c>
      <c r="AA90" s="113">
        <v>0</v>
      </c>
      <c r="AB90" s="108" t="s">
        <v>26</v>
      </c>
      <c r="AC90" s="101" t="s">
        <v>4</v>
      </c>
      <c r="AD90" s="105">
        <v>0</v>
      </c>
      <c r="AE90" s="105">
        <v>0</v>
      </c>
      <c r="AF90" s="105">
        <v>0</v>
      </c>
      <c r="AG90" s="180">
        <v>102.9</v>
      </c>
      <c r="AH90" s="184">
        <v>546</v>
      </c>
      <c r="AI90" s="184">
        <v>1500</v>
      </c>
      <c r="AJ90" s="184">
        <v>3000</v>
      </c>
      <c r="AK90" s="180">
        <v>1000</v>
      </c>
      <c r="AL90" s="180">
        <v>1000</v>
      </c>
      <c r="AM90" s="102">
        <f t="shared" si="16"/>
        <v>7148.9</v>
      </c>
      <c r="AN90" s="9"/>
      <c r="AP90" s="49"/>
      <c r="AQ90" s="140"/>
      <c r="AR90" s="140"/>
      <c r="AS90" s="140"/>
      <c r="AT90" s="140"/>
      <c r="AU90" s="140"/>
      <c r="AV90" s="140"/>
      <c r="AW90" s="169"/>
      <c r="AX90" s="68"/>
    </row>
    <row r="91" spans="1:50" s="7" customFormat="1" ht="39" customHeight="1" thickBo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1</v>
      </c>
      <c r="U91" s="113">
        <v>0</v>
      </c>
      <c r="V91" s="113">
        <v>2</v>
      </c>
      <c r="W91" s="113">
        <v>2</v>
      </c>
      <c r="X91" s="113">
        <v>1</v>
      </c>
      <c r="Y91" s="113">
        <v>1</v>
      </c>
      <c r="Z91" s="113">
        <v>0</v>
      </c>
      <c r="AA91" s="113">
        <v>1</v>
      </c>
      <c r="AB91" s="112" t="s">
        <v>183</v>
      </c>
      <c r="AC91" s="101" t="s">
        <v>29</v>
      </c>
      <c r="AD91" s="105"/>
      <c r="AE91" s="105"/>
      <c r="AF91" s="105"/>
      <c r="AG91" s="183">
        <v>0.15</v>
      </c>
      <c r="AH91" s="183">
        <v>0</v>
      </c>
      <c r="AI91" s="183">
        <v>0.15</v>
      </c>
      <c r="AJ91" s="183">
        <v>0.15</v>
      </c>
      <c r="AK91" s="183">
        <v>0.15</v>
      </c>
      <c r="AL91" s="183">
        <v>0.15</v>
      </c>
      <c r="AM91" s="102">
        <f t="shared" si="16"/>
        <v>0.75</v>
      </c>
      <c r="AN91" s="9"/>
      <c r="AP91" s="49"/>
      <c r="AQ91" s="140"/>
      <c r="AR91" s="140"/>
      <c r="AS91" s="140"/>
      <c r="AT91" s="140"/>
      <c r="AU91" s="140"/>
      <c r="AV91" s="140"/>
      <c r="AW91" s="169"/>
      <c r="AX91" s="68"/>
    </row>
    <row r="92" spans="1:50" s="7" customFormat="1" ht="73.5" customHeight="1" thickBot="1">
      <c r="A92" s="113">
        <v>6</v>
      </c>
      <c r="B92" s="113">
        <v>0</v>
      </c>
      <c r="C92" s="113">
        <v>2</v>
      </c>
      <c r="D92" s="113">
        <v>0</v>
      </c>
      <c r="E92" s="113">
        <v>5</v>
      </c>
      <c r="F92" s="113">
        <v>0</v>
      </c>
      <c r="G92" s="113">
        <v>3</v>
      </c>
      <c r="H92" s="113">
        <v>0</v>
      </c>
      <c r="I92" s="113">
        <v>5</v>
      </c>
      <c r="J92" s="113">
        <v>1</v>
      </c>
      <c r="K92" s="113">
        <v>0</v>
      </c>
      <c r="L92" s="113">
        <v>2</v>
      </c>
      <c r="M92" s="113">
        <v>4</v>
      </c>
      <c r="N92" s="113">
        <v>0</v>
      </c>
      <c r="O92" s="113">
        <v>1</v>
      </c>
      <c r="P92" s="113">
        <v>0</v>
      </c>
      <c r="Q92" s="113" t="s">
        <v>57</v>
      </c>
      <c r="R92" s="113">
        <v>0</v>
      </c>
      <c r="S92" s="113">
        <v>5</v>
      </c>
      <c r="T92" s="113">
        <v>1</v>
      </c>
      <c r="U92" s="113">
        <v>0</v>
      </c>
      <c r="V92" s="113">
        <v>2</v>
      </c>
      <c r="W92" s="113">
        <v>2</v>
      </c>
      <c r="X92" s="113">
        <v>1</v>
      </c>
      <c r="Y92" s="113">
        <v>2</v>
      </c>
      <c r="Z92" s="113">
        <v>0</v>
      </c>
      <c r="AA92" s="113">
        <v>0</v>
      </c>
      <c r="AB92" s="112" t="s">
        <v>277</v>
      </c>
      <c r="AC92" s="101" t="s">
        <v>30</v>
      </c>
      <c r="AD92" s="105"/>
      <c r="AE92" s="105"/>
      <c r="AF92" s="105"/>
      <c r="AG92" s="184">
        <v>600</v>
      </c>
      <c r="AH92" s="215">
        <v>200</v>
      </c>
      <c r="AI92" s="184">
        <v>400</v>
      </c>
      <c r="AJ92" s="184">
        <v>400</v>
      </c>
      <c r="AK92" s="180">
        <f>AK93</f>
        <v>600</v>
      </c>
      <c r="AL92" s="180">
        <f>AL93</f>
        <v>600</v>
      </c>
      <c r="AM92" s="102">
        <f t="shared" si="16"/>
        <v>2800</v>
      </c>
      <c r="AN92" s="9"/>
      <c r="AP92" s="49"/>
      <c r="AQ92" s="140"/>
      <c r="AR92" s="140"/>
      <c r="AS92" s="140"/>
      <c r="AT92" s="140"/>
      <c r="AU92" s="140"/>
      <c r="AV92" s="140"/>
      <c r="AW92" s="169"/>
      <c r="AX92" s="68"/>
    </row>
    <row r="93" spans="1:50" s="7" customFormat="1" ht="39" customHeight="1" thickBo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>
        <v>0</v>
      </c>
      <c r="S93" s="113">
        <v>5</v>
      </c>
      <c r="T93" s="113">
        <v>1</v>
      </c>
      <c r="U93" s="113">
        <v>0</v>
      </c>
      <c r="V93" s="113">
        <v>2</v>
      </c>
      <c r="W93" s="113">
        <v>2</v>
      </c>
      <c r="X93" s="113">
        <v>1</v>
      </c>
      <c r="Y93" s="113">
        <v>2</v>
      </c>
      <c r="Z93" s="113">
        <v>0</v>
      </c>
      <c r="AA93" s="113">
        <v>0</v>
      </c>
      <c r="AB93" s="108" t="s">
        <v>26</v>
      </c>
      <c r="AC93" s="101" t="s">
        <v>4</v>
      </c>
      <c r="AD93" s="105">
        <v>0</v>
      </c>
      <c r="AE93" s="105">
        <v>0</v>
      </c>
      <c r="AF93" s="105">
        <v>0</v>
      </c>
      <c r="AG93" s="184">
        <v>600</v>
      </c>
      <c r="AH93" s="184">
        <v>200</v>
      </c>
      <c r="AI93" s="180">
        <v>400</v>
      </c>
      <c r="AJ93" s="180">
        <v>400</v>
      </c>
      <c r="AK93" s="180">
        <v>600</v>
      </c>
      <c r="AL93" s="180">
        <v>600</v>
      </c>
      <c r="AM93" s="102">
        <f>AG93+AH93+AI93+AJ93+AK93+AL93</f>
        <v>2800</v>
      </c>
      <c r="AN93" s="9"/>
      <c r="AP93" s="49"/>
      <c r="AQ93" s="140"/>
      <c r="AR93" s="140"/>
      <c r="AS93" s="140"/>
      <c r="AT93" s="140"/>
      <c r="AU93" s="140"/>
      <c r="AV93" s="140"/>
      <c r="AW93" s="169"/>
      <c r="AX93" s="68"/>
    </row>
    <row r="94" spans="1:50" s="7" customFormat="1" ht="55.5" customHeight="1" thickBo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1</v>
      </c>
      <c r="U94" s="113">
        <v>0</v>
      </c>
      <c r="V94" s="113">
        <v>2</v>
      </c>
      <c r="W94" s="113">
        <v>2</v>
      </c>
      <c r="X94" s="113">
        <v>1</v>
      </c>
      <c r="Y94" s="113">
        <v>2</v>
      </c>
      <c r="Z94" s="113">
        <v>0</v>
      </c>
      <c r="AA94" s="113">
        <v>1</v>
      </c>
      <c r="AB94" s="112" t="s">
        <v>171</v>
      </c>
      <c r="AC94" s="101" t="s">
        <v>28</v>
      </c>
      <c r="AD94" s="105"/>
      <c r="AE94" s="105"/>
      <c r="AF94" s="105"/>
      <c r="AG94" s="180">
        <v>0.8</v>
      </c>
      <c r="AH94" s="180">
        <v>0.3</v>
      </c>
      <c r="AI94" s="180">
        <v>0.8</v>
      </c>
      <c r="AJ94" s="180">
        <f>AJ93/AJ18*100</f>
        <v>0.66410102304762597</v>
      </c>
      <c r="AK94" s="180">
        <f>AK93/AK18*100</f>
        <v>1.1222693783188777</v>
      </c>
      <c r="AL94" s="180">
        <f>AL93/AL18*100</f>
        <v>1.1222693783188777</v>
      </c>
      <c r="AM94" s="102"/>
      <c r="AN94" s="9"/>
      <c r="AP94" s="49"/>
      <c r="AQ94" s="140"/>
      <c r="AR94" s="140"/>
      <c r="AS94" s="140"/>
      <c r="AT94" s="140"/>
      <c r="AU94" s="140"/>
      <c r="AV94" s="140"/>
      <c r="AW94" s="169"/>
      <c r="AX94" s="68"/>
    </row>
    <row r="95" spans="1:50" s="7" customFormat="1" ht="55.5" customHeight="1" thickBot="1">
      <c r="A95" s="113">
        <v>6</v>
      </c>
      <c r="B95" s="113">
        <v>0</v>
      </c>
      <c r="C95" s="113">
        <v>2</v>
      </c>
      <c r="D95" s="113">
        <v>0</v>
      </c>
      <c r="E95" s="113">
        <v>5</v>
      </c>
      <c r="F95" s="113">
        <v>0</v>
      </c>
      <c r="G95" s="113">
        <v>5</v>
      </c>
      <c r="H95" s="113">
        <v>0</v>
      </c>
      <c r="I95" s="113">
        <v>5</v>
      </c>
      <c r="J95" s="113">
        <v>1</v>
      </c>
      <c r="K95" s="113">
        <v>0</v>
      </c>
      <c r="L95" s="113">
        <v>2</v>
      </c>
      <c r="M95" s="113">
        <v>4</v>
      </c>
      <c r="N95" s="113">
        <v>0</v>
      </c>
      <c r="O95" s="113">
        <v>1</v>
      </c>
      <c r="P95" s="113">
        <v>8</v>
      </c>
      <c r="Q95" s="113" t="s">
        <v>164</v>
      </c>
      <c r="R95" s="113">
        <v>0</v>
      </c>
      <c r="S95" s="113">
        <v>5</v>
      </c>
      <c r="T95" s="113">
        <v>1</v>
      </c>
      <c r="U95" s="113">
        <v>0</v>
      </c>
      <c r="V95" s="113">
        <v>2</v>
      </c>
      <c r="W95" s="113">
        <v>2</v>
      </c>
      <c r="X95" s="113">
        <v>1</v>
      </c>
      <c r="Y95" s="113">
        <v>3</v>
      </c>
      <c r="Z95" s="113">
        <v>0</v>
      </c>
      <c r="AA95" s="113">
        <v>0</v>
      </c>
      <c r="AB95" s="112" t="s">
        <v>194</v>
      </c>
      <c r="AC95" s="101" t="s">
        <v>30</v>
      </c>
      <c r="AD95" s="105"/>
      <c r="AE95" s="105"/>
      <c r="AF95" s="105"/>
      <c r="AG95" s="180">
        <v>8905</v>
      </c>
      <c r="AH95" s="215">
        <v>13195.6</v>
      </c>
      <c r="AI95" s="184">
        <v>8325</v>
      </c>
      <c r="AJ95" s="184">
        <v>8325</v>
      </c>
      <c r="AK95" s="180">
        <f t="shared" ref="AK95:AL95" si="18">AK96</f>
        <v>0</v>
      </c>
      <c r="AL95" s="180">
        <f t="shared" si="18"/>
        <v>0</v>
      </c>
      <c r="AM95" s="102">
        <f>AG95+AH95+AI95+AJ95+AK95+AL95</f>
        <v>38750.6</v>
      </c>
      <c r="AN95" s="9"/>
      <c r="AP95" s="49"/>
      <c r="AQ95" s="140"/>
      <c r="AR95" s="140"/>
      <c r="AS95" s="140"/>
      <c r="AT95" s="140"/>
      <c r="AU95" s="140"/>
      <c r="AV95" s="140"/>
      <c r="AW95" s="169"/>
      <c r="AX95" s="68"/>
    </row>
    <row r="96" spans="1:50" s="7" customFormat="1" ht="34.5" customHeight="1" thickBot="1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>
        <v>0</v>
      </c>
      <c r="S96" s="113">
        <v>5</v>
      </c>
      <c r="T96" s="113">
        <v>1</v>
      </c>
      <c r="U96" s="113">
        <v>0</v>
      </c>
      <c r="V96" s="113">
        <v>2</v>
      </c>
      <c r="W96" s="113">
        <v>2</v>
      </c>
      <c r="X96" s="113">
        <v>1</v>
      </c>
      <c r="Y96" s="113">
        <v>3</v>
      </c>
      <c r="Z96" s="113">
        <v>0</v>
      </c>
      <c r="AA96" s="113">
        <v>0</v>
      </c>
      <c r="AB96" s="108" t="s">
        <v>26</v>
      </c>
      <c r="AC96" s="101" t="s">
        <v>4</v>
      </c>
      <c r="AD96" s="105">
        <v>0</v>
      </c>
      <c r="AE96" s="105">
        <v>0</v>
      </c>
      <c r="AF96" s="105">
        <v>0</v>
      </c>
      <c r="AG96" s="180">
        <v>8905</v>
      </c>
      <c r="AH96" s="184">
        <v>13195.6</v>
      </c>
      <c r="AI96" s="180">
        <v>8325</v>
      </c>
      <c r="AJ96" s="180">
        <v>8325</v>
      </c>
      <c r="AK96" s="180">
        <v>0</v>
      </c>
      <c r="AL96" s="180">
        <v>0</v>
      </c>
      <c r="AM96" s="102">
        <f>AG96+AH96+AI96+AJ96+AK96+AL96</f>
        <v>38750.6</v>
      </c>
      <c r="AN96" s="9"/>
      <c r="AP96" s="49"/>
      <c r="AQ96" s="140"/>
      <c r="AR96" s="140"/>
      <c r="AS96" s="140"/>
      <c r="AT96" s="140"/>
      <c r="AU96" s="140"/>
      <c r="AV96" s="140"/>
      <c r="AW96" s="169"/>
      <c r="AX96" s="68"/>
    </row>
    <row r="97" spans="1:50" s="7" customFormat="1" ht="63.75" customHeight="1" thickBo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1</v>
      </c>
      <c r="U97" s="113">
        <v>0</v>
      </c>
      <c r="V97" s="113">
        <v>2</v>
      </c>
      <c r="W97" s="113">
        <v>2</v>
      </c>
      <c r="X97" s="113">
        <v>1</v>
      </c>
      <c r="Y97" s="113">
        <v>3</v>
      </c>
      <c r="Z97" s="113">
        <v>0</v>
      </c>
      <c r="AA97" s="113">
        <v>1</v>
      </c>
      <c r="AB97" s="112" t="s">
        <v>195</v>
      </c>
      <c r="AC97" s="101" t="s">
        <v>28</v>
      </c>
      <c r="AD97" s="105"/>
      <c r="AE97" s="105"/>
      <c r="AF97" s="105"/>
      <c r="AG97" s="180">
        <v>10.5</v>
      </c>
      <c r="AH97" s="180">
        <v>16.600000000000001</v>
      </c>
      <c r="AI97" s="180">
        <f>AI96/AI18*100</f>
        <v>17.279025649753628</v>
      </c>
      <c r="AJ97" s="180">
        <f>AJ96/AJ18*100</f>
        <v>13.821602542178715</v>
      </c>
      <c r="AK97" s="180">
        <f>AK96/AK18*100</f>
        <v>0</v>
      </c>
      <c r="AL97" s="180">
        <f>AL96/AL18*100</f>
        <v>0</v>
      </c>
      <c r="AM97" s="102"/>
      <c r="AN97" s="9"/>
      <c r="AP97" s="49"/>
      <c r="AQ97" s="140"/>
      <c r="AR97" s="140"/>
      <c r="AS97" s="140"/>
      <c r="AT97" s="140"/>
      <c r="AU97" s="140"/>
      <c r="AV97" s="140"/>
      <c r="AW97" s="169"/>
      <c r="AX97" s="68"/>
    </row>
    <row r="98" spans="1:50" s="7" customFormat="1" ht="48.75" customHeight="1" thickBot="1">
      <c r="A98" s="113">
        <v>6</v>
      </c>
      <c r="B98" s="113">
        <v>0</v>
      </c>
      <c r="C98" s="113">
        <v>2</v>
      </c>
      <c r="D98" s="113">
        <v>0</v>
      </c>
      <c r="E98" s="113">
        <v>5</v>
      </c>
      <c r="F98" s="113">
        <v>0</v>
      </c>
      <c r="G98" s="113">
        <v>2</v>
      </c>
      <c r="H98" s="113">
        <v>0</v>
      </c>
      <c r="I98" s="113">
        <v>5</v>
      </c>
      <c r="J98" s="113">
        <v>1</v>
      </c>
      <c r="K98" s="113">
        <v>0</v>
      </c>
      <c r="L98" s="113">
        <v>2</v>
      </c>
      <c r="M98" s="113">
        <v>2</v>
      </c>
      <c r="N98" s="113">
        <v>0</v>
      </c>
      <c r="O98" s="113">
        <v>0</v>
      </c>
      <c r="P98" s="113">
        <v>2</v>
      </c>
      <c r="Q98" s="113" t="s">
        <v>207</v>
      </c>
      <c r="R98" s="113">
        <v>0</v>
      </c>
      <c r="S98" s="113">
        <v>5</v>
      </c>
      <c r="T98" s="113">
        <v>1</v>
      </c>
      <c r="U98" s="113">
        <v>0</v>
      </c>
      <c r="V98" s="113">
        <v>2</v>
      </c>
      <c r="W98" s="113">
        <v>2</v>
      </c>
      <c r="X98" s="113">
        <v>1</v>
      </c>
      <c r="Y98" s="113">
        <v>4</v>
      </c>
      <c r="Z98" s="113">
        <v>0</v>
      </c>
      <c r="AA98" s="113">
        <v>0</v>
      </c>
      <c r="AB98" s="119" t="s">
        <v>202</v>
      </c>
      <c r="AC98" s="101" t="s">
        <v>4</v>
      </c>
      <c r="AD98" s="105"/>
      <c r="AE98" s="105"/>
      <c r="AF98" s="105"/>
      <c r="AG98" s="184">
        <v>100</v>
      </c>
      <c r="AH98" s="215">
        <v>0</v>
      </c>
      <c r="AI98" s="180">
        <v>0</v>
      </c>
      <c r="AJ98" s="180">
        <v>0</v>
      </c>
      <c r="AK98" s="180">
        <v>0</v>
      </c>
      <c r="AL98" s="180">
        <v>0</v>
      </c>
      <c r="AM98" s="102">
        <v>100</v>
      </c>
      <c r="AN98" s="9"/>
      <c r="AP98" s="49"/>
      <c r="AQ98" s="140"/>
      <c r="AR98" s="140"/>
      <c r="AS98" s="140"/>
      <c r="AT98" s="140"/>
      <c r="AU98" s="140"/>
      <c r="AV98" s="140"/>
      <c r="AW98" s="169"/>
      <c r="AX98" s="68"/>
    </row>
    <row r="99" spans="1:50" s="7" customFormat="1" ht="37.5" customHeight="1" thickBo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>
        <v>0</v>
      </c>
      <c r="S99" s="113">
        <v>5</v>
      </c>
      <c r="T99" s="113">
        <v>1</v>
      </c>
      <c r="U99" s="113">
        <v>0</v>
      </c>
      <c r="V99" s="113">
        <v>2</v>
      </c>
      <c r="W99" s="113">
        <v>2</v>
      </c>
      <c r="X99" s="113">
        <v>1</v>
      </c>
      <c r="Y99" s="113">
        <v>4</v>
      </c>
      <c r="Z99" s="113">
        <v>0</v>
      </c>
      <c r="AA99" s="113">
        <v>0</v>
      </c>
      <c r="AB99" s="117" t="s">
        <v>42</v>
      </c>
      <c r="AC99" s="101" t="s">
        <v>4</v>
      </c>
      <c r="AD99" s="105"/>
      <c r="AE99" s="105"/>
      <c r="AF99" s="105"/>
      <c r="AG99" s="184">
        <v>100</v>
      </c>
      <c r="AH99" s="180">
        <v>0</v>
      </c>
      <c r="AI99" s="180">
        <v>0</v>
      </c>
      <c r="AJ99" s="180">
        <v>0</v>
      </c>
      <c r="AK99" s="180">
        <v>0</v>
      </c>
      <c r="AL99" s="180">
        <v>0</v>
      </c>
      <c r="AM99" s="102">
        <v>100</v>
      </c>
      <c r="AN99" s="9"/>
      <c r="AP99" s="49"/>
      <c r="AQ99" s="140"/>
      <c r="AR99" s="140"/>
      <c r="AS99" s="140"/>
      <c r="AT99" s="140"/>
      <c r="AU99" s="140"/>
      <c r="AV99" s="140"/>
      <c r="AW99" s="169"/>
      <c r="AX99" s="68"/>
    </row>
    <row r="100" spans="1:50" s="7" customFormat="1" ht="37.5" customHeight="1" thickBo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1</v>
      </c>
      <c r="U100" s="113">
        <v>0</v>
      </c>
      <c r="V100" s="113">
        <v>2</v>
      </c>
      <c r="W100" s="113">
        <v>2</v>
      </c>
      <c r="X100" s="113">
        <v>1</v>
      </c>
      <c r="Y100" s="113">
        <v>4</v>
      </c>
      <c r="Z100" s="113">
        <v>0</v>
      </c>
      <c r="AA100" s="113">
        <v>1</v>
      </c>
      <c r="AB100" s="119" t="s">
        <v>205</v>
      </c>
      <c r="AC100" s="101" t="s">
        <v>31</v>
      </c>
      <c r="AD100" s="105"/>
      <c r="AE100" s="105"/>
      <c r="AF100" s="105"/>
      <c r="AG100" s="184">
        <v>1</v>
      </c>
      <c r="AH100" s="180">
        <v>0</v>
      </c>
      <c r="AI100" s="180">
        <v>0</v>
      </c>
      <c r="AJ100" s="180">
        <v>0</v>
      </c>
      <c r="AK100" s="180">
        <v>0</v>
      </c>
      <c r="AL100" s="180">
        <v>0</v>
      </c>
      <c r="AM100" s="102">
        <v>0</v>
      </c>
      <c r="AN100" s="9"/>
      <c r="AP100" s="49"/>
      <c r="AQ100" s="140"/>
      <c r="AR100" s="140"/>
      <c r="AS100" s="140"/>
      <c r="AT100" s="140"/>
      <c r="AU100" s="140"/>
      <c r="AV100" s="140"/>
      <c r="AW100" s="169"/>
      <c r="AX100" s="68"/>
    </row>
    <row r="101" spans="1:50" s="7" customFormat="1" ht="85.5" customHeight="1" thickBot="1">
      <c r="A101" s="113">
        <v>6</v>
      </c>
      <c r="B101" s="113">
        <v>0</v>
      </c>
      <c r="C101" s="113">
        <v>2</v>
      </c>
      <c r="D101" s="113">
        <v>0</v>
      </c>
      <c r="E101" s="113">
        <v>5</v>
      </c>
      <c r="F101" s="113">
        <v>0</v>
      </c>
      <c r="G101" s="113">
        <v>2</v>
      </c>
      <c r="H101" s="113">
        <v>0</v>
      </c>
      <c r="I101" s="113">
        <v>5</v>
      </c>
      <c r="J101" s="113">
        <v>1</v>
      </c>
      <c r="K101" s="113">
        <v>0</v>
      </c>
      <c r="L101" s="113">
        <v>2</v>
      </c>
      <c r="M101" s="113">
        <v>4</v>
      </c>
      <c r="N101" s="113">
        <v>0</v>
      </c>
      <c r="O101" s="113">
        <v>1</v>
      </c>
      <c r="P101" s="113">
        <v>9</v>
      </c>
      <c r="Q101" s="113" t="s">
        <v>57</v>
      </c>
      <c r="R101" s="113">
        <v>0</v>
      </c>
      <c r="S101" s="113">
        <v>5</v>
      </c>
      <c r="T101" s="113">
        <v>1</v>
      </c>
      <c r="U101" s="113">
        <v>0</v>
      </c>
      <c r="V101" s="113">
        <v>2</v>
      </c>
      <c r="W101" s="113">
        <v>2</v>
      </c>
      <c r="X101" s="113">
        <v>1</v>
      </c>
      <c r="Y101" s="113">
        <v>5</v>
      </c>
      <c r="Z101" s="113">
        <v>0</v>
      </c>
      <c r="AA101" s="113">
        <v>0</v>
      </c>
      <c r="AB101" s="119" t="s">
        <v>203</v>
      </c>
      <c r="AC101" s="101" t="s">
        <v>4</v>
      </c>
      <c r="AD101" s="105"/>
      <c r="AE101" s="105"/>
      <c r="AF101" s="105"/>
      <c r="AG101" s="184">
        <v>400</v>
      </c>
      <c r="AH101" s="215">
        <v>0</v>
      </c>
      <c r="AI101" s="180">
        <v>0</v>
      </c>
      <c r="AJ101" s="180">
        <v>0</v>
      </c>
      <c r="AK101" s="180">
        <v>0</v>
      </c>
      <c r="AL101" s="180">
        <v>0</v>
      </c>
      <c r="AM101" s="102">
        <v>400</v>
      </c>
      <c r="AN101" s="9"/>
      <c r="AP101" s="49"/>
      <c r="AQ101" s="140"/>
      <c r="AR101" s="140"/>
      <c r="AS101" s="140"/>
      <c r="AT101" s="140"/>
      <c r="AU101" s="140"/>
      <c r="AV101" s="140"/>
      <c r="AW101" s="169"/>
      <c r="AX101" s="68"/>
    </row>
    <row r="102" spans="1:50" s="7" customFormat="1" ht="33.75" customHeight="1" thickBot="1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>
        <v>0</v>
      </c>
      <c r="S102" s="113">
        <v>5</v>
      </c>
      <c r="T102" s="113">
        <v>1</v>
      </c>
      <c r="U102" s="113">
        <v>0</v>
      </c>
      <c r="V102" s="113">
        <v>2</v>
      </c>
      <c r="W102" s="113">
        <v>2</v>
      </c>
      <c r="X102" s="113">
        <v>1</v>
      </c>
      <c r="Y102" s="113">
        <v>5</v>
      </c>
      <c r="Z102" s="113">
        <v>0</v>
      </c>
      <c r="AA102" s="113">
        <v>0</v>
      </c>
      <c r="AB102" s="117" t="s">
        <v>42</v>
      </c>
      <c r="AC102" s="101" t="s">
        <v>4</v>
      </c>
      <c r="AD102" s="105"/>
      <c r="AE102" s="105"/>
      <c r="AF102" s="105"/>
      <c r="AG102" s="184">
        <v>400</v>
      </c>
      <c r="AH102" s="180">
        <v>0</v>
      </c>
      <c r="AI102" s="180">
        <v>0</v>
      </c>
      <c r="AJ102" s="180">
        <v>0</v>
      </c>
      <c r="AK102" s="180">
        <v>0</v>
      </c>
      <c r="AL102" s="180">
        <v>0</v>
      </c>
      <c r="AM102" s="102">
        <v>400</v>
      </c>
      <c r="AN102" s="9"/>
      <c r="AP102" s="49"/>
      <c r="AQ102" s="140"/>
      <c r="AR102" s="140"/>
      <c r="AS102" s="140"/>
      <c r="AT102" s="140"/>
      <c r="AU102" s="140"/>
      <c r="AV102" s="140"/>
      <c r="AW102" s="169"/>
      <c r="AX102" s="68"/>
    </row>
    <row r="103" spans="1:50" s="7" customFormat="1" ht="45.75" customHeight="1" thickBot="1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1</v>
      </c>
      <c r="U103" s="113">
        <v>0</v>
      </c>
      <c r="V103" s="113">
        <v>2</v>
      </c>
      <c r="W103" s="113">
        <v>2</v>
      </c>
      <c r="X103" s="113">
        <v>1</v>
      </c>
      <c r="Y103" s="113">
        <v>5</v>
      </c>
      <c r="Z103" s="113">
        <v>0</v>
      </c>
      <c r="AA103" s="113">
        <v>1</v>
      </c>
      <c r="AB103" s="119" t="s">
        <v>206</v>
      </c>
      <c r="AC103" s="101" t="s">
        <v>28</v>
      </c>
      <c r="AD103" s="105"/>
      <c r="AE103" s="105"/>
      <c r="AF103" s="105"/>
      <c r="AG103" s="180">
        <v>0.5</v>
      </c>
      <c r="AH103" s="180">
        <v>0</v>
      </c>
      <c r="AI103" s="180">
        <v>0</v>
      </c>
      <c r="AJ103" s="180">
        <v>0</v>
      </c>
      <c r="AK103" s="180">
        <v>0</v>
      </c>
      <c r="AL103" s="180">
        <v>0</v>
      </c>
      <c r="AM103" s="102"/>
      <c r="AN103" s="9"/>
      <c r="AP103" s="49"/>
      <c r="AQ103" s="140"/>
      <c r="AR103" s="140"/>
      <c r="AS103" s="140"/>
      <c r="AT103" s="140"/>
      <c r="AU103" s="140"/>
      <c r="AV103" s="140"/>
      <c r="AW103" s="169"/>
      <c r="AX103" s="68"/>
    </row>
    <row r="104" spans="1:50" s="7" customFormat="1" ht="45.75" customHeight="1" thickBot="1">
      <c r="A104" s="113">
        <v>6</v>
      </c>
      <c r="B104" s="113">
        <v>0</v>
      </c>
      <c r="C104" s="113">
        <v>2</v>
      </c>
      <c r="D104" s="113">
        <v>0</v>
      </c>
      <c r="E104" s="113">
        <v>5</v>
      </c>
      <c r="F104" s="113">
        <v>0</v>
      </c>
      <c r="G104" s="113">
        <v>2</v>
      </c>
      <c r="H104" s="113">
        <v>0</v>
      </c>
      <c r="I104" s="113">
        <v>5</v>
      </c>
      <c r="J104" s="113">
        <v>1</v>
      </c>
      <c r="K104" s="113">
        <v>0</v>
      </c>
      <c r="L104" s="113">
        <v>2</v>
      </c>
      <c r="M104" s="113">
        <v>4</v>
      </c>
      <c r="N104" s="113">
        <v>0</v>
      </c>
      <c r="O104" s="113">
        <v>2</v>
      </c>
      <c r="P104" s="113">
        <v>0</v>
      </c>
      <c r="Q104" s="113" t="s">
        <v>57</v>
      </c>
      <c r="R104" s="113">
        <v>0</v>
      </c>
      <c r="S104" s="113">
        <v>5</v>
      </c>
      <c r="T104" s="113">
        <v>1</v>
      </c>
      <c r="U104" s="113">
        <v>0</v>
      </c>
      <c r="V104" s="113">
        <v>2</v>
      </c>
      <c r="W104" s="113">
        <v>2</v>
      </c>
      <c r="X104" s="113">
        <v>1</v>
      </c>
      <c r="Y104" s="113">
        <v>6</v>
      </c>
      <c r="Z104" s="113">
        <v>0</v>
      </c>
      <c r="AA104" s="113">
        <v>0</v>
      </c>
      <c r="AB104" s="112" t="s">
        <v>244</v>
      </c>
      <c r="AC104" s="101" t="s">
        <v>4</v>
      </c>
      <c r="AD104" s="105"/>
      <c r="AE104" s="105"/>
      <c r="AF104" s="105"/>
      <c r="AG104" s="180">
        <v>285.7</v>
      </c>
      <c r="AH104" s="215">
        <v>0</v>
      </c>
      <c r="AI104" s="180">
        <v>0</v>
      </c>
      <c r="AJ104" s="180">
        <v>0</v>
      </c>
      <c r="AK104" s="180">
        <v>0</v>
      </c>
      <c r="AL104" s="180">
        <v>0</v>
      </c>
      <c r="AM104" s="102">
        <f>+AG104</f>
        <v>285.7</v>
      </c>
      <c r="AN104" s="9"/>
      <c r="AP104" s="49"/>
      <c r="AQ104" s="140"/>
      <c r="AR104" s="140"/>
      <c r="AS104" s="140"/>
      <c r="AT104" s="140"/>
      <c r="AU104" s="140"/>
      <c r="AV104" s="140"/>
      <c r="AW104" s="169"/>
      <c r="AX104" s="68"/>
    </row>
    <row r="105" spans="1:50" s="7" customFormat="1" ht="33.75" customHeight="1" thickBo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>
        <v>0</v>
      </c>
      <c r="S105" s="113">
        <v>5</v>
      </c>
      <c r="T105" s="113">
        <v>1</v>
      </c>
      <c r="U105" s="113">
        <v>0</v>
      </c>
      <c r="V105" s="113">
        <v>2</v>
      </c>
      <c r="W105" s="113">
        <v>2</v>
      </c>
      <c r="X105" s="113">
        <v>1</v>
      </c>
      <c r="Y105" s="113">
        <v>6</v>
      </c>
      <c r="Z105" s="113">
        <v>0</v>
      </c>
      <c r="AA105" s="113">
        <v>0</v>
      </c>
      <c r="AB105" s="108" t="s">
        <v>42</v>
      </c>
      <c r="AC105" s="101" t="s">
        <v>4</v>
      </c>
      <c r="AD105" s="105"/>
      <c r="AE105" s="105"/>
      <c r="AF105" s="105"/>
      <c r="AG105" s="180">
        <v>285.7</v>
      </c>
      <c r="AH105" s="180">
        <v>0</v>
      </c>
      <c r="AI105" s="180">
        <v>0</v>
      </c>
      <c r="AJ105" s="180">
        <v>0</v>
      </c>
      <c r="AK105" s="180">
        <v>0</v>
      </c>
      <c r="AL105" s="180">
        <v>0</v>
      </c>
      <c r="AM105" s="102">
        <f>AG105+AH105+AI105+AJ105+AK105+AL105</f>
        <v>285.7</v>
      </c>
      <c r="AN105" s="9"/>
      <c r="AP105" s="49"/>
      <c r="AQ105" s="140"/>
      <c r="AR105" s="140"/>
      <c r="AS105" s="140"/>
      <c r="AT105" s="140"/>
      <c r="AU105" s="140"/>
      <c r="AV105" s="140"/>
      <c r="AW105" s="169"/>
      <c r="AX105" s="68"/>
    </row>
    <row r="106" spans="1:50" s="7" customFormat="1" ht="45.75" customHeight="1" thickBo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1</v>
      </c>
      <c r="U106" s="113">
        <v>0</v>
      </c>
      <c r="V106" s="113">
        <v>2</v>
      </c>
      <c r="W106" s="113">
        <v>2</v>
      </c>
      <c r="X106" s="113">
        <v>1</v>
      </c>
      <c r="Y106" s="113">
        <v>6</v>
      </c>
      <c r="Z106" s="113">
        <v>0</v>
      </c>
      <c r="AA106" s="113">
        <v>1</v>
      </c>
      <c r="AB106" s="112" t="s">
        <v>227</v>
      </c>
      <c r="AC106" s="101" t="s">
        <v>29</v>
      </c>
      <c r="AD106" s="105"/>
      <c r="AE106" s="105"/>
      <c r="AF106" s="105"/>
      <c r="AG106" s="180">
        <v>0.24</v>
      </c>
      <c r="AH106" s="180">
        <v>0</v>
      </c>
      <c r="AI106" s="180">
        <v>0</v>
      </c>
      <c r="AJ106" s="180">
        <v>0</v>
      </c>
      <c r="AK106" s="180">
        <v>0</v>
      </c>
      <c r="AL106" s="180">
        <v>0</v>
      </c>
      <c r="AM106" s="102"/>
      <c r="AN106" s="9"/>
      <c r="AP106" s="49"/>
      <c r="AQ106" s="140"/>
      <c r="AR106" s="140"/>
      <c r="AS106" s="140"/>
      <c r="AT106" s="140"/>
      <c r="AU106" s="140"/>
      <c r="AV106" s="140"/>
      <c r="AW106" s="169"/>
      <c r="AX106" s="68"/>
    </row>
    <row r="107" spans="1:50" s="7" customFormat="1" ht="97.5" customHeight="1" thickBot="1">
      <c r="A107" s="113">
        <v>6</v>
      </c>
      <c r="B107" s="113">
        <v>0</v>
      </c>
      <c r="C107" s="113">
        <v>2</v>
      </c>
      <c r="D107" s="113">
        <v>0</v>
      </c>
      <c r="E107" s="113">
        <v>5</v>
      </c>
      <c r="F107" s="113">
        <v>0</v>
      </c>
      <c r="G107" s="113">
        <v>2</v>
      </c>
      <c r="H107" s="113">
        <v>0</v>
      </c>
      <c r="I107" s="113">
        <v>5</v>
      </c>
      <c r="J107" s="113">
        <v>1</v>
      </c>
      <c r="K107" s="113">
        <v>0</v>
      </c>
      <c r="L107" s="113">
        <v>2</v>
      </c>
      <c r="M107" s="113">
        <v>2</v>
      </c>
      <c r="N107" s="113">
        <v>0</v>
      </c>
      <c r="O107" s="113">
        <v>2</v>
      </c>
      <c r="P107" s="113">
        <v>1</v>
      </c>
      <c r="Q107" s="113" t="s">
        <v>57</v>
      </c>
      <c r="R107" s="113">
        <v>0</v>
      </c>
      <c r="S107" s="113">
        <v>5</v>
      </c>
      <c r="T107" s="113">
        <v>1</v>
      </c>
      <c r="U107" s="113">
        <v>0</v>
      </c>
      <c r="V107" s="113">
        <v>2</v>
      </c>
      <c r="W107" s="113">
        <v>2</v>
      </c>
      <c r="X107" s="113">
        <v>1</v>
      </c>
      <c r="Y107" s="113">
        <v>7</v>
      </c>
      <c r="Z107" s="113">
        <v>0</v>
      </c>
      <c r="AA107" s="113">
        <v>0</v>
      </c>
      <c r="AB107" s="190" t="s">
        <v>285</v>
      </c>
      <c r="AC107" s="101" t="s">
        <v>4</v>
      </c>
      <c r="AD107" s="105"/>
      <c r="AE107" s="105"/>
      <c r="AF107" s="105"/>
      <c r="AG107" s="180">
        <v>0</v>
      </c>
      <c r="AH107" s="215">
        <v>4465.6000000000004</v>
      </c>
      <c r="AI107" s="184">
        <v>0</v>
      </c>
      <c r="AJ107" s="184">
        <v>0</v>
      </c>
      <c r="AK107" s="180">
        <v>0</v>
      </c>
      <c r="AL107" s="180">
        <v>0</v>
      </c>
      <c r="AM107" s="102">
        <f>AG107+AH107+AI107+AJ107+AK107+AL107</f>
        <v>4465.6000000000004</v>
      </c>
      <c r="AN107" s="9"/>
      <c r="AP107" s="49"/>
      <c r="AQ107" s="198"/>
      <c r="AR107" s="198"/>
      <c r="AS107" s="198"/>
      <c r="AT107" s="198"/>
      <c r="AU107" s="198"/>
      <c r="AV107" s="198"/>
      <c r="AW107" s="169"/>
      <c r="AX107" s="68"/>
    </row>
    <row r="108" spans="1:50" s="7" customFormat="1" ht="30.75" customHeight="1" thickBot="1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>
        <v>0</v>
      </c>
      <c r="S108" s="113">
        <v>5</v>
      </c>
      <c r="T108" s="113">
        <v>1</v>
      </c>
      <c r="U108" s="113">
        <v>0</v>
      </c>
      <c r="V108" s="113">
        <v>2</v>
      </c>
      <c r="W108" s="113">
        <v>2</v>
      </c>
      <c r="X108" s="113">
        <v>1</v>
      </c>
      <c r="Y108" s="113">
        <v>7</v>
      </c>
      <c r="Z108" s="113">
        <v>0</v>
      </c>
      <c r="AA108" s="113">
        <v>0</v>
      </c>
      <c r="AB108" s="117" t="s">
        <v>42</v>
      </c>
      <c r="AC108" s="101" t="s">
        <v>4</v>
      </c>
      <c r="AD108" s="105"/>
      <c r="AE108" s="105"/>
      <c r="AF108" s="105"/>
      <c r="AG108" s="180">
        <v>0</v>
      </c>
      <c r="AH108" s="184">
        <v>4465.6000000000004</v>
      </c>
      <c r="AI108" s="184">
        <v>0</v>
      </c>
      <c r="AJ108" s="184">
        <v>0</v>
      </c>
      <c r="AK108" s="180">
        <v>0</v>
      </c>
      <c r="AL108" s="180">
        <v>0</v>
      </c>
      <c r="AM108" s="102">
        <f>AG108+AH108+AI108+AJ108+AK108+AL108</f>
        <v>4465.6000000000004</v>
      </c>
      <c r="AN108" s="9"/>
      <c r="AP108" s="49"/>
      <c r="AQ108" s="198"/>
      <c r="AR108" s="198"/>
      <c r="AS108" s="198"/>
      <c r="AT108" s="198"/>
      <c r="AU108" s="198"/>
      <c r="AV108" s="198"/>
      <c r="AW108" s="169"/>
      <c r="AX108" s="68"/>
    </row>
    <row r="109" spans="1:50" s="7" customFormat="1" ht="54" customHeight="1" thickBo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1</v>
      </c>
      <c r="U109" s="113">
        <v>0</v>
      </c>
      <c r="V109" s="113">
        <v>2</v>
      </c>
      <c r="W109" s="113">
        <v>2</v>
      </c>
      <c r="X109" s="113">
        <v>1</v>
      </c>
      <c r="Y109" s="113">
        <v>7</v>
      </c>
      <c r="Z109" s="113">
        <v>0</v>
      </c>
      <c r="AA109" s="113">
        <v>1</v>
      </c>
      <c r="AB109" s="112" t="s">
        <v>253</v>
      </c>
      <c r="AC109" s="115" t="s">
        <v>28</v>
      </c>
      <c r="AD109" s="105"/>
      <c r="AE109" s="105"/>
      <c r="AF109" s="105"/>
      <c r="AG109" s="180">
        <v>0</v>
      </c>
      <c r="AH109" s="184">
        <v>4.2</v>
      </c>
      <c r="AI109" s="184">
        <v>0</v>
      </c>
      <c r="AJ109" s="184">
        <v>0</v>
      </c>
      <c r="AK109" s="180">
        <v>0</v>
      </c>
      <c r="AL109" s="180">
        <v>0</v>
      </c>
      <c r="AM109" s="102"/>
      <c r="AN109" s="9"/>
      <c r="AP109" s="49"/>
      <c r="AQ109" s="198"/>
      <c r="AR109" s="198"/>
      <c r="AS109" s="198"/>
      <c r="AT109" s="198"/>
      <c r="AU109" s="198"/>
      <c r="AV109" s="198"/>
      <c r="AW109" s="169"/>
      <c r="AX109" s="68"/>
    </row>
    <row r="110" spans="1:50" s="7" customFormat="1" ht="45.75" customHeight="1" thickBot="1">
      <c r="A110" s="113">
        <v>6</v>
      </c>
      <c r="B110" s="113">
        <v>0</v>
      </c>
      <c r="C110" s="113">
        <v>2</v>
      </c>
      <c r="D110" s="113">
        <v>0</v>
      </c>
      <c r="E110" s="113">
        <v>5</v>
      </c>
      <c r="F110" s="113">
        <v>0</v>
      </c>
      <c r="G110" s="113">
        <v>2</v>
      </c>
      <c r="H110" s="113">
        <v>0</v>
      </c>
      <c r="I110" s="113">
        <v>5</v>
      </c>
      <c r="J110" s="113">
        <v>1</v>
      </c>
      <c r="K110" s="113">
        <v>0</v>
      </c>
      <c r="L110" s="113">
        <v>2</v>
      </c>
      <c r="M110" s="113">
        <v>4</v>
      </c>
      <c r="N110" s="113">
        <v>0</v>
      </c>
      <c r="O110" s="113">
        <v>0</v>
      </c>
      <c r="P110" s="113">
        <v>8</v>
      </c>
      <c r="Q110" s="113" t="s">
        <v>56</v>
      </c>
      <c r="R110" s="113">
        <v>0</v>
      </c>
      <c r="S110" s="113">
        <v>5</v>
      </c>
      <c r="T110" s="113">
        <v>1</v>
      </c>
      <c r="U110" s="113">
        <v>0</v>
      </c>
      <c r="V110" s="113">
        <v>2</v>
      </c>
      <c r="W110" s="113">
        <v>2</v>
      </c>
      <c r="X110" s="113">
        <v>1</v>
      </c>
      <c r="Y110" s="113">
        <v>8</v>
      </c>
      <c r="Z110" s="113">
        <v>0</v>
      </c>
      <c r="AA110" s="113">
        <v>0</v>
      </c>
      <c r="AB110" s="119" t="s">
        <v>245</v>
      </c>
      <c r="AC110" s="101" t="s">
        <v>4</v>
      </c>
      <c r="AD110" s="105"/>
      <c r="AE110" s="105"/>
      <c r="AF110" s="105"/>
      <c r="AG110" s="180">
        <v>0</v>
      </c>
      <c r="AH110" s="215">
        <v>393</v>
      </c>
      <c r="AI110" s="184">
        <v>0</v>
      </c>
      <c r="AJ110" s="184">
        <v>0</v>
      </c>
      <c r="AK110" s="180">
        <v>0</v>
      </c>
      <c r="AL110" s="180">
        <v>0</v>
      </c>
      <c r="AM110" s="102">
        <f>AG110+AH110+AI110+AJ110+AK110+AL110</f>
        <v>393</v>
      </c>
      <c r="AN110" s="9"/>
      <c r="AP110" s="49"/>
      <c r="AQ110" s="198"/>
      <c r="AR110" s="198"/>
      <c r="AS110" s="198"/>
      <c r="AT110" s="198"/>
      <c r="AU110" s="198"/>
      <c r="AV110" s="198"/>
      <c r="AW110" s="169"/>
      <c r="AX110" s="68"/>
    </row>
    <row r="111" spans="1:50" s="7" customFormat="1" ht="35.25" customHeight="1" thickBot="1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>
        <v>0</v>
      </c>
      <c r="S111" s="113">
        <v>5</v>
      </c>
      <c r="T111" s="113">
        <v>1</v>
      </c>
      <c r="U111" s="113">
        <v>0</v>
      </c>
      <c r="V111" s="113">
        <v>2</v>
      </c>
      <c r="W111" s="113">
        <v>2</v>
      </c>
      <c r="X111" s="113">
        <v>1</v>
      </c>
      <c r="Y111" s="113">
        <v>8</v>
      </c>
      <c r="Z111" s="113">
        <v>0</v>
      </c>
      <c r="AA111" s="113">
        <v>0</v>
      </c>
      <c r="AB111" s="117" t="s">
        <v>42</v>
      </c>
      <c r="AC111" s="101" t="s">
        <v>4</v>
      </c>
      <c r="AD111" s="105"/>
      <c r="AE111" s="105"/>
      <c r="AF111" s="105"/>
      <c r="AG111" s="180">
        <v>0</v>
      </c>
      <c r="AH111" s="184">
        <v>393</v>
      </c>
      <c r="AI111" s="180">
        <v>0</v>
      </c>
      <c r="AJ111" s="180">
        <v>0</v>
      </c>
      <c r="AK111" s="180">
        <v>0</v>
      </c>
      <c r="AL111" s="180">
        <v>0</v>
      </c>
      <c r="AM111" s="102">
        <f>AG111+AH111+AI111+AJ111+AK111+AL111</f>
        <v>393</v>
      </c>
      <c r="AN111" s="9"/>
      <c r="AP111" s="49"/>
      <c r="AQ111" s="198"/>
      <c r="AR111" s="198"/>
      <c r="AS111" s="198"/>
      <c r="AT111" s="198"/>
      <c r="AU111" s="198"/>
      <c r="AV111" s="198"/>
      <c r="AW111" s="169"/>
      <c r="AX111" s="68"/>
    </row>
    <row r="112" spans="1:50" s="7" customFormat="1" ht="37.5" customHeight="1" thickBo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1</v>
      </c>
      <c r="U112" s="113">
        <v>0</v>
      </c>
      <c r="V112" s="113">
        <v>2</v>
      </c>
      <c r="W112" s="113">
        <v>2</v>
      </c>
      <c r="X112" s="113">
        <v>1</v>
      </c>
      <c r="Y112" s="113">
        <v>8</v>
      </c>
      <c r="Z112" s="113">
        <v>0</v>
      </c>
      <c r="AA112" s="113">
        <v>1</v>
      </c>
      <c r="AB112" s="112" t="s">
        <v>247</v>
      </c>
      <c r="AC112" s="101" t="s">
        <v>246</v>
      </c>
      <c r="AD112" s="105"/>
      <c r="AE112" s="105"/>
      <c r="AF112" s="105"/>
      <c r="AG112" s="180">
        <v>0</v>
      </c>
      <c r="AH112" s="180">
        <v>370</v>
      </c>
      <c r="AI112" s="180">
        <v>0</v>
      </c>
      <c r="AJ112" s="180">
        <v>0</v>
      </c>
      <c r="AK112" s="180">
        <v>0</v>
      </c>
      <c r="AL112" s="180">
        <v>0</v>
      </c>
      <c r="AM112" s="102"/>
      <c r="AN112" s="9"/>
      <c r="AP112" s="49"/>
      <c r="AQ112" s="198"/>
      <c r="AR112" s="198"/>
      <c r="AS112" s="198"/>
      <c r="AT112" s="198"/>
      <c r="AU112" s="198"/>
      <c r="AV112" s="198"/>
      <c r="AW112" s="169"/>
      <c r="AX112" s="68"/>
    </row>
    <row r="113" spans="1:50" s="7" customFormat="1" ht="37.5" customHeight="1" thickBot="1">
      <c r="A113" s="113">
        <v>6</v>
      </c>
      <c r="B113" s="113">
        <v>0</v>
      </c>
      <c r="C113" s="113">
        <v>2</v>
      </c>
      <c r="D113" s="113">
        <v>0</v>
      </c>
      <c r="E113" s="113">
        <v>5</v>
      </c>
      <c r="F113" s="113">
        <v>0</v>
      </c>
      <c r="G113" s="113">
        <v>2</v>
      </c>
      <c r="H113" s="113">
        <v>0</v>
      </c>
      <c r="I113" s="113">
        <v>5</v>
      </c>
      <c r="J113" s="113">
        <v>1</v>
      </c>
      <c r="K113" s="113">
        <v>0</v>
      </c>
      <c r="L113" s="113">
        <v>2</v>
      </c>
      <c r="M113" s="113">
        <v>2</v>
      </c>
      <c r="N113" s="113">
        <v>0</v>
      </c>
      <c r="O113" s="113">
        <v>1</v>
      </c>
      <c r="P113" s="113">
        <v>7</v>
      </c>
      <c r="Q113" s="113" t="s">
        <v>56</v>
      </c>
      <c r="R113" s="113">
        <v>0</v>
      </c>
      <c r="S113" s="113">
        <v>5</v>
      </c>
      <c r="T113" s="113">
        <v>1</v>
      </c>
      <c r="U113" s="113">
        <v>0</v>
      </c>
      <c r="V113" s="113">
        <v>2</v>
      </c>
      <c r="W113" s="113">
        <v>2</v>
      </c>
      <c r="X113" s="113">
        <v>1</v>
      </c>
      <c r="Y113" s="113">
        <v>9</v>
      </c>
      <c r="Z113" s="113">
        <v>0</v>
      </c>
      <c r="AA113" s="113">
        <v>0</v>
      </c>
      <c r="AB113" s="112" t="s">
        <v>282</v>
      </c>
      <c r="AC113" s="101" t="s">
        <v>4</v>
      </c>
      <c r="AD113" s="105"/>
      <c r="AE113" s="105"/>
      <c r="AF113" s="105"/>
      <c r="AG113" s="180">
        <v>0</v>
      </c>
      <c r="AH113" s="215">
        <v>259.94</v>
      </c>
      <c r="AI113" s="180">
        <v>0</v>
      </c>
      <c r="AJ113" s="180">
        <v>0</v>
      </c>
      <c r="AK113" s="180">
        <v>0</v>
      </c>
      <c r="AL113" s="180">
        <v>0</v>
      </c>
      <c r="AM113" s="102">
        <f>AG113+AH113+AI113+AJ113+AK113+AL113</f>
        <v>259.94</v>
      </c>
      <c r="AN113" s="9"/>
      <c r="AP113" s="49"/>
      <c r="AQ113" s="211"/>
      <c r="AR113" s="211"/>
      <c r="AS113" s="211"/>
      <c r="AT113" s="211"/>
      <c r="AU113" s="211"/>
      <c r="AV113" s="211"/>
      <c r="AW113" s="169"/>
      <c r="AX113" s="68"/>
    </row>
    <row r="114" spans="1:50" s="7" customFormat="1" ht="37.5" customHeight="1" thickBo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1</v>
      </c>
      <c r="U114" s="113">
        <v>0</v>
      </c>
      <c r="V114" s="113">
        <v>2</v>
      </c>
      <c r="W114" s="113">
        <v>2</v>
      </c>
      <c r="X114" s="113">
        <v>1</v>
      </c>
      <c r="Y114" s="113">
        <v>9</v>
      </c>
      <c r="Z114" s="113">
        <v>0</v>
      </c>
      <c r="AA114" s="113">
        <v>0</v>
      </c>
      <c r="AB114" s="117" t="s">
        <v>42</v>
      </c>
      <c r="AC114" s="101" t="s">
        <v>4</v>
      </c>
      <c r="AD114" s="105"/>
      <c r="AE114" s="105"/>
      <c r="AF114" s="105"/>
      <c r="AG114" s="180">
        <v>0</v>
      </c>
      <c r="AH114" s="184">
        <v>259.89999999999998</v>
      </c>
      <c r="AI114" s="180">
        <v>0</v>
      </c>
      <c r="AJ114" s="180">
        <v>0</v>
      </c>
      <c r="AK114" s="180">
        <v>0</v>
      </c>
      <c r="AL114" s="180">
        <v>0</v>
      </c>
      <c r="AM114" s="102">
        <f>AG114+AH114+AI114+AJ114+AK114+AL114</f>
        <v>259.89999999999998</v>
      </c>
      <c r="AN114" s="9"/>
      <c r="AP114" s="49"/>
      <c r="AQ114" s="211"/>
      <c r="AR114" s="211"/>
      <c r="AS114" s="211"/>
      <c r="AT114" s="211"/>
      <c r="AU114" s="211"/>
      <c r="AV114" s="211"/>
      <c r="AW114" s="169"/>
      <c r="AX114" s="68"/>
    </row>
    <row r="115" spans="1:50" s="7" customFormat="1" ht="51" customHeight="1" thickBot="1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v>0</v>
      </c>
      <c r="S115" s="113">
        <v>5</v>
      </c>
      <c r="T115" s="113">
        <v>1</v>
      </c>
      <c r="U115" s="113">
        <v>0</v>
      </c>
      <c r="V115" s="113">
        <v>2</v>
      </c>
      <c r="W115" s="113">
        <v>2</v>
      </c>
      <c r="X115" s="113">
        <v>1</v>
      </c>
      <c r="Y115" s="113">
        <v>9</v>
      </c>
      <c r="Z115" s="113">
        <v>0</v>
      </c>
      <c r="AA115" s="113">
        <v>1</v>
      </c>
      <c r="AB115" s="119" t="s">
        <v>256</v>
      </c>
      <c r="AC115" s="115" t="s">
        <v>28</v>
      </c>
      <c r="AD115" s="105"/>
      <c r="AE115" s="105"/>
      <c r="AF115" s="105"/>
      <c r="AG115" s="180">
        <v>0</v>
      </c>
      <c r="AH115" s="180">
        <f>AH114/AH18*100</f>
        <v>0.28232035832851576</v>
      </c>
      <c r="AI115" s="180">
        <v>0</v>
      </c>
      <c r="AJ115" s="180">
        <v>0</v>
      </c>
      <c r="AK115" s="180">
        <v>0</v>
      </c>
      <c r="AL115" s="180">
        <v>0</v>
      </c>
      <c r="AM115" s="102"/>
      <c r="AN115" s="9"/>
      <c r="AP115" s="49"/>
      <c r="AQ115" s="211"/>
      <c r="AR115" s="211"/>
      <c r="AS115" s="211"/>
      <c r="AT115" s="211"/>
      <c r="AU115" s="211"/>
      <c r="AV115" s="211"/>
      <c r="AW115" s="169"/>
      <c r="AX115" s="68"/>
    </row>
    <row r="116" spans="1:50" s="7" customFormat="1" ht="86.25" customHeight="1" thickBot="1">
      <c r="A116" s="113">
        <v>6</v>
      </c>
      <c r="B116" s="113">
        <v>0</v>
      </c>
      <c r="C116" s="113">
        <v>2</v>
      </c>
      <c r="D116" s="113">
        <v>0</v>
      </c>
      <c r="E116" s="113">
        <v>5</v>
      </c>
      <c r="F116" s="113">
        <v>0</v>
      </c>
      <c r="G116" s="113">
        <v>2</v>
      </c>
      <c r="H116" s="113">
        <v>0</v>
      </c>
      <c r="I116" s="113">
        <v>5</v>
      </c>
      <c r="J116" s="113">
        <v>1</v>
      </c>
      <c r="K116" s="113">
        <v>0</v>
      </c>
      <c r="L116" s="113">
        <v>2</v>
      </c>
      <c r="M116" s="113">
        <v>4</v>
      </c>
      <c r="N116" s="113">
        <v>0</v>
      </c>
      <c r="O116" s="113">
        <v>2</v>
      </c>
      <c r="P116" s="113">
        <v>2</v>
      </c>
      <c r="Q116" s="113" t="s">
        <v>57</v>
      </c>
      <c r="R116" s="113">
        <v>0</v>
      </c>
      <c r="S116" s="113">
        <v>5</v>
      </c>
      <c r="T116" s="113">
        <v>1</v>
      </c>
      <c r="U116" s="113">
        <v>0</v>
      </c>
      <c r="V116" s="113">
        <v>2</v>
      </c>
      <c r="W116" s="113">
        <v>2</v>
      </c>
      <c r="X116" s="113">
        <v>2</v>
      </c>
      <c r="Y116" s="113">
        <v>0</v>
      </c>
      <c r="Z116" s="113">
        <v>0</v>
      </c>
      <c r="AA116" s="113">
        <v>0</v>
      </c>
      <c r="AB116" s="112" t="s">
        <v>258</v>
      </c>
      <c r="AC116" s="101" t="s">
        <v>4</v>
      </c>
      <c r="AD116" s="105"/>
      <c r="AE116" s="105"/>
      <c r="AF116" s="105"/>
      <c r="AG116" s="180">
        <v>0</v>
      </c>
      <c r="AH116" s="215">
        <v>2000</v>
      </c>
      <c r="AI116" s="180">
        <v>0</v>
      </c>
      <c r="AJ116" s="180">
        <v>0</v>
      </c>
      <c r="AK116" s="180">
        <v>0</v>
      </c>
      <c r="AL116" s="180">
        <v>0</v>
      </c>
      <c r="AM116" s="102">
        <f>AG116+AH116+AI116+AJ116+AK116+AL116</f>
        <v>2000</v>
      </c>
      <c r="AN116" s="9"/>
      <c r="AP116" s="49"/>
      <c r="AQ116" s="211"/>
      <c r="AR116" s="211"/>
      <c r="AS116" s="211"/>
      <c r="AT116" s="211"/>
      <c r="AU116" s="211"/>
      <c r="AV116" s="211"/>
      <c r="AW116" s="169"/>
      <c r="AX116" s="68"/>
    </row>
    <row r="117" spans="1:50" s="7" customFormat="1" ht="33" customHeight="1" thickBo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v>0</v>
      </c>
      <c r="S117" s="113">
        <v>5</v>
      </c>
      <c r="T117" s="113">
        <v>1</v>
      </c>
      <c r="U117" s="113">
        <v>0</v>
      </c>
      <c r="V117" s="113">
        <v>2</v>
      </c>
      <c r="W117" s="113">
        <v>2</v>
      </c>
      <c r="X117" s="113">
        <v>2</v>
      </c>
      <c r="Y117" s="113">
        <v>0</v>
      </c>
      <c r="Z117" s="113">
        <v>0</v>
      </c>
      <c r="AA117" s="113">
        <v>0</v>
      </c>
      <c r="AB117" s="117" t="s">
        <v>42</v>
      </c>
      <c r="AC117" s="101" t="s">
        <v>4</v>
      </c>
      <c r="AD117" s="105"/>
      <c r="AE117" s="105"/>
      <c r="AF117" s="105"/>
      <c r="AG117" s="180">
        <v>0</v>
      </c>
      <c r="AH117" s="184">
        <v>2000</v>
      </c>
      <c r="AI117" s="180">
        <v>0</v>
      </c>
      <c r="AJ117" s="180">
        <v>0</v>
      </c>
      <c r="AK117" s="180">
        <v>0</v>
      </c>
      <c r="AL117" s="180">
        <v>0</v>
      </c>
      <c r="AM117" s="102">
        <f>AG117+AH117+AI117+AJ117+AK117+AL117</f>
        <v>2000</v>
      </c>
      <c r="AN117" s="9"/>
      <c r="AP117" s="49"/>
      <c r="AQ117" s="211"/>
      <c r="AR117" s="211"/>
      <c r="AS117" s="211"/>
      <c r="AT117" s="211"/>
      <c r="AU117" s="211"/>
      <c r="AV117" s="211"/>
      <c r="AW117" s="169"/>
      <c r="AX117" s="68"/>
    </row>
    <row r="118" spans="1:50" s="7" customFormat="1" ht="57.75" customHeight="1" thickBo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v>0</v>
      </c>
      <c r="S118" s="113">
        <v>5</v>
      </c>
      <c r="T118" s="113">
        <v>1</v>
      </c>
      <c r="U118" s="113">
        <v>0</v>
      </c>
      <c r="V118" s="113">
        <v>2</v>
      </c>
      <c r="W118" s="113">
        <v>2</v>
      </c>
      <c r="X118" s="113">
        <v>2</v>
      </c>
      <c r="Y118" s="113">
        <v>0</v>
      </c>
      <c r="Z118" s="113">
        <v>0</v>
      </c>
      <c r="AA118" s="113">
        <v>1</v>
      </c>
      <c r="AB118" s="119" t="s">
        <v>257</v>
      </c>
      <c r="AC118" s="115" t="s">
        <v>28</v>
      </c>
      <c r="AD118" s="105"/>
      <c r="AE118" s="105"/>
      <c r="AF118" s="105"/>
      <c r="AG118" s="180">
        <v>0</v>
      </c>
      <c r="AH118" s="180">
        <v>2.7</v>
      </c>
      <c r="AI118" s="180">
        <v>0</v>
      </c>
      <c r="AJ118" s="180">
        <v>0</v>
      </c>
      <c r="AK118" s="180">
        <v>0</v>
      </c>
      <c r="AL118" s="180">
        <v>0</v>
      </c>
      <c r="AM118" s="102">
        <f>AG118+AH118+AI118+AJ118+AK118+AL118</f>
        <v>2.7</v>
      </c>
      <c r="AN118" s="9"/>
      <c r="AP118" s="49"/>
      <c r="AQ118" s="211"/>
      <c r="AR118" s="211"/>
      <c r="AS118" s="211"/>
      <c r="AT118" s="211"/>
      <c r="AU118" s="211"/>
      <c r="AV118" s="211"/>
      <c r="AW118" s="169"/>
      <c r="AX118" s="68"/>
    </row>
    <row r="119" spans="1:50" s="7" customFormat="1" ht="66.75" customHeight="1" thickBot="1">
      <c r="A119" s="113">
        <v>6</v>
      </c>
      <c r="B119" s="113">
        <v>0</v>
      </c>
      <c r="C119" s="113">
        <v>2</v>
      </c>
      <c r="D119" s="113">
        <v>0</v>
      </c>
      <c r="E119" s="113">
        <v>5</v>
      </c>
      <c r="F119" s="113">
        <v>0</v>
      </c>
      <c r="G119" s="113">
        <v>2</v>
      </c>
      <c r="H119" s="113">
        <v>0</v>
      </c>
      <c r="I119" s="113">
        <v>5</v>
      </c>
      <c r="J119" s="113">
        <v>1</v>
      </c>
      <c r="K119" s="113">
        <v>0</v>
      </c>
      <c r="L119" s="113">
        <v>2</v>
      </c>
      <c r="M119" s="113">
        <v>2</v>
      </c>
      <c r="N119" s="113">
        <v>0</v>
      </c>
      <c r="O119" s="113">
        <v>2</v>
      </c>
      <c r="P119" s="113">
        <v>3</v>
      </c>
      <c r="Q119" s="113" t="s">
        <v>57</v>
      </c>
      <c r="R119" s="113">
        <v>0</v>
      </c>
      <c r="S119" s="113">
        <v>5</v>
      </c>
      <c r="T119" s="113">
        <v>1</v>
      </c>
      <c r="U119" s="113">
        <v>0</v>
      </c>
      <c r="V119" s="113">
        <v>2</v>
      </c>
      <c r="W119" s="113">
        <v>2</v>
      </c>
      <c r="X119" s="113">
        <v>2</v>
      </c>
      <c r="Y119" s="113">
        <v>1</v>
      </c>
      <c r="Z119" s="113">
        <v>0</v>
      </c>
      <c r="AA119" s="113">
        <v>0</v>
      </c>
      <c r="AB119" s="119" t="s">
        <v>283</v>
      </c>
      <c r="AC119" s="101" t="s">
        <v>4</v>
      </c>
      <c r="AD119" s="105"/>
      <c r="AE119" s="105"/>
      <c r="AF119" s="105"/>
      <c r="AG119" s="180">
        <v>0</v>
      </c>
      <c r="AH119" s="215">
        <v>500</v>
      </c>
      <c r="AI119" s="180">
        <v>500</v>
      </c>
      <c r="AJ119" s="180">
        <v>500</v>
      </c>
      <c r="AK119" s="180">
        <v>0</v>
      </c>
      <c r="AL119" s="180">
        <v>0</v>
      </c>
      <c r="AM119" s="207">
        <f>AG119+AH119+AI119+AJ119+AK119+AL119</f>
        <v>1500</v>
      </c>
      <c r="AN119" s="9"/>
      <c r="AP119" s="49"/>
      <c r="AQ119" s="224"/>
      <c r="AR119" s="224"/>
      <c r="AS119" s="224"/>
      <c r="AT119" s="224"/>
      <c r="AU119" s="224"/>
      <c r="AV119" s="224"/>
      <c r="AW119" s="169"/>
      <c r="AX119" s="68"/>
    </row>
    <row r="120" spans="1:50" s="7" customFormat="1" ht="29.25" customHeight="1" thickBo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v>0</v>
      </c>
      <c r="S120" s="113">
        <v>5</v>
      </c>
      <c r="T120" s="113">
        <v>1</v>
      </c>
      <c r="U120" s="113">
        <v>0</v>
      </c>
      <c r="V120" s="113">
        <v>2</v>
      </c>
      <c r="W120" s="113">
        <v>2</v>
      </c>
      <c r="X120" s="113">
        <v>2</v>
      </c>
      <c r="Y120" s="113">
        <v>1</v>
      </c>
      <c r="Z120" s="113">
        <v>0</v>
      </c>
      <c r="AA120" s="113">
        <v>0</v>
      </c>
      <c r="AB120" s="117" t="s">
        <v>42</v>
      </c>
      <c r="AC120" s="101" t="s">
        <v>4</v>
      </c>
      <c r="AD120" s="105"/>
      <c r="AE120" s="105"/>
      <c r="AF120" s="105"/>
      <c r="AG120" s="180">
        <v>0</v>
      </c>
      <c r="AH120" s="184">
        <v>500</v>
      </c>
      <c r="AI120" s="180">
        <v>0</v>
      </c>
      <c r="AJ120" s="180">
        <v>0</v>
      </c>
      <c r="AK120" s="180">
        <v>0</v>
      </c>
      <c r="AL120" s="180">
        <v>0</v>
      </c>
      <c r="AM120" s="207">
        <f>AG120+AH120+AI120+AJ120+AK120+AL120</f>
        <v>500</v>
      </c>
      <c r="AN120" s="9"/>
      <c r="AP120" s="49"/>
      <c r="AQ120" s="224"/>
      <c r="AR120" s="224"/>
      <c r="AS120" s="224"/>
      <c r="AT120" s="224"/>
      <c r="AU120" s="224"/>
      <c r="AV120" s="224"/>
      <c r="AW120" s="169"/>
      <c r="AX120" s="68"/>
    </row>
    <row r="121" spans="1:50" s="7" customFormat="1" ht="48" customHeight="1" thickBo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v>0</v>
      </c>
      <c r="S121" s="113">
        <v>5</v>
      </c>
      <c r="T121" s="113">
        <v>1</v>
      </c>
      <c r="U121" s="113">
        <v>0</v>
      </c>
      <c r="V121" s="113">
        <v>2</v>
      </c>
      <c r="W121" s="113">
        <v>2</v>
      </c>
      <c r="X121" s="113">
        <v>2</v>
      </c>
      <c r="Y121" s="113">
        <v>1</v>
      </c>
      <c r="Z121" s="113">
        <v>0</v>
      </c>
      <c r="AA121" s="113">
        <v>1</v>
      </c>
      <c r="AB121" s="119" t="s">
        <v>284</v>
      </c>
      <c r="AC121" s="115" t="s">
        <v>28</v>
      </c>
      <c r="AD121" s="105"/>
      <c r="AE121" s="105"/>
      <c r="AF121" s="105"/>
      <c r="AG121" s="180">
        <v>0</v>
      </c>
      <c r="AH121" s="180">
        <f>AH120/AH18*100</f>
        <v>0.54313266319452824</v>
      </c>
      <c r="AI121" s="180">
        <v>0</v>
      </c>
      <c r="AJ121" s="180">
        <v>0</v>
      </c>
      <c r="AK121" s="180">
        <v>0</v>
      </c>
      <c r="AL121" s="180">
        <v>0</v>
      </c>
      <c r="AM121" s="102"/>
      <c r="AN121" s="9"/>
      <c r="AP121" s="49"/>
      <c r="AQ121" s="224"/>
      <c r="AR121" s="224"/>
      <c r="AS121" s="224"/>
      <c r="AT121" s="224"/>
      <c r="AU121" s="224"/>
      <c r="AV121" s="224"/>
      <c r="AW121" s="169"/>
      <c r="AX121" s="68"/>
    </row>
    <row r="122" spans="1:50" s="7" customFormat="1" ht="49.5" customHeight="1" thickBot="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v>0</v>
      </c>
      <c r="S122" s="113">
        <v>5</v>
      </c>
      <c r="T122" s="113">
        <v>1</v>
      </c>
      <c r="U122" s="113">
        <v>0</v>
      </c>
      <c r="V122" s="113">
        <v>3</v>
      </c>
      <c r="W122" s="113">
        <v>0</v>
      </c>
      <c r="X122" s="113">
        <v>0</v>
      </c>
      <c r="Y122" s="113">
        <v>0</v>
      </c>
      <c r="Z122" s="113">
        <v>0</v>
      </c>
      <c r="AA122" s="113">
        <v>0</v>
      </c>
      <c r="AB122" s="213" t="s">
        <v>220</v>
      </c>
      <c r="AC122" s="101" t="s">
        <v>30</v>
      </c>
      <c r="AD122" s="105"/>
      <c r="AE122" s="105"/>
      <c r="AF122" s="105"/>
      <c r="AG122" s="180">
        <f>AG125+AG126+AG127</f>
        <v>1791.4</v>
      </c>
      <c r="AH122" s="180">
        <f>AH125+AH126+AH127</f>
        <v>1951.6</v>
      </c>
      <c r="AI122" s="180">
        <f>AI124</f>
        <v>0</v>
      </c>
      <c r="AJ122" s="180">
        <f>AJ124</f>
        <v>0</v>
      </c>
      <c r="AK122" s="180">
        <f>AK124</f>
        <v>0</v>
      </c>
      <c r="AL122" s="180">
        <f>AL124</f>
        <v>0</v>
      </c>
      <c r="AM122" s="102">
        <f>AG122+AH122+AI122+AJ122+AK122+AL122</f>
        <v>3743</v>
      </c>
      <c r="AN122" s="9"/>
      <c r="AP122" s="49"/>
      <c r="AQ122" s="140"/>
      <c r="AR122" s="140"/>
      <c r="AS122" s="140"/>
      <c r="AT122" s="140"/>
      <c r="AU122" s="140"/>
      <c r="AV122" s="140"/>
      <c r="AW122" s="169"/>
      <c r="AX122" s="68"/>
    </row>
    <row r="123" spans="1:50" s="7" customFormat="1" ht="36" customHeight="1" thickBot="1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>
        <v>0</v>
      </c>
      <c r="S123" s="113">
        <v>5</v>
      </c>
      <c r="T123" s="113">
        <v>1</v>
      </c>
      <c r="U123" s="113">
        <v>0</v>
      </c>
      <c r="V123" s="113">
        <v>3</v>
      </c>
      <c r="W123" s="113">
        <v>0</v>
      </c>
      <c r="X123" s="113">
        <v>0</v>
      </c>
      <c r="Y123" s="113">
        <v>0</v>
      </c>
      <c r="Z123" s="113">
        <v>0</v>
      </c>
      <c r="AA123" s="113">
        <v>1</v>
      </c>
      <c r="AB123" s="104" t="s">
        <v>193</v>
      </c>
      <c r="AC123" s="101" t="s">
        <v>35</v>
      </c>
      <c r="AD123" s="105"/>
      <c r="AE123" s="105"/>
      <c r="AF123" s="105"/>
      <c r="AG123" s="180">
        <v>1</v>
      </c>
      <c r="AH123" s="180">
        <v>1</v>
      </c>
      <c r="AI123" s="180">
        <v>0</v>
      </c>
      <c r="AJ123" s="180">
        <v>0</v>
      </c>
      <c r="AK123" s="180">
        <v>0</v>
      </c>
      <c r="AL123" s="180">
        <v>0</v>
      </c>
      <c r="AM123" s="102"/>
      <c r="AN123" s="9"/>
      <c r="AP123" s="49"/>
      <c r="AQ123" s="140"/>
      <c r="AR123" s="140"/>
      <c r="AS123" s="140"/>
      <c r="AT123" s="140"/>
      <c r="AU123" s="140"/>
      <c r="AV123" s="140"/>
      <c r="AW123" s="169"/>
      <c r="AX123" s="68"/>
    </row>
    <row r="124" spans="1:50" s="7" customFormat="1" ht="77.25" hidden="1" customHeight="1" thickBot="1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v>0</v>
      </c>
      <c r="S124" s="113">
        <v>5</v>
      </c>
      <c r="T124" s="113">
        <v>1</v>
      </c>
      <c r="U124" s="113">
        <v>0</v>
      </c>
      <c r="V124" s="113">
        <v>3</v>
      </c>
      <c r="W124" s="113">
        <v>3</v>
      </c>
      <c r="X124" s="113">
        <v>0</v>
      </c>
      <c r="Y124" s="113">
        <v>1</v>
      </c>
      <c r="Z124" s="113">
        <v>0</v>
      </c>
      <c r="AA124" s="113">
        <v>0</v>
      </c>
      <c r="AB124" s="196" t="s">
        <v>209</v>
      </c>
      <c r="AC124" s="101" t="s">
        <v>30</v>
      </c>
      <c r="AD124" s="105"/>
      <c r="AE124" s="105"/>
      <c r="AF124" s="105"/>
      <c r="AG124" s="184">
        <v>1786.4</v>
      </c>
      <c r="AH124" s="180">
        <f>AH125</f>
        <v>1056</v>
      </c>
      <c r="AI124" s="180">
        <f>AI125</f>
        <v>0</v>
      </c>
      <c r="AJ124" s="180">
        <f>AJ125</f>
        <v>0</v>
      </c>
      <c r="AK124" s="180">
        <f>AK125</f>
        <v>0</v>
      </c>
      <c r="AL124" s="180">
        <f>AL125</f>
        <v>0</v>
      </c>
      <c r="AM124" s="102">
        <f>AG124+AH124+AI124+AJ124+AK124+AL124</f>
        <v>2842.4</v>
      </c>
      <c r="AN124" s="9"/>
      <c r="AP124" s="49"/>
      <c r="AQ124" s="140"/>
      <c r="AR124" s="140"/>
      <c r="AS124" s="140"/>
      <c r="AT124" s="140"/>
      <c r="AU124" s="140"/>
      <c r="AV124" s="140"/>
      <c r="AW124" s="169"/>
      <c r="AX124" s="68"/>
    </row>
    <row r="125" spans="1:50" s="7" customFormat="1" ht="84" customHeight="1" thickBot="1">
      <c r="A125" s="113">
        <v>6</v>
      </c>
      <c r="B125" s="113">
        <v>0</v>
      </c>
      <c r="C125" s="113">
        <v>2</v>
      </c>
      <c r="D125" s="113">
        <v>0</v>
      </c>
      <c r="E125" s="113">
        <v>5</v>
      </c>
      <c r="F125" s="113">
        <v>0</v>
      </c>
      <c r="G125" s="113">
        <v>3</v>
      </c>
      <c r="H125" s="113">
        <v>0</v>
      </c>
      <c r="I125" s="113">
        <v>5</v>
      </c>
      <c r="J125" s="113">
        <v>1</v>
      </c>
      <c r="K125" s="113">
        <v>0</v>
      </c>
      <c r="L125" s="113">
        <v>3</v>
      </c>
      <c r="M125" s="113" t="s">
        <v>60</v>
      </c>
      <c r="N125" s="113">
        <v>0</v>
      </c>
      <c r="O125" s="113">
        <v>3</v>
      </c>
      <c r="P125" s="113">
        <v>3</v>
      </c>
      <c r="Q125" s="113" t="s">
        <v>56</v>
      </c>
      <c r="R125" s="113">
        <v>0</v>
      </c>
      <c r="S125" s="113">
        <v>5</v>
      </c>
      <c r="T125" s="113">
        <v>1</v>
      </c>
      <c r="U125" s="113">
        <v>0</v>
      </c>
      <c r="V125" s="113">
        <v>3</v>
      </c>
      <c r="W125" s="113">
        <v>3</v>
      </c>
      <c r="X125" s="113">
        <v>0</v>
      </c>
      <c r="Y125" s="113">
        <v>1</v>
      </c>
      <c r="Z125" s="113">
        <v>0</v>
      </c>
      <c r="AA125" s="113">
        <v>0</v>
      </c>
      <c r="AB125" s="202" t="s">
        <v>241</v>
      </c>
      <c r="AC125" s="101" t="s">
        <v>4</v>
      </c>
      <c r="AD125" s="105">
        <v>0</v>
      </c>
      <c r="AE125" s="105">
        <v>0</v>
      </c>
      <c r="AF125" s="105">
        <v>0</v>
      </c>
      <c r="AG125" s="180">
        <v>897</v>
      </c>
      <c r="AH125" s="215">
        <v>1056</v>
      </c>
      <c r="AI125" s="180">
        <v>0</v>
      </c>
      <c r="AJ125" s="180">
        <v>0</v>
      </c>
      <c r="AK125" s="180">
        <v>0</v>
      </c>
      <c r="AL125" s="180">
        <v>0</v>
      </c>
      <c r="AM125" s="203">
        <f>AG125+AH125+AI125+AJ125+AK125+AL125</f>
        <v>1953</v>
      </c>
      <c r="AN125" s="9"/>
      <c r="AP125" s="49"/>
      <c r="AQ125" s="140"/>
      <c r="AR125" s="140"/>
      <c r="AS125" s="140"/>
      <c r="AT125" s="140"/>
      <c r="AU125" s="140"/>
      <c r="AV125" s="140"/>
      <c r="AW125" s="169"/>
      <c r="AX125" s="68"/>
    </row>
    <row r="126" spans="1:50" s="7" customFormat="1" ht="81.75" customHeight="1" thickBot="1">
      <c r="A126" s="113">
        <v>6</v>
      </c>
      <c r="B126" s="113">
        <v>0</v>
      </c>
      <c r="C126" s="113">
        <v>2</v>
      </c>
      <c r="D126" s="113">
        <v>0</v>
      </c>
      <c r="E126" s="113">
        <v>5</v>
      </c>
      <c r="F126" s="113">
        <v>0</v>
      </c>
      <c r="G126" s="113">
        <v>3</v>
      </c>
      <c r="H126" s="113">
        <v>0</v>
      </c>
      <c r="I126" s="113">
        <v>5</v>
      </c>
      <c r="J126" s="113">
        <v>1</v>
      </c>
      <c r="K126" s="113">
        <v>0</v>
      </c>
      <c r="L126" s="113">
        <v>3</v>
      </c>
      <c r="M126" s="113">
        <v>1</v>
      </c>
      <c r="N126" s="113">
        <v>0</v>
      </c>
      <c r="O126" s="113">
        <v>3</v>
      </c>
      <c r="P126" s="113">
        <v>3</v>
      </c>
      <c r="Q126" s="113">
        <v>0</v>
      </c>
      <c r="R126" s="113">
        <v>0</v>
      </c>
      <c r="S126" s="113">
        <v>5</v>
      </c>
      <c r="T126" s="113">
        <v>1</v>
      </c>
      <c r="U126" s="113">
        <v>0</v>
      </c>
      <c r="V126" s="113">
        <v>3</v>
      </c>
      <c r="W126" s="113">
        <v>3</v>
      </c>
      <c r="X126" s="113">
        <v>0</v>
      </c>
      <c r="Y126" s="113">
        <v>2</v>
      </c>
      <c r="Z126" s="113">
        <v>0</v>
      </c>
      <c r="AA126" s="113">
        <v>0</v>
      </c>
      <c r="AB126" s="112" t="s">
        <v>210</v>
      </c>
      <c r="AC126" s="101" t="s">
        <v>4</v>
      </c>
      <c r="AD126" s="105"/>
      <c r="AE126" s="105"/>
      <c r="AF126" s="105"/>
      <c r="AG126" s="184">
        <v>794.4</v>
      </c>
      <c r="AH126" s="215">
        <v>795.6</v>
      </c>
      <c r="AI126" s="180">
        <v>0</v>
      </c>
      <c r="AJ126" s="180">
        <v>0</v>
      </c>
      <c r="AK126" s="180">
        <v>0</v>
      </c>
      <c r="AL126" s="180">
        <v>0</v>
      </c>
      <c r="AM126" s="102">
        <f>AG126+AH126+AI126+AJ126+AK126+AL126</f>
        <v>1590</v>
      </c>
      <c r="AN126" s="9"/>
      <c r="AP126" s="49"/>
      <c r="AQ126" s="140"/>
      <c r="AR126" s="140"/>
      <c r="AS126" s="140"/>
      <c r="AT126" s="140"/>
      <c r="AU126" s="140"/>
      <c r="AV126" s="140"/>
      <c r="AW126" s="169"/>
      <c r="AX126" s="68"/>
    </row>
    <row r="127" spans="1:50" s="7" customFormat="1" ht="95.25" customHeight="1" thickBot="1">
      <c r="A127" s="113">
        <v>6</v>
      </c>
      <c r="B127" s="113">
        <v>0</v>
      </c>
      <c r="C127" s="113">
        <v>2</v>
      </c>
      <c r="D127" s="113">
        <v>0</v>
      </c>
      <c r="E127" s="113">
        <v>5</v>
      </c>
      <c r="F127" s="113">
        <v>0</v>
      </c>
      <c r="G127" s="113">
        <v>3</v>
      </c>
      <c r="H127" s="113">
        <v>0</v>
      </c>
      <c r="I127" s="113">
        <v>5</v>
      </c>
      <c r="J127" s="113">
        <v>1</v>
      </c>
      <c r="K127" s="113">
        <v>0</v>
      </c>
      <c r="L127" s="113">
        <v>3</v>
      </c>
      <c r="M127" s="113">
        <v>1</v>
      </c>
      <c r="N127" s="113">
        <v>0</v>
      </c>
      <c r="O127" s="113">
        <v>9</v>
      </c>
      <c r="P127" s="113">
        <v>3</v>
      </c>
      <c r="Q127" s="113">
        <v>0</v>
      </c>
      <c r="R127" s="113">
        <v>0</v>
      </c>
      <c r="S127" s="113">
        <v>5</v>
      </c>
      <c r="T127" s="113">
        <v>1</v>
      </c>
      <c r="U127" s="113">
        <v>0</v>
      </c>
      <c r="V127" s="113">
        <v>3</v>
      </c>
      <c r="W127" s="113">
        <v>3</v>
      </c>
      <c r="X127" s="113">
        <v>0</v>
      </c>
      <c r="Y127" s="113">
        <v>3</v>
      </c>
      <c r="Z127" s="113">
        <v>0</v>
      </c>
      <c r="AA127" s="113">
        <v>0</v>
      </c>
      <c r="AB127" s="112" t="s">
        <v>213</v>
      </c>
      <c r="AC127" s="101" t="s">
        <v>4</v>
      </c>
      <c r="AD127" s="105"/>
      <c r="AE127" s="105"/>
      <c r="AF127" s="105"/>
      <c r="AG127" s="184">
        <v>100</v>
      </c>
      <c r="AH127" s="215">
        <v>100</v>
      </c>
      <c r="AI127" s="180">
        <v>0</v>
      </c>
      <c r="AJ127" s="180">
        <v>0</v>
      </c>
      <c r="AK127" s="180">
        <v>0</v>
      </c>
      <c r="AL127" s="180">
        <v>0</v>
      </c>
      <c r="AM127" s="102">
        <f>AG127+AH127+AI127+AJ127+AK127+AL127</f>
        <v>200</v>
      </c>
      <c r="AN127" s="9"/>
      <c r="AP127" s="49"/>
      <c r="AQ127" s="140"/>
      <c r="AR127" s="140"/>
      <c r="AS127" s="140"/>
      <c r="AT127" s="140"/>
      <c r="AU127" s="140"/>
      <c r="AV127" s="140"/>
      <c r="AW127" s="169"/>
      <c r="AX127" s="68"/>
    </row>
    <row r="128" spans="1:50" s="7" customFormat="1" ht="55.5" customHeight="1" thickBo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v>0</v>
      </c>
      <c r="S128" s="113">
        <v>5</v>
      </c>
      <c r="T128" s="113">
        <v>1</v>
      </c>
      <c r="U128" s="113">
        <v>0</v>
      </c>
      <c r="V128" s="113">
        <v>3</v>
      </c>
      <c r="W128" s="113">
        <v>3</v>
      </c>
      <c r="X128" s="113">
        <v>0</v>
      </c>
      <c r="Y128" s="113">
        <v>1</v>
      </c>
      <c r="Z128" s="113">
        <v>0</v>
      </c>
      <c r="AA128" s="113">
        <v>1</v>
      </c>
      <c r="AB128" s="112" t="s">
        <v>192</v>
      </c>
      <c r="AC128" s="101" t="s">
        <v>28</v>
      </c>
      <c r="AD128" s="105"/>
      <c r="AE128" s="105"/>
      <c r="AF128" s="105"/>
      <c r="AG128" s="180">
        <v>1.1000000000000001</v>
      </c>
      <c r="AH128" s="184">
        <v>1</v>
      </c>
      <c r="AI128" s="180">
        <f>AI125/AI18*100</f>
        <v>0</v>
      </c>
      <c r="AJ128" s="180">
        <f>AJ125/AJ18*100</f>
        <v>0</v>
      </c>
      <c r="AK128" s="180">
        <f>AK125/AK18*100</f>
        <v>0</v>
      </c>
      <c r="AL128" s="180">
        <f>AL125/AL18*100</f>
        <v>0</v>
      </c>
      <c r="AM128" s="102"/>
      <c r="AN128" s="9"/>
      <c r="AP128" s="49"/>
      <c r="AQ128" s="140"/>
      <c r="AR128" s="140"/>
      <c r="AS128" s="140"/>
      <c r="AT128" s="140"/>
      <c r="AU128" s="140"/>
      <c r="AV128" s="140"/>
      <c r="AW128" s="169"/>
      <c r="AX128" s="68"/>
    </row>
    <row r="129" spans="1:50" s="7" customFormat="1" ht="64.5" customHeight="1" thickBot="1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v>0</v>
      </c>
      <c r="S129" s="113">
        <v>5</v>
      </c>
      <c r="T129" s="113">
        <v>1</v>
      </c>
      <c r="U129" s="113">
        <v>0</v>
      </c>
      <c r="V129" s="113">
        <v>3</v>
      </c>
      <c r="W129" s="113">
        <v>3</v>
      </c>
      <c r="X129" s="113">
        <v>0</v>
      </c>
      <c r="Y129" s="113">
        <v>4</v>
      </c>
      <c r="Z129" s="113">
        <v>0</v>
      </c>
      <c r="AA129" s="113">
        <v>0</v>
      </c>
      <c r="AB129" s="112" t="s">
        <v>211</v>
      </c>
      <c r="AC129" s="101" t="s">
        <v>32</v>
      </c>
      <c r="AD129" s="105"/>
      <c r="AE129" s="105"/>
      <c r="AF129" s="105"/>
      <c r="AG129" s="182">
        <v>1</v>
      </c>
      <c r="AH129" s="182">
        <v>0</v>
      </c>
      <c r="AI129" s="182">
        <v>0</v>
      </c>
      <c r="AJ129" s="182">
        <v>0</v>
      </c>
      <c r="AK129" s="182">
        <v>0</v>
      </c>
      <c r="AL129" s="182">
        <v>0</v>
      </c>
      <c r="AM129" s="102"/>
      <c r="AN129" s="9"/>
      <c r="AP129" s="49"/>
      <c r="AQ129" s="140"/>
      <c r="AR129" s="140"/>
      <c r="AS129" s="140"/>
      <c r="AT129" s="140"/>
      <c r="AU129" s="140"/>
      <c r="AV129" s="140"/>
      <c r="AW129" s="169"/>
      <c r="AX129" s="68"/>
    </row>
    <row r="130" spans="1:50" s="7" customFormat="1" ht="36" customHeight="1" thickBot="1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v>0</v>
      </c>
      <c r="S130" s="113">
        <v>5</v>
      </c>
      <c r="T130" s="113">
        <v>1</v>
      </c>
      <c r="U130" s="113">
        <v>0</v>
      </c>
      <c r="V130" s="113">
        <v>3</v>
      </c>
      <c r="W130" s="113">
        <v>3</v>
      </c>
      <c r="X130" s="113">
        <v>0</v>
      </c>
      <c r="Y130" s="113">
        <v>4</v>
      </c>
      <c r="Z130" s="113">
        <v>0</v>
      </c>
      <c r="AA130" s="113">
        <v>1</v>
      </c>
      <c r="AB130" s="112" t="s">
        <v>212</v>
      </c>
      <c r="AC130" s="101" t="s">
        <v>31</v>
      </c>
      <c r="AD130" s="105"/>
      <c r="AE130" s="105"/>
      <c r="AF130" s="105"/>
      <c r="AG130" s="182">
        <v>2</v>
      </c>
      <c r="AH130" s="182">
        <v>0</v>
      </c>
      <c r="AI130" s="182">
        <v>0</v>
      </c>
      <c r="AJ130" s="182">
        <v>0</v>
      </c>
      <c r="AK130" s="182">
        <v>0</v>
      </c>
      <c r="AL130" s="182">
        <v>0</v>
      </c>
      <c r="AM130" s="102"/>
      <c r="AN130" s="9"/>
      <c r="AP130" s="49"/>
      <c r="AQ130" s="140"/>
      <c r="AR130" s="140"/>
      <c r="AS130" s="140"/>
      <c r="AT130" s="140"/>
      <c r="AU130" s="140"/>
      <c r="AV130" s="140"/>
      <c r="AW130" s="169"/>
      <c r="AX130" s="68"/>
    </row>
    <row r="131" spans="1:50" s="7" customFormat="1" ht="55.5" customHeight="1" thickBot="1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v>0</v>
      </c>
      <c r="S131" s="113">
        <v>5</v>
      </c>
      <c r="T131" s="113">
        <v>1</v>
      </c>
      <c r="U131" s="113">
        <v>0</v>
      </c>
      <c r="V131" s="113">
        <v>4</v>
      </c>
      <c r="W131" s="113">
        <v>0</v>
      </c>
      <c r="X131" s="113">
        <v>0</v>
      </c>
      <c r="Y131" s="113">
        <v>0</v>
      </c>
      <c r="Z131" s="113">
        <v>0</v>
      </c>
      <c r="AA131" s="113">
        <v>0</v>
      </c>
      <c r="AB131" s="222" t="s">
        <v>233</v>
      </c>
      <c r="AC131" s="101" t="s">
        <v>4</v>
      </c>
      <c r="AD131" s="105"/>
      <c r="AE131" s="105"/>
      <c r="AF131" s="105"/>
      <c r="AG131" s="184">
        <v>115</v>
      </c>
      <c r="AH131" s="184">
        <v>0</v>
      </c>
      <c r="AI131" s="184">
        <v>0</v>
      </c>
      <c r="AJ131" s="184">
        <v>0</v>
      </c>
      <c r="AK131" s="184">
        <v>0</v>
      </c>
      <c r="AL131" s="184">
        <v>0</v>
      </c>
      <c r="AM131" s="102">
        <v>115</v>
      </c>
      <c r="AN131" s="9"/>
      <c r="AP131" s="49"/>
      <c r="AQ131" s="140"/>
      <c r="AR131" s="140"/>
      <c r="AS131" s="140"/>
      <c r="AT131" s="140"/>
      <c r="AU131" s="140"/>
      <c r="AV131" s="140"/>
      <c r="AW131" s="169"/>
      <c r="AX131" s="68"/>
    </row>
    <row r="132" spans="1:50" s="7" customFormat="1" ht="34.5" customHeight="1" thickBo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v>0</v>
      </c>
      <c r="S132" s="113">
        <v>5</v>
      </c>
      <c r="T132" s="113">
        <v>1</v>
      </c>
      <c r="U132" s="113">
        <v>0</v>
      </c>
      <c r="V132" s="113">
        <v>4</v>
      </c>
      <c r="W132" s="113">
        <v>0</v>
      </c>
      <c r="X132" s="113">
        <v>0</v>
      </c>
      <c r="Y132" s="113">
        <v>0</v>
      </c>
      <c r="Z132" s="113">
        <v>0</v>
      </c>
      <c r="AA132" s="113">
        <v>1</v>
      </c>
      <c r="AB132" s="112" t="s">
        <v>229</v>
      </c>
      <c r="AC132" s="101" t="s">
        <v>31</v>
      </c>
      <c r="AD132" s="105"/>
      <c r="AE132" s="105"/>
      <c r="AF132" s="105"/>
      <c r="AG132" s="180">
        <v>1</v>
      </c>
      <c r="AH132" s="180">
        <v>0</v>
      </c>
      <c r="AI132" s="180">
        <v>0</v>
      </c>
      <c r="AJ132" s="180">
        <v>0</v>
      </c>
      <c r="AK132" s="180">
        <v>0</v>
      </c>
      <c r="AL132" s="180">
        <v>0</v>
      </c>
      <c r="AM132" s="102"/>
      <c r="AN132" s="9"/>
      <c r="AP132" s="49"/>
      <c r="AQ132" s="140"/>
      <c r="AR132" s="140"/>
      <c r="AS132" s="140"/>
      <c r="AT132" s="140"/>
      <c r="AU132" s="140"/>
      <c r="AV132" s="140"/>
      <c r="AW132" s="169"/>
      <c r="AX132" s="68"/>
    </row>
    <row r="133" spans="1:50" s="7" customFormat="1" ht="52.5" customHeight="1" thickBot="1">
      <c r="A133" s="113">
        <v>6</v>
      </c>
      <c r="B133" s="113">
        <v>0</v>
      </c>
      <c r="C133" s="113">
        <v>2</v>
      </c>
      <c r="D133" s="113">
        <v>0</v>
      </c>
      <c r="E133" s="113">
        <v>8</v>
      </c>
      <c r="F133" s="113">
        <v>0</v>
      </c>
      <c r="G133" s="113">
        <v>4</v>
      </c>
      <c r="H133" s="113">
        <v>0</v>
      </c>
      <c r="I133" s="113">
        <v>5</v>
      </c>
      <c r="J133" s="113">
        <v>1</v>
      </c>
      <c r="K133" s="113">
        <v>0</v>
      </c>
      <c r="L133" s="113">
        <v>4</v>
      </c>
      <c r="M133" s="113">
        <v>1</v>
      </c>
      <c r="N133" s="113">
        <v>0</v>
      </c>
      <c r="O133" s="113">
        <v>9</v>
      </c>
      <c r="P133" s="113">
        <v>2</v>
      </c>
      <c r="Q133" s="113" t="s">
        <v>56</v>
      </c>
      <c r="R133" s="113">
        <v>0</v>
      </c>
      <c r="S133" s="113">
        <v>5</v>
      </c>
      <c r="T133" s="113">
        <v>1</v>
      </c>
      <c r="U133" s="113">
        <v>0</v>
      </c>
      <c r="V133" s="113">
        <v>4</v>
      </c>
      <c r="W133" s="113">
        <v>4</v>
      </c>
      <c r="X133" s="113">
        <v>0</v>
      </c>
      <c r="Y133" s="113">
        <v>1</v>
      </c>
      <c r="Z133" s="113">
        <v>0</v>
      </c>
      <c r="AA133" s="113">
        <v>0</v>
      </c>
      <c r="AB133" s="120" t="s">
        <v>230</v>
      </c>
      <c r="AC133" s="101" t="s">
        <v>4</v>
      </c>
      <c r="AD133" s="105"/>
      <c r="AE133" s="105"/>
      <c r="AF133" s="105"/>
      <c r="AG133" s="184">
        <v>115</v>
      </c>
      <c r="AH133" s="184">
        <v>0</v>
      </c>
      <c r="AI133" s="184">
        <v>0</v>
      </c>
      <c r="AJ133" s="184">
        <v>0</v>
      </c>
      <c r="AK133" s="184">
        <v>0</v>
      </c>
      <c r="AL133" s="184">
        <v>0</v>
      </c>
      <c r="AM133" s="102">
        <v>115</v>
      </c>
      <c r="AN133" s="9"/>
      <c r="AP133" s="49"/>
      <c r="AQ133" s="140"/>
      <c r="AR133" s="140"/>
      <c r="AS133" s="140"/>
      <c r="AT133" s="140"/>
      <c r="AU133" s="140"/>
      <c r="AV133" s="140"/>
      <c r="AW133" s="169"/>
      <c r="AX133" s="68"/>
    </row>
    <row r="134" spans="1:50" s="7" customFormat="1" ht="36" customHeight="1" thickBo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v>0</v>
      </c>
      <c r="S134" s="113">
        <v>5</v>
      </c>
      <c r="T134" s="113">
        <v>1</v>
      </c>
      <c r="U134" s="113">
        <v>0</v>
      </c>
      <c r="V134" s="113">
        <v>4</v>
      </c>
      <c r="W134" s="113">
        <v>4</v>
      </c>
      <c r="X134" s="113">
        <v>0</v>
      </c>
      <c r="Y134" s="113">
        <v>1</v>
      </c>
      <c r="Z134" s="113">
        <v>0</v>
      </c>
      <c r="AA134" s="113">
        <v>1</v>
      </c>
      <c r="AB134" s="112" t="s">
        <v>231</v>
      </c>
      <c r="AC134" s="101" t="s">
        <v>232</v>
      </c>
      <c r="AD134" s="105"/>
      <c r="AE134" s="105"/>
      <c r="AF134" s="105"/>
      <c r="AG134" s="182">
        <v>273.60000000000002</v>
      </c>
      <c r="AH134" s="184">
        <v>0</v>
      </c>
      <c r="AI134" s="184">
        <v>0</v>
      </c>
      <c r="AJ134" s="184">
        <v>0</v>
      </c>
      <c r="AK134" s="184">
        <v>0</v>
      </c>
      <c r="AL134" s="184">
        <v>0</v>
      </c>
      <c r="AM134" s="102"/>
      <c r="AN134" s="9"/>
      <c r="AP134" s="49"/>
      <c r="AQ134" s="140"/>
      <c r="AR134" s="140"/>
      <c r="AS134" s="140"/>
      <c r="AT134" s="140"/>
      <c r="AU134" s="140"/>
      <c r="AV134" s="140"/>
      <c r="AW134" s="169"/>
      <c r="AX134" s="68"/>
    </row>
    <row r="135" spans="1:50" s="7" customFormat="1" ht="56.25" customHeight="1" thickBo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v>0</v>
      </c>
      <c r="S135" s="113">
        <v>5</v>
      </c>
      <c r="T135" s="113">
        <v>1</v>
      </c>
      <c r="U135" s="113">
        <v>0</v>
      </c>
      <c r="V135" s="113">
        <v>4</v>
      </c>
      <c r="W135" s="113">
        <v>4</v>
      </c>
      <c r="X135" s="113">
        <v>0</v>
      </c>
      <c r="Y135" s="113">
        <v>2</v>
      </c>
      <c r="Z135" s="113">
        <v>0</v>
      </c>
      <c r="AA135" s="113">
        <v>1</v>
      </c>
      <c r="AB135" s="109" t="s">
        <v>235</v>
      </c>
      <c r="AC135" s="101" t="s">
        <v>32</v>
      </c>
      <c r="AD135" s="105"/>
      <c r="AE135" s="105"/>
      <c r="AF135" s="105"/>
      <c r="AG135" s="182">
        <v>1</v>
      </c>
      <c r="AH135" s="182">
        <v>0</v>
      </c>
      <c r="AI135" s="182">
        <v>0</v>
      </c>
      <c r="AJ135" s="182">
        <v>0</v>
      </c>
      <c r="AK135" s="182">
        <v>0</v>
      </c>
      <c r="AL135" s="182">
        <v>0</v>
      </c>
      <c r="AM135" s="182"/>
      <c r="AN135" s="9"/>
      <c r="AP135" s="49"/>
      <c r="AQ135" s="140"/>
      <c r="AR135" s="140"/>
      <c r="AS135" s="140"/>
      <c r="AT135" s="140"/>
      <c r="AU135" s="140"/>
      <c r="AV135" s="140"/>
      <c r="AW135" s="169"/>
      <c r="AX135" s="68"/>
    </row>
    <row r="136" spans="1:50" s="7" customFormat="1" ht="41.25" customHeight="1" thickBo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v>0</v>
      </c>
      <c r="S136" s="113">
        <v>5</v>
      </c>
      <c r="T136" s="113">
        <v>1</v>
      </c>
      <c r="U136" s="113">
        <v>0</v>
      </c>
      <c r="V136" s="113">
        <v>4</v>
      </c>
      <c r="W136" s="113">
        <v>4</v>
      </c>
      <c r="X136" s="113">
        <v>0</v>
      </c>
      <c r="Y136" s="113">
        <v>2</v>
      </c>
      <c r="Z136" s="113">
        <v>0</v>
      </c>
      <c r="AA136" s="113">
        <v>1</v>
      </c>
      <c r="AB136" s="112" t="s">
        <v>236</v>
      </c>
      <c r="AC136" s="101" t="s">
        <v>31</v>
      </c>
      <c r="AD136" s="105"/>
      <c r="AE136" s="105"/>
      <c r="AF136" s="105"/>
      <c r="AG136" s="182">
        <v>2</v>
      </c>
      <c r="AH136" s="182">
        <v>0</v>
      </c>
      <c r="AI136" s="182">
        <v>0</v>
      </c>
      <c r="AJ136" s="182">
        <v>0</v>
      </c>
      <c r="AK136" s="182">
        <v>0</v>
      </c>
      <c r="AL136" s="182">
        <v>0</v>
      </c>
      <c r="AM136" s="102"/>
      <c r="AN136" s="9"/>
      <c r="AP136" s="49"/>
      <c r="AQ136" s="140"/>
      <c r="AR136" s="140"/>
      <c r="AS136" s="140"/>
      <c r="AT136" s="140"/>
      <c r="AU136" s="140"/>
      <c r="AV136" s="140"/>
      <c r="AW136" s="169"/>
      <c r="AX136" s="68"/>
    </row>
    <row r="137" spans="1:50" s="7" customFormat="1" ht="41.25" customHeight="1" thickBo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>
        <v>0</v>
      </c>
      <c r="S137" s="113">
        <v>5</v>
      </c>
      <c r="T137" s="113">
        <v>1</v>
      </c>
      <c r="U137" s="113">
        <v>0</v>
      </c>
      <c r="V137" s="113">
        <v>5</v>
      </c>
      <c r="W137" s="113">
        <v>0</v>
      </c>
      <c r="X137" s="113">
        <v>0</v>
      </c>
      <c r="Y137" s="113">
        <v>0</v>
      </c>
      <c r="Z137" s="113">
        <v>0</v>
      </c>
      <c r="AA137" s="113">
        <v>0</v>
      </c>
      <c r="AB137" s="218" t="s">
        <v>275</v>
      </c>
      <c r="AC137" s="101" t="s">
        <v>4</v>
      </c>
      <c r="AD137" s="105"/>
      <c r="AE137" s="105"/>
      <c r="AF137" s="105"/>
      <c r="AG137" s="180">
        <v>0</v>
      </c>
      <c r="AH137" s="183">
        <f>AH139+AH142</f>
        <v>479.7</v>
      </c>
      <c r="AI137" s="184">
        <v>0</v>
      </c>
      <c r="AJ137" s="184">
        <v>0</v>
      </c>
      <c r="AK137" s="180">
        <v>0</v>
      </c>
      <c r="AL137" s="180">
        <v>0</v>
      </c>
      <c r="AM137" s="102">
        <f>AG137+AH137+AI137+AJ137+AK137+AL137</f>
        <v>479.7</v>
      </c>
      <c r="AN137" s="9"/>
      <c r="AP137" s="49"/>
      <c r="AQ137" s="198"/>
      <c r="AR137" s="198"/>
      <c r="AS137" s="198"/>
      <c r="AT137" s="198"/>
      <c r="AU137" s="198"/>
      <c r="AV137" s="198"/>
      <c r="AW137" s="169"/>
      <c r="AX137" s="68"/>
    </row>
    <row r="138" spans="1:50" s="7" customFormat="1" ht="41.25" customHeight="1" thickBot="1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v>0</v>
      </c>
      <c r="S138" s="113">
        <v>5</v>
      </c>
      <c r="T138" s="113">
        <v>1</v>
      </c>
      <c r="U138" s="113">
        <v>0</v>
      </c>
      <c r="V138" s="113">
        <v>5</v>
      </c>
      <c r="W138" s="113">
        <v>0</v>
      </c>
      <c r="X138" s="113">
        <v>0</v>
      </c>
      <c r="Y138" s="113">
        <v>0</v>
      </c>
      <c r="Z138" s="113">
        <v>0</v>
      </c>
      <c r="AA138" s="113">
        <v>1</v>
      </c>
      <c r="AB138" s="119" t="s">
        <v>276</v>
      </c>
      <c r="AC138" s="101" t="s">
        <v>31</v>
      </c>
      <c r="AD138" s="105"/>
      <c r="AE138" s="105"/>
      <c r="AF138" s="105"/>
      <c r="AG138" s="182">
        <v>0</v>
      </c>
      <c r="AH138" s="182">
        <v>1</v>
      </c>
      <c r="AI138" s="182">
        <v>0</v>
      </c>
      <c r="AJ138" s="182">
        <v>0</v>
      </c>
      <c r="AK138" s="182">
        <v>0</v>
      </c>
      <c r="AL138" s="182">
        <v>0</v>
      </c>
      <c r="AM138" s="102"/>
      <c r="AN138" s="9"/>
      <c r="AP138" s="49"/>
      <c r="AQ138" s="198"/>
      <c r="AR138" s="198"/>
      <c r="AS138" s="198"/>
      <c r="AT138" s="198"/>
      <c r="AU138" s="198"/>
      <c r="AV138" s="198"/>
      <c r="AW138" s="169"/>
      <c r="AX138" s="68"/>
    </row>
    <row r="139" spans="1:50" s="7" customFormat="1" ht="41.25" customHeight="1" thickBot="1">
      <c r="A139" s="113">
        <v>6</v>
      </c>
      <c r="B139" s="113">
        <v>0</v>
      </c>
      <c r="C139" s="113">
        <v>2</v>
      </c>
      <c r="D139" s="113">
        <v>0</v>
      </c>
      <c r="E139" s="113">
        <v>5</v>
      </c>
      <c r="F139" s="113">
        <v>0</v>
      </c>
      <c r="G139" s="113">
        <v>3</v>
      </c>
      <c r="H139" s="113">
        <v>0</v>
      </c>
      <c r="I139" s="113">
        <v>5</v>
      </c>
      <c r="J139" s="113">
        <v>1</v>
      </c>
      <c r="K139" s="113">
        <v>0</v>
      </c>
      <c r="L139" s="113">
        <v>5</v>
      </c>
      <c r="M139" s="113">
        <v>4</v>
      </c>
      <c r="N139" s="113">
        <v>0</v>
      </c>
      <c r="O139" s="113">
        <v>0</v>
      </c>
      <c r="P139" s="113">
        <v>1</v>
      </c>
      <c r="Q139" s="113" t="s">
        <v>56</v>
      </c>
      <c r="R139" s="113">
        <v>0</v>
      </c>
      <c r="S139" s="113">
        <v>5</v>
      </c>
      <c r="T139" s="113">
        <v>1</v>
      </c>
      <c r="U139" s="113">
        <v>0</v>
      </c>
      <c r="V139" s="113">
        <v>5</v>
      </c>
      <c r="W139" s="113">
        <v>5</v>
      </c>
      <c r="X139" s="113">
        <v>0</v>
      </c>
      <c r="Y139" s="113">
        <v>1</v>
      </c>
      <c r="Z139" s="113">
        <v>0</v>
      </c>
      <c r="AA139" s="113">
        <v>0</v>
      </c>
      <c r="AB139" s="119" t="s">
        <v>248</v>
      </c>
      <c r="AC139" s="101" t="s">
        <v>4</v>
      </c>
      <c r="AD139" s="105"/>
      <c r="AE139" s="105"/>
      <c r="AF139" s="105"/>
      <c r="AG139" s="180">
        <v>0</v>
      </c>
      <c r="AH139" s="215">
        <v>379.9</v>
      </c>
      <c r="AI139" s="184">
        <v>0</v>
      </c>
      <c r="AJ139" s="184">
        <v>0</v>
      </c>
      <c r="AK139" s="180">
        <v>0</v>
      </c>
      <c r="AL139" s="180">
        <v>0</v>
      </c>
      <c r="AM139" s="102">
        <f>AG139+AH139+AI139+AJ139+AK139+AL139</f>
        <v>379.9</v>
      </c>
      <c r="AN139" s="9"/>
      <c r="AP139" s="49"/>
      <c r="AQ139" s="198"/>
      <c r="AR139" s="198"/>
      <c r="AS139" s="198"/>
      <c r="AT139" s="198"/>
      <c r="AU139" s="198"/>
      <c r="AV139" s="198"/>
      <c r="AW139" s="169"/>
      <c r="AX139" s="68"/>
    </row>
    <row r="140" spans="1:50" s="7" customFormat="1" ht="33.75" customHeight="1" thickBo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v>0</v>
      </c>
      <c r="S140" s="113">
        <v>5</v>
      </c>
      <c r="T140" s="113">
        <v>1</v>
      </c>
      <c r="U140" s="113">
        <v>0</v>
      </c>
      <c r="V140" s="113">
        <v>5</v>
      </c>
      <c r="W140" s="113">
        <v>5</v>
      </c>
      <c r="X140" s="113">
        <v>0</v>
      </c>
      <c r="Y140" s="113">
        <v>1</v>
      </c>
      <c r="Z140" s="113">
        <v>0</v>
      </c>
      <c r="AA140" s="113">
        <v>0</v>
      </c>
      <c r="AB140" s="117" t="s">
        <v>26</v>
      </c>
      <c r="AC140" s="101" t="s">
        <v>4</v>
      </c>
      <c r="AD140" s="105"/>
      <c r="AE140" s="105"/>
      <c r="AF140" s="105"/>
      <c r="AG140" s="180">
        <v>0</v>
      </c>
      <c r="AH140" s="180">
        <v>379.9</v>
      </c>
      <c r="AI140" s="184">
        <v>0</v>
      </c>
      <c r="AJ140" s="184">
        <v>0</v>
      </c>
      <c r="AK140" s="180">
        <v>0</v>
      </c>
      <c r="AL140" s="180">
        <v>0</v>
      </c>
      <c r="AM140" s="102">
        <f>AG140+AH140+AI140+AJ140+AK140+AL140</f>
        <v>379.9</v>
      </c>
      <c r="AN140" s="9"/>
      <c r="AP140" s="49"/>
      <c r="AQ140" s="206"/>
      <c r="AR140" s="206"/>
      <c r="AS140" s="206"/>
      <c r="AT140" s="206"/>
      <c r="AU140" s="206"/>
      <c r="AV140" s="206"/>
      <c r="AW140" s="169"/>
      <c r="AX140" s="68"/>
    </row>
    <row r="141" spans="1:50" s="7" customFormat="1" ht="41.25" customHeight="1" thickBo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v>0</v>
      </c>
      <c r="S141" s="113">
        <v>5</v>
      </c>
      <c r="T141" s="113">
        <v>1</v>
      </c>
      <c r="U141" s="113">
        <v>0</v>
      </c>
      <c r="V141" s="113">
        <v>5</v>
      </c>
      <c r="W141" s="113">
        <v>5</v>
      </c>
      <c r="X141" s="113">
        <v>0</v>
      </c>
      <c r="Y141" s="113">
        <v>1</v>
      </c>
      <c r="Z141" s="113">
        <v>0</v>
      </c>
      <c r="AA141" s="113">
        <v>1</v>
      </c>
      <c r="AB141" s="119" t="s">
        <v>249</v>
      </c>
      <c r="AC141" s="101" t="s">
        <v>31</v>
      </c>
      <c r="AD141" s="105"/>
      <c r="AE141" s="105"/>
      <c r="AF141" s="105"/>
      <c r="AG141" s="182">
        <v>0</v>
      </c>
      <c r="AH141" s="182">
        <v>2</v>
      </c>
      <c r="AI141" s="182">
        <v>0</v>
      </c>
      <c r="AJ141" s="182">
        <v>0</v>
      </c>
      <c r="AK141" s="182">
        <v>0</v>
      </c>
      <c r="AL141" s="182">
        <v>0</v>
      </c>
      <c r="AM141" s="102"/>
      <c r="AN141" s="9"/>
      <c r="AP141" s="49"/>
      <c r="AQ141" s="198"/>
      <c r="AR141" s="198"/>
      <c r="AS141" s="198"/>
      <c r="AT141" s="198"/>
      <c r="AU141" s="198"/>
      <c r="AV141" s="198"/>
      <c r="AW141" s="169"/>
      <c r="AX141" s="68"/>
    </row>
    <row r="142" spans="1:50" s="7" customFormat="1" ht="41.25" customHeight="1" thickBot="1">
      <c r="A142" s="113">
        <v>6</v>
      </c>
      <c r="B142" s="113">
        <v>0</v>
      </c>
      <c r="C142" s="113">
        <v>2</v>
      </c>
      <c r="D142" s="113">
        <v>0</v>
      </c>
      <c r="E142" s="113">
        <v>5</v>
      </c>
      <c r="F142" s="113">
        <v>0</v>
      </c>
      <c r="G142" s="113">
        <v>3</v>
      </c>
      <c r="H142" s="113">
        <v>0</v>
      </c>
      <c r="I142" s="113">
        <v>5</v>
      </c>
      <c r="J142" s="113">
        <v>1</v>
      </c>
      <c r="K142" s="113">
        <v>0</v>
      </c>
      <c r="L142" s="113">
        <v>5</v>
      </c>
      <c r="M142" s="113">
        <v>4</v>
      </c>
      <c r="N142" s="113">
        <v>0</v>
      </c>
      <c r="O142" s="113">
        <v>0</v>
      </c>
      <c r="P142" s="113">
        <v>2</v>
      </c>
      <c r="Q142" s="113" t="s">
        <v>56</v>
      </c>
      <c r="R142" s="113">
        <v>0</v>
      </c>
      <c r="S142" s="113">
        <v>5</v>
      </c>
      <c r="T142" s="113">
        <v>1</v>
      </c>
      <c r="U142" s="113">
        <v>0</v>
      </c>
      <c r="V142" s="113">
        <v>5</v>
      </c>
      <c r="W142" s="113">
        <v>5</v>
      </c>
      <c r="X142" s="113">
        <v>0</v>
      </c>
      <c r="Y142" s="113">
        <v>2</v>
      </c>
      <c r="Z142" s="113">
        <v>0</v>
      </c>
      <c r="AA142" s="113">
        <v>0</v>
      </c>
      <c r="AB142" s="190" t="s">
        <v>265</v>
      </c>
      <c r="AC142" s="101" t="s">
        <v>4</v>
      </c>
      <c r="AD142" s="105"/>
      <c r="AE142" s="105"/>
      <c r="AF142" s="105"/>
      <c r="AG142" s="182">
        <v>0</v>
      </c>
      <c r="AH142" s="215">
        <v>99.8</v>
      </c>
      <c r="AI142" s="180">
        <v>0</v>
      </c>
      <c r="AJ142" s="180">
        <v>0</v>
      </c>
      <c r="AK142" s="180">
        <v>0</v>
      </c>
      <c r="AL142" s="180">
        <v>0</v>
      </c>
      <c r="AM142" s="102">
        <f>AG142+AH142+AI142+AK142+AL142</f>
        <v>99.8</v>
      </c>
      <c r="AN142" s="9"/>
      <c r="AP142" s="49"/>
      <c r="AQ142" s="214"/>
      <c r="AR142" s="214"/>
      <c r="AS142" s="214"/>
      <c r="AT142" s="214"/>
      <c r="AU142" s="214"/>
      <c r="AV142" s="214"/>
      <c r="AW142" s="169"/>
      <c r="AX142" s="68"/>
    </row>
    <row r="143" spans="1:50" s="7" customFormat="1" ht="34.5" customHeight="1" thickBot="1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v>0</v>
      </c>
      <c r="S143" s="113">
        <v>5</v>
      </c>
      <c r="T143" s="113">
        <v>1</v>
      </c>
      <c r="U143" s="113">
        <v>0</v>
      </c>
      <c r="V143" s="113">
        <v>5</v>
      </c>
      <c r="W143" s="113">
        <v>5</v>
      </c>
      <c r="X143" s="113">
        <v>0</v>
      </c>
      <c r="Y143" s="113">
        <v>2</v>
      </c>
      <c r="Z143" s="113">
        <v>0</v>
      </c>
      <c r="AA143" s="113">
        <v>0</v>
      </c>
      <c r="AB143" s="117" t="s">
        <v>26</v>
      </c>
      <c r="AC143" s="101" t="s">
        <v>4</v>
      </c>
      <c r="AD143" s="105"/>
      <c r="AE143" s="105"/>
      <c r="AF143" s="105"/>
      <c r="AG143" s="182">
        <v>0</v>
      </c>
      <c r="AH143" s="184">
        <v>99.8</v>
      </c>
      <c r="AI143" s="180">
        <v>0</v>
      </c>
      <c r="AJ143" s="180">
        <v>0</v>
      </c>
      <c r="AK143" s="180">
        <v>0</v>
      </c>
      <c r="AL143" s="180">
        <v>0</v>
      </c>
      <c r="AM143" s="102">
        <f>AG143+AH143+AI143+AJ143+AK143+AL143</f>
        <v>99.8</v>
      </c>
      <c r="AN143" s="9"/>
      <c r="AP143" s="49"/>
      <c r="AQ143" s="214"/>
      <c r="AR143" s="214"/>
      <c r="AS143" s="214"/>
      <c r="AT143" s="214"/>
      <c r="AU143" s="214"/>
      <c r="AV143" s="214"/>
      <c r="AW143" s="169"/>
      <c r="AX143" s="68"/>
    </row>
    <row r="144" spans="1:50" s="7" customFormat="1" ht="41.25" customHeight="1" thickBot="1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v>0</v>
      </c>
      <c r="S144" s="113">
        <v>5</v>
      </c>
      <c r="T144" s="113">
        <v>1</v>
      </c>
      <c r="U144" s="113">
        <v>0</v>
      </c>
      <c r="V144" s="113">
        <v>5</v>
      </c>
      <c r="W144" s="113">
        <v>5</v>
      </c>
      <c r="X144" s="113">
        <v>0</v>
      </c>
      <c r="Y144" s="113">
        <v>2</v>
      </c>
      <c r="Z144" s="113">
        <v>0</v>
      </c>
      <c r="AA144" s="113">
        <v>1</v>
      </c>
      <c r="AB144" s="119" t="s">
        <v>262</v>
      </c>
      <c r="AC144" s="101" t="s">
        <v>31</v>
      </c>
      <c r="AD144" s="105"/>
      <c r="AE144" s="105"/>
      <c r="AF144" s="105"/>
      <c r="AG144" s="182">
        <v>0</v>
      </c>
      <c r="AH144" s="182">
        <v>2</v>
      </c>
      <c r="AI144" s="182">
        <v>0</v>
      </c>
      <c r="AJ144" s="182">
        <v>0</v>
      </c>
      <c r="AK144" s="182">
        <v>0</v>
      </c>
      <c r="AL144" s="182">
        <v>0</v>
      </c>
      <c r="AM144" s="102"/>
      <c r="AN144" s="9"/>
      <c r="AP144" s="49"/>
      <c r="AQ144" s="214"/>
      <c r="AR144" s="214"/>
      <c r="AS144" s="214"/>
      <c r="AT144" s="214"/>
      <c r="AU144" s="214"/>
      <c r="AV144" s="214"/>
      <c r="AW144" s="169"/>
      <c r="AX144" s="68"/>
    </row>
    <row r="145" spans="1:55" s="7" customFormat="1" ht="51" customHeight="1" thickBot="1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v>0</v>
      </c>
      <c r="S145" s="113">
        <v>5</v>
      </c>
      <c r="T145" s="113">
        <v>1</v>
      </c>
      <c r="U145" s="113">
        <v>0</v>
      </c>
      <c r="V145" s="113">
        <v>5</v>
      </c>
      <c r="W145" s="113">
        <v>5</v>
      </c>
      <c r="X145" s="113">
        <v>0</v>
      </c>
      <c r="Y145" s="113">
        <v>3</v>
      </c>
      <c r="Z145" s="113">
        <v>0</v>
      </c>
      <c r="AA145" s="113">
        <v>0</v>
      </c>
      <c r="AB145" s="119" t="s">
        <v>260</v>
      </c>
      <c r="AC145" s="101" t="s">
        <v>32</v>
      </c>
      <c r="AD145" s="105"/>
      <c r="AE145" s="105"/>
      <c r="AF145" s="105"/>
      <c r="AG145" s="182">
        <v>0</v>
      </c>
      <c r="AH145" s="182">
        <v>1</v>
      </c>
      <c r="AI145" s="182">
        <v>0</v>
      </c>
      <c r="AJ145" s="182">
        <v>0</v>
      </c>
      <c r="AK145" s="182">
        <v>0</v>
      </c>
      <c r="AL145" s="182">
        <v>0</v>
      </c>
      <c r="AM145" s="102"/>
      <c r="AN145" s="9"/>
      <c r="AP145" s="49"/>
      <c r="AQ145" s="198"/>
      <c r="AR145" s="198"/>
      <c r="AS145" s="198"/>
      <c r="AT145" s="198"/>
      <c r="AU145" s="198"/>
      <c r="AV145" s="198"/>
      <c r="AW145" s="169"/>
      <c r="AX145" s="68"/>
    </row>
    <row r="146" spans="1:55" s="7" customFormat="1" ht="39.75" customHeight="1" thickBot="1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>
        <v>0</v>
      </c>
      <c r="S146" s="113">
        <v>5</v>
      </c>
      <c r="T146" s="113">
        <v>1</v>
      </c>
      <c r="U146" s="113">
        <v>0</v>
      </c>
      <c r="V146" s="113">
        <v>5</v>
      </c>
      <c r="W146" s="113">
        <v>5</v>
      </c>
      <c r="X146" s="113">
        <v>0</v>
      </c>
      <c r="Y146" s="113">
        <v>3</v>
      </c>
      <c r="Z146" s="113">
        <v>0</v>
      </c>
      <c r="AA146" s="113">
        <v>1</v>
      </c>
      <c r="AB146" s="119" t="s">
        <v>261</v>
      </c>
      <c r="AC146" s="101" t="s">
        <v>31</v>
      </c>
      <c r="AD146" s="105"/>
      <c r="AE146" s="105"/>
      <c r="AF146" s="105"/>
      <c r="AG146" s="182">
        <v>0</v>
      </c>
      <c r="AH146" s="182">
        <v>1</v>
      </c>
      <c r="AI146" s="182">
        <v>0</v>
      </c>
      <c r="AJ146" s="182">
        <v>0</v>
      </c>
      <c r="AK146" s="182">
        <v>0</v>
      </c>
      <c r="AL146" s="182">
        <v>0</v>
      </c>
      <c r="AM146" s="102"/>
      <c r="AN146" s="9"/>
      <c r="AP146" s="49"/>
      <c r="AQ146" s="198"/>
      <c r="AR146" s="198"/>
      <c r="AS146" s="198"/>
      <c r="AT146" s="198"/>
      <c r="AU146" s="198"/>
      <c r="AV146" s="198"/>
      <c r="AW146" s="169"/>
      <c r="AX146" s="68"/>
    </row>
    <row r="147" spans="1:55" s="7" customFormat="1" ht="40.5" customHeight="1" thickBo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>
        <v>0</v>
      </c>
      <c r="S147" s="103">
        <v>5</v>
      </c>
      <c r="T147" s="103">
        <v>2</v>
      </c>
      <c r="U147" s="103">
        <v>0</v>
      </c>
      <c r="V147" s="103">
        <v>0</v>
      </c>
      <c r="W147" s="103">
        <v>0</v>
      </c>
      <c r="X147" s="103">
        <v>0</v>
      </c>
      <c r="Y147" s="103">
        <v>0</v>
      </c>
      <c r="Z147" s="103">
        <v>0</v>
      </c>
      <c r="AA147" s="103">
        <v>0</v>
      </c>
      <c r="AB147" s="191" t="s">
        <v>105</v>
      </c>
      <c r="AC147" s="101" t="s">
        <v>4</v>
      </c>
      <c r="AD147" s="107" t="e">
        <f>AD148+AD188+#REF!</f>
        <v>#REF!</v>
      </c>
      <c r="AE147" s="107" t="e">
        <f>AE148+AE188+#REF!</f>
        <v>#REF!</v>
      </c>
      <c r="AF147" s="107" t="e">
        <f>AF148+AF188+#REF!</f>
        <v>#REF!</v>
      </c>
      <c r="AG147" s="102">
        <f t="shared" ref="AG147:AL147" si="19">AG148+AG188</f>
        <v>50124.5</v>
      </c>
      <c r="AH147" s="102">
        <f>AH148+AH188</f>
        <v>52186.400000000001</v>
      </c>
      <c r="AI147" s="207">
        <f>AI148+AI188</f>
        <v>24719.800000000003</v>
      </c>
      <c r="AJ147" s="207">
        <f t="shared" si="19"/>
        <v>30929.4</v>
      </c>
      <c r="AK147" s="102">
        <f t="shared" si="19"/>
        <v>29643</v>
      </c>
      <c r="AL147" s="102">
        <f t="shared" si="19"/>
        <v>29643</v>
      </c>
      <c r="AM147" s="102">
        <f>AG147+AH147+AI147+AJ147+AK147+AL147</f>
        <v>217246.1</v>
      </c>
      <c r="AN147" s="9"/>
      <c r="AP147" s="49"/>
      <c r="AQ147" s="66">
        <v>0</v>
      </c>
      <c r="AR147" s="66"/>
      <c r="AS147" s="66"/>
      <c r="AT147" s="66"/>
      <c r="AU147" s="66"/>
      <c r="AV147" s="66"/>
      <c r="AW147" s="168"/>
      <c r="AX147" s="7" t="s">
        <v>176</v>
      </c>
    </row>
    <row r="148" spans="1:55" s="7" customFormat="1" ht="50.25" customHeight="1" thickBo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>
        <v>0</v>
      </c>
      <c r="S148" s="103">
        <v>5</v>
      </c>
      <c r="T148" s="103">
        <v>2</v>
      </c>
      <c r="U148" s="103">
        <v>0</v>
      </c>
      <c r="V148" s="103">
        <v>1</v>
      </c>
      <c r="W148" s="103">
        <v>0</v>
      </c>
      <c r="X148" s="103">
        <v>0</v>
      </c>
      <c r="Y148" s="103">
        <v>0</v>
      </c>
      <c r="Z148" s="103">
        <v>0</v>
      </c>
      <c r="AA148" s="103">
        <v>0</v>
      </c>
      <c r="AB148" s="213" t="s">
        <v>106</v>
      </c>
      <c r="AC148" s="101" t="s">
        <v>4</v>
      </c>
      <c r="AD148" s="105" t="e">
        <f>#REF!+AD150+AD156+AD162</f>
        <v>#REF!</v>
      </c>
      <c r="AE148" s="105" t="e">
        <f>#REF!+AE150+AE156+AE162</f>
        <v>#REF!</v>
      </c>
      <c r="AF148" s="105" t="e">
        <f>#REF!+AF150+AF156+AF162</f>
        <v>#REF!</v>
      </c>
      <c r="AG148" s="180">
        <f t="shared" ref="AG148:AL148" si="20">AG150+AG156+AG162+AG170+AG173+AG180</f>
        <v>44705.7</v>
      </c>
      <c r="AH148" s="180">
        <f>AH150+AH156+AH163+AH165+AH168+AH170+AH174+AH176+AH178+AH180+AH183+AH186</f>
        <v>46689.4</v>
      </c>
      <c r="AI148" s="180">
        <f>AI150+AI156+AI163+AI165+AI168+AI170+AI174+AI176+AI178+AI180+AI183</f>
        <v>22010.400000000001</v>
      </c>
      <c r="AJ148" s="180">
        <f t="shared" si="20"/>
        <v>28220</v>
      </c>
      <c r="AK148" s="180">
        <f t="shared" si="20"/>
        <v>26943</v>
      </c>
      <c r="AL148" s="180">
        <f t="shared" si="20"/>
        <v>26943</v>
      </c>
      <c r="AM148" s="102">
        <f>AG148+AH148+AI148+AJ148+AK148+AL148</f>
        <v>195511.5</v>
      </c>
      <c r="AN148" s="9"/>
      <c r="AP148" s="52">
        <f>AP149+AP150+AP151+AP152</f>
        <v>7000</v>
      </c>
      <c r="AQ148" s="66">
        <f t="shared" ref="AQ148:AV148" si="21">AG156</f>
        <v>8021.5</v>
      </c>
      <c r="AR148" s="66">
        <f t="shared" si="21"/>
        <v>7927.1</v>
      </c>
      <c r="AS148" s="66">
        <f t="shared" si="21"/>
        <v>8299.7000000000007</v>
      </c>
      <c r="AT148" s="66">
        <f t="shared" si="21"/>
        <v>8681.4</v>
      </c>
      <c r="AU148" s="66">
        <f t="shared" si="21"/>
        <v>8843.7000000000007</v>
      </c>
      <c r="AV148" s="66">
        <f t="shared" si="21"/>
        <v>8843.7000000000007</v>
      </c>
      <c r="AW148" s="168">
        <f>AQ148+AR148+AS148+AT148+AU148+AV148</f>
        <v>50617.100000000006</v>
      </c>
      <c r="AX148" s="7" t="s">
        <v>64</v>
      </c>
      <c r="AY148" s="68">
        <f>AP148+AQ148+AV148</f>
        <v>23865.200000000001</v>
      </c>
    </row>
    <row r="149" spans="1:55" s="7" customFormat="1" ht="62.25" customHeight="1" thickBo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>
        <v>0</v>
      </c>
      <c r="S149" s="103">
        <v>5</v>
      </c>
      <c r="T149" s="103">
        <v>2</v>
      </c>
      <c r="U149" s="103">
        <v>0</v>
      </c>
      <c r="V149" s="103">
        <v>1</v>
      </c>
      <c r="W149" s="103">
        <v>0</v>
      </c>
      <c r="X149" s="103">
        <v>0</v>
      </c>
      <c r="Y149" s="103">
        <v>0</v>
      </c>
      <c r="Z149" s="103">
        <v>0</v>
      </c>
      <c r="AA149" s="103">
        <v>1</v>
      </c>
      <c r="AB149" s="104" t="s">
        <v>107</v>
      </c>
      <c r="AC149" s="101" t="s">
        <v>29</v>
      </c>
      <c r="AD149" s="105"/>
      <c r="AE149" s="105"/>
      <c r="AF149" s="105"/>
      <c r="AG149" s="180">
        <v>2</v>
      </c>
      <c r="AH149" s="180">
        <v>2</v>
      </c>
      <c r="AI149" s="180">
        <v>2</v>
      </c>
      <c r="AJ149" s="180">
        <v>2</v>
      </c>
      <c r="AK149" s="180">
        <v>2</v>
      </c>
      <c r="AL149" s="180">
        <v>2</v>
      </c>
      <c r="AM149" s="102">
        <f t="shared" ref="AM149:AM160" si="22">AG149+AH149+AI149+AJ149+AK149+AL149</f>
        <v>12</v>
      </c>
      <c r="AN149" s="9"/>
      <c r="AP149" s="52"/>
      <c r="AQ149" s="66">
        <f t="shared" ref="AQ149:AV149" si="23">AG147-AQ148</f>
        <v>42103</v>
      </c>
      <c r="AR149" s="66">
        <f t="shared" si="23"/>
        <v>44259.3</v>
      </c>
      <c r="AS149" s="66">
        <f t="shared" si="23"/>
        <v>16420.100000000002</v>
      </c>
      <c r="AT149" s="66">
        <f t="shared" si="23"/>
        <v>22248</v>
      </c>
      <c r="AU149" s="66">
        <f t="shared" si="23"/>
        <v>20799.3</v>
      </c>
      <c r="AV149" s="66">
        <f t="shared" si="23"/>
        <v>20799.3</v>
      </c>
      <c r="AW149" s="168">
        <f>AQ149+AR149+AS149+AT149+AU149+AV149</f>
        <v>166629</v>
      </c>
      <c r="AX149" s="146" t="s">
        <v>63</v>
      </c>
      <c r="AY149" s="68">
        <f>AP149+AQ149+AV149</f>
        <v>62902.3</v>
      </c>
    </row>
    <row r="150" spans="1:55" s="7" customFormat="1" ht="67.5" customHeight="1">
      <c r="A150" s="113">
        <v>6</v>
      </c>
      <c r="B150" s="113">
        <v>0</v>
      </c>
      <c r="C150" s="113">
        <v>2</v>
      </c>
      <c r="D150" s="113">
        <v>0</v>
      </c>
      <c r="E150" s="113">
        <v>4</v>
      </c>
      <c r="F150" s="113">
        <v>0</v>
      </c>
      <c r="G150" s="113">
        <v>9</v>
      </c>
      <c r="H150" s="113">
        <v>0</v>
      </c>
      <c r="I150" s="113">
        <v>5</v>
      </c>
      <c r="J150" s="113">
        <v>2</v>
      </c>
      <c r="K150" s="113">
        <v>0</v>
      </c>
      <c r="L150" s="113">
        <v>1</v>
      </c>
      <c r="M150" s="113">
        <v>4</v>
      </c>
      <c r="N150" s="113">
        <v>0</v>
      </c>
      <c r="O150" s="113">
        <v>0</v>
      </c>
      <c r="P150" s="113">
        <v>4</v>
      </c>
      <c r="Q150" s="156" t="s">
        <v>164</v>
      </c>
      <c r="R150" s="113">
        <v>0</v>
      </c>
      <c r="S150" s="113">
        <v>5</v>
      </c>
      <c r="T150" s="113">
        <v>2</v>
      </c>
      <c r="U150" s="113">
        <v>0</v>
      </c>
      <c r="V150" s="113">
        <v>1</v>
      </c>
      <c r="W150" s="113">
        <v>1</v>
      </c>
      <c r="X150" s="113">
        <v>0</v>
      </c>
      <c r="Y150" s="113">
        <v>1</v>
      </c>
      <c r="Z150" s="113">
        <v>0</v>
      </c>
      <c r="AA150" s="113">
        <v>0</v>
      </c>
      <c r="AB150" s="114" t="s">
        <v>167</v>
      </c>
      <c r="AC150" s="115" t="s">
        <v>4</v>
      </c>
      <c r="AD150" s="116">
        <f t="shared" ref="AD150:AL150" si="24">AD151+AD152+AD153+AD154</f>
        <v>0</v>
      </c>
      <c r="AE150" s="116">
        <f t="shared" si="24"/>
        <v>0</v>
      </c>
      <c r="AF150" s="116">
        <f t="shared" si="24"/>
        <v>0</v>
      </c>
      <c r="AG150" s="180">
        <v>4743.3999999999996</v>
      </c>
      <c r="AH150" s="215">
        <v>6040</v>
      </c>
      <c r="AI150" s="184">
        <v>5200</v>
      </c>
      <c r="AJ150" s="184">
        <v>6200</v>
      </c>
      <c r="AK150" s="184">
        <f t="shared" si="24"/>
        <v>7000</v>
      </c>
      <c r="AL150" s="184">
        <f t="shared" si="24"/>
        <v>7000</v>
      </c>
      <c r="AM150" s="102">
        <f t="shared" si="22"/>
        <v>36183.4</v>
      </c>
      <c r="AN150" s="9"/>
      <c r="AP150" s="52"/>
      <c r="AQ150" s="63"/>
      <c r="AR150" s="63"/>
      <c r="AS150" s="63"/>
      <c r="AT150" s="63"/>
      <c r="AU150" s="63"/>
      <c r="AV150" s="63"/>
      <c r="AW150" s="170"/>
      <c r="AX150" s="146"/>
    </row>
    <row r="151" spans="1:55" s="7" customFormat="1" ht="18.75" hidden="1" customHeight="1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v>0</v>
      </c>
      <c r="S151" s="113">
        <v>5</v>
      </c>
      <c r="T151" s="113">
        <v>2</v>
      </c>
      <c r="U151" s="113">
        <v>0</v>
      </c>
      <c r="V151" s="113">
        <v>1</v>
      </c>
      <c r="W151" s="113">
        <v>0</v>
      </c>
      <c r="X151" s="113">
        <v>0</v>
      </c>
      <c r="Y151" s="113">
        <v>3</v>
      </c>
      <c r="Z151" s="113">
        <v>0</v>
      </c>
      <c r="AA151" s="113">
        <v>0</v>
      </c>
      <c r="AB151" s="117" t="s">
        <v>24</v>
      </c>
      <c r="AC151" s="115" t="s">
        <v>4</v>
      </c>
      <c r="AD151" s="116"/>
      <c r="AE151" s="116"/>
      <c r="AF151" s="116"/>
      <c r="AG151" s="180"/>
      <c r="AH151" s="180"/>
      <c r="AI151" s="184"/>
      <c r="AJ151" s="184"/>
      <c r="AK151" s="184"/>
      <c r="AL151" s="184"/>
      <c r="AM151" s="102">
        <f t="shared" si="22"/>
        <v>0</v>
      </c>
      <c r="AN151" s="9"/>
      <c r="AP151" s="52">
        <v>7000</v>
      </c>
      <c r="AQ151" s="60"/>
      <c r="AR151" s="60"/>
      <c r="AS151" s="60"/>
      <c r="AT151" s="60"/>
      <c r="AU151" s="60"/>
      <c r="AV151" s="60"/>
      <c r="AW151" s="170"/>
      <c r="AX151" s="146"/>
    </row>
    <row r="152" spans="1:55" s="7" customFormat="1" ht="18.75" hidden="1" customHeight="1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v>0</v>
      </c>
      <c r="S152" s="113">
        <v>5</v>
      </c>
      <c r="T152" s="113">
        <v>2</v>
      </c>
      <c r="U152" s="113">
        <v>0</v>
      </c>
      <c r="V152" s="113">
        <v>1</v>
      </c>
      <c r="W152" s="113">
        <v>0</v>
      </c>
      <c r="X152" s="113">
        <v>0</v>
      </c>
      <c r="Y152" s="113">
        <v>3</v>
      </c>
      <c r="Z152" s="113">
        <v>0</v>
      </c>
      <c r="AA152" s="113">
        <v>0</v>
      </c>
      <c r="AB152" s="117" t="s">
        <v>25</v>
      </c>
      <c r="AC152" s="115" t="s">
        <v>4</v>
      </c>
      <c r="AD152" s="116"/>
      <c r="AE152" s="116"/>
      <c r="AF152" s="116"/>
      <c r="AG152" s="180"/>
      <c r="AH152" s="180"/>
      <c r="AI152" s="184"/>
      <c r="AJ152" s="184"/>
      <c r="AK152" s="184"/>
      <c r="AL152" s="184"/>
      <c r="AM152" s="102">
        <f t="shared" si="22"/>
        <v>0</v>
      </c>
      <c r="AN152" s="9"/>
      <c r="AP152" s="52"/>
      <c r="AQ152" s="60"/>
      <c r="AR152" s="60"/>
      <c r="AS152" s="60"/>
      <c r="AT152" s="60"/>
      <c r="AU152" s="60"/>
      <c r="AV152" s="60"/>
      <c r="AW152" s="170"/>
      <c r="AX152" s="146"/>
    </row>
    <row r="153" spans="1:55" s="7" customFormat="1" ht="37.5" customHeight="1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v>0</v>
      </c>
      <c r="S153" s="113">
        <v>5</v>
      </c>
      <c r="T153" s="113">
        <v>2</v>
      </c>
      <c r="U153" s="113">
        <v>0</v>
      </c>
      <c r="V153" s="113">
        <v>1</v>
      </c>
      <c r="W153" s="113">
        <v>1</v>
      </c>
      <c r="X153" s="113">
        <v>0</v>
      </c>
      <c r="Y153" s="113">
        <v>1</v>
      </c>
      <c r="Z153" s="113">
        <v>0</v>
      </c>
      <c r="AA153" s="113">
        <v>0</v>
      </c>
      <c r="AB153" s="117" t="s">
        <v>26</v>
      </c>
      <c r="AC153" s="115" t="s">
        <v>4</v>
      </c>
      <c r="AD153" s="116"/>
      <c r="AE153" s="116"/>
      <c r="AF153" s="116"/>
      <c r="AG153" s="180">
        <v>4743.3999999999996</v>
      </c>
      <c r="AH153" s="180">
        <v>6040</v>
      </c>
      <c r="AI153" s="184">
        <v>5200</v>
      </c>
      <c r="AJ153" s="184">
        <v>6200</v>
      </c>
      <c r="AK153" s="184">
        <v>7000</v>
      </c>
      <c r="AL153" s="184">
        <v>7000</v>
      </c>
      <c r="AM153" s="102">
        <f t="shared" si="22"/>
        <v>36183.4</v>
      </c>
      <c r="AN153" s="45"/>
      <c r="AO153" s="46"/>
      <c r="AP153" s="52"/>
      <c r="AQ153" s="65"/>
      <c r="AR153" s="65"/>
      <c r="AS153" s="65"/>
      <c r="AT153" s="65"/>
      <c r="AU153" s="65"/>
      <c r="AV153" s="65"/>
      <c r="AW153" s="171"/>
      <c r="AX153" s="146"/>
      <c r="AY153" s="46"/>
      <c r="AZ153" s="46"/>
      <c r="BA153" s="46"/>
      <c r="BB153" s="46"/>
      <c r="BC153" s="46"/>
    </row>
    <row r="154" spans="1:55" s="7" customFormat="1" ht="31.5" hidden="1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v>0</v>
      </c>
      <c r="S154" s="113">
        <v>5</v>
      </c>
      <c r="T154" s="113">
        <v>2</v>
      </c>
      <c r="U154" s="113">
        <v>0</v>
      </c>
      <c r="V154" s="113">
        <v>1</v>
      </c>
      <c r="W154" s="113">
        <v>0</v>
      </c>
      <c r="X154" s="113">
        <v>0</v>
      </c>
      <c r="Y154" s="113">
        <v>2</v>
      </c>
      <c r="Z154" s="113">
        <v>0</v>
      </c>
      <c r="AA154" s="113">
        <v>0</v>
      </c>
      <c r="AB154" s="117" t="s">
        <v>27</v>
      </c>
      <c r="AC154" s="115" t="s">
        <v>4</v>
      </c>
      <c r="AD154" s="116"/>
      <c r="AE154" s="116"/>
      <c r="AF154" s="116"/>
      <c r="AG154" s="184"/>
      <c r="AH154" s="180"/>
      <c r="AI154" s="184"/>
      <c r="AJ154" s="184"/>
      <c r="AK154" s="184"/>
      <c r="AL154" s="184"/>
      <c r="AM154" s="102">
        <f t="shared" si="22"/>
        <v>0</v>
      </c>
      <c r="AN154" s="45"/>
      <c r="AO154" s="46"/>
      <c r="AP154" s="52">
        <f>AP156</f>
        <v>7632.3</v>
      </c>
      <c r="AQ154" s="65"/>
      <c r="AR154" s="65"/>
      <c r="AS154" s="65"/>
      <c r="AT154" s="65"/>
      <c r="AU154" s="65"/>
      <c r="AV154" s="65"/>
      <c r="AW154" s="172"/>
      <c r="AX154" s="46"/>
      <c r="AY154" s="46"/>
      <c r="AZ154" s="46"/>
      <c r="BA154" s="46"/>
      <c r="BB154" s="46"/>
      <c r="BC154" s="46"/>
    </row>
    <row r="155" spans="1:55" s="7" customFormat="1" ht="47.25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v>0</v>
      </c>
      <c r="S155" s="113">
        <v>5</v>
      </c>
      <c r="T155" s="113">
        <v>2</v>
      </c>
      <c r="U155" s="113">
        <v>0</v>
      </c>
      <c r="V155" s="113">
        <v>1</v>
      </c>
      <c r="W155" s="113">
        <v>1</v>
      </c>
      <c r="X155" s="113">
        <v>0</v>
      </c>
      <c r="Y155" s="113">
        <v>1</v>
      </c>
      <c r="Z155" s="113">
        <v>0</v>
      </c>
      <c r="AA155" s="113">
        <v>1</v>
      </c>
      <c r="AB155" s="118" t="s">
        <v>108</v>
      </c>
      <c r="AC155" s="115" t="s">
        <v>29</v>
      </c>
      <c r="AD155" s="116"/>
      <c r="AE155" s="116"/>
      <c r="AF155" s="116"/>
      <c r="AG155" s="184">
        <v>2</v>
      </c>
      <c r="AH155" s="180">
        <v>2</v>
      </c>
      <c r="AI155" s="184">
        <v>2</v>
      </c>
      <c r="AJ155" s="184">
        <v>2</v>
      </c>
      <c r="AK155" s="184">
        <v>2</v>
      </c>
      <c r="AL155" s="184">
        <v>2</v>
      </c>
      <c r="AM155" s="102">
        <f t="shared" si="22"/>
        <v>12</v>
      </c>
      <c r="AN155" s="9"/>
      <c r="AP155" s="52"/>
      <c r="AQ155" s="60"/>
      <c r="AR155" s="60"/>
      <c r="AS155" s="60"/>
      <c r="AT155" s="60"/>
      <c r="AU155" s="60"/>
      <c r="AV155" s="60"/>
      <c r="AW155" s="6"/>
    </row>
    <row r="156" spans="1:55" s="7" customFormat="1" ht="97.5" customHeight="1">
      <c r="A156" s="113">
        <v>6</v>
      </c>
      <c r="B156" s="113">
        <v>0</v>
      </c>
      <c r="C156" s="113">
        <v>2</v>
      </c>
      <c r="D156" s="113">
        <v>0</v>
      </c>
      <c r="E156" s="113">
        <v>4</v>
      </c>
      <c r="F156" s="113">
        <v>0</v>
      </c>
      <c r="G156" s="113">
        <v>9</v>
      </c>
      <c r="H156" s="113">
        <v>0</v>
      </c>
      <c r="I156" s="113">
        <v>5</v>
      </c>
      <c r="J156" s="113">
        <v>2</v>
      </c>
      <c r="K156" s="113">
        <v>0</v>
      </c>
      <c r="L156" s="113">
        <v>1</v>
      </c>
      <c r="M156" s="113">
        <v>1</v>
      </c>
      <c r="N156" s="113">
        <v>0</v>
      </c>
      <c r="O156" s="113">
        <v>5</v>
      </c>
      <c r="P156" s="113">
        <v>2</v>
      </c>
      <c r="Q156" s="113">
        <v>0</v>
      </c>
      <c r="R156" s="113">
        <v>0</v>
      </c>
      <c r="S156" s="113">
        <v>5</v>
      </c>
      <c r="T156" s="113">
        <v>2</v>
      </c>
      <c r="U156" s="113">
        <v>0</v>
      </c>
      <c r="V156" s="113">
        <v>1</v>
      </c>
      <c r="W156" s="113">
        <v>1</v>
      </c>
      <c r="X156" s="113">
        <v>0</v>
      </c>
      <c r="Y156" s="113">
        <v>2</v>
      </c>
      <c r="Z156" s="113">
        <v>0</v>
      </c>
      <c r="AA156" s="113">
        <v>0</v>
      </c>
      <c r="AB156" s="114" t="s">
        <v>109</v>
      </c>
      <c r="AC156" s="115" t="s">
        <v>30</v>
      </c>
      <c r="AD156" s="116"/>
      <c r="AE156" s="116"/>
      <c r="AF156" s="116"/>
      <c r="AG156" s="180">
        <f t="shared" ref="AG156:AL156" si="25">AG158</f>
        <v>8021.5</v>
      </c>
      <c r="AH156" s="215">
        <v>7927.1</v>
      </c>
      <c r="AI156" s="184">
        <v>8299.7000000000007</v>
      </c>
      <c r="AJ156" s="184">
        <v>8681.4</v>
      </c>
      <c r="AK156" s="184">
        <f t="shared" si="25"/>
        <v>8843.7000000000007</v>
      </c>
      <c r="AL156" s="184">
        <f t="shared" si="25"/>
        <v>8843.7000000000007</v>
      </c>
      <c r="AM156" s="102">
        <f t="shared" si="22"/>
        <v>50617.100000000006</v>
      </c>
      <c r="AN156" s="9"/>
      <c r="AP156" s="52">
        <v>7632.3</v>
      </c>
      <c r="AQ156" s="60"/>
      <c r="AR156" s="60"/>
      <c r="AS156" s="60"/>
      <c r="AT156" s="60"/>
      <c r="AU156" s="60"/>
      <c r="AV156" s="60"/>
      <c r="AW156" s="6"/>
    </row>
    <row r="157" spans="1:55" s="7" customFormat="1" ht="31.5" hidden="1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v>0</v>
      </c>
      <c r="S157" s="113">
        <v>5</v>
      </c>
      <c r="T157" s="113">
        <v>2</v>
      </c>
      <c r="U157" s="113">
        <v>0</v>
      </c>
      <c r="V157" s="113">
        <v>1</v>
      </c>
      <c r="W157" s="113">
        <v>0</v>
      </c>
      <c r="X157" s="113">
        <v>0</v>
      </c>
      <c r="Y157" s="113">
        <v>3</v>
      </c>
      <c r="Z157" s="113">
        <v>0</v>
      </c>
      <c r="AA157" s="113">
        <v>0</v>
      </c>
      <c r="AB157" s="117" t="s">
        <v>24</v>
      </c>
      <c r="AC157" s="115" t="s">
        <v>4</v>
      </c>
      <c r="AD157" s="116"/>
      <c r="AE157" s="116"/>
      <c r="AF157" s="116"/>
      <c r="AG157" s="184"/>
      <c r="AH157" s="215"/>
      <c r="AI157" s="184"/>
      <c r="AJ157" s="184"/>
      <c r="AK157" s="184"/>
      <c r="AL157" s="184"/>
      <c r="AM157" s="102">
        <f t="shared" si="22"/>
        <v>0</v>
      </c>
      <c r="AN157" s="9"/>
      <c r="AP157" s="52"/>
      <c r="AQ157" s="60"/>
      <c r="AR157" s="60"/>
      <c r="AS157" s="60"/>
      <c r="AT157" s="60"/>
      <c r="AU157" s="60"/>
      <c r="AV157" s="60"/>
      <c r="AW157" s="6"/>
    </row>
    <row r="158" spans="1:55" s="7" customFormat="1" ht="31.5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>
        <v>0</v>
      </c>
      <c r="S158" s="113">
        <v>5</v>
      </c>
      <c r="T158" s="113">
        <v>2</v>
      </c>
      <c r="U158" s="113">
        <v>0</v>
      </c>
      <c r="V158" s="113">
        <v>1</v>
      </c>
      <c r="W158" s="113">
        <v>1</v>
      </c>
      <c r="X158" s="113">
        <v>0</v>
      </c>
      <c r="Y158" s="113">
        <v>2</v>
      </c>
      <c r="Z158" s="113">
        <v>0</v>
      </c>
      <c r="AA158" s="113">
        <v>0</v>
      </c>
      <c r="AB158" s="117" t="s">
        <v>25</v>
      </c>
      <c r="AC158" s="115" t="s">
        <v>4</v>
      </c>
      <c r="AD158" s="116"/>
      <c r="AE158" s="116"/>
      <c r="AF158" s="116"/>
      <c r="AG158" s="180">
        <v>8021.5</v>
      </c>
      <c r="AH158" s="184">
        <v>7927.1</v>
      </c>
      <c r="AI158" s="184">
        <v>8299.7000000000007</v>
      </c>
      <c r="AJ158" s="184">
        <v>8681.4</v>
      </c>
      <c r="AK158" s="184">
        <v>8843.7000000000007</v>
      </c>
      <c r="AL158" s="184">
        <v>8843.7000000000007</v>
      </c>
      <c r="AM158" s="102">
        <f t="shared" si="22"/>
        <v>50617.100000000006</v>
      </c>
      <c r="AN158" s="9"/>
      <c r="AP158" s="52"/>
      <c r="AQ158" s="60"/>
      <c r="AR158" s="60"/>
      <c r="AS158" s="60"/>
      <c r="AT158" s="60"/>
      <c r="AU158" s="60"/>
      <c r="AV158" s="60"/>
      <c r="AW158" s="6"/>
    </row>
    <row r="159" spans="1:55" s="7" customFormat="1" ht="31.5" hidden="1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>
        <v>0</v>
      </c>
      <c r="S159" s="113">
        <v>5</v>
      </c>
      <c r="T159" s="113">
        <v>2</v>
      </c>
      <c r="U159" s="113">
        <v>0</v>
      </c>
      <c r="V159" s="113">
        <v>1</v>
      </c>
      <c r="W159" s="113">
        <v>0</v>
      </c>
      <c r="X159" s="113">
        <v>0</v>
      </c>
      <c r="Y159" s="113">
        <v>1</v>
      </c>
      <c r="Z159" s="113">
        <v>0</v>
      </c>
      <c r="AA159" s="113">
        <v>0</v>
      </c>
      <c r="AB159" s="117" t="s">
        <v>26</v>
      </c>
      <c r="AC159" s="115" t="s">
        <v>4</v>
      </c>
      <c r="AD159" s="116"/>
      <c r="AE159" s="116"/>
      <c r="AF159" s="116"/>
      <c r="AG159" s="184"/>
      <c r="AH159" s="184"/>
      <c r="AI159" s="184"/>
      <c r="AJ159" s="184"/>
      <c r="AK159" s="184"/>
      <c r="AL159" s="184"/>
      <c r="AM159" s="102">
        <f t="shared" si="22"/>
        <v>0</v>
      </c>
      <c r="AN159" s="9"/>
      <c r="AP159" s="52"/>
      <c r="AQ159" s="60"/>
      <c r="AR159" s="60"/>
      <c r="AS159" s="60"/>
      <c r="AT159" s="60"/>
      <c r="AU159" s="60"/>
      <c r="AV159" s="60"/>
      <c r="AW159" s="6"/>
    </row>
    <row r="160" spans="1:55" s="7" customFormat="1" ht="31.5" hidden="1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>
        <v>0</v>
      </c>
      <c r="S160" s="113">
        <v>5</v>
      </c>
      <c r="T160" s="113">
        <v>2</v>
      </c>
      <c r="U160" s="113">
        <v>0</v>
      </c>
      <c r="V160" s="113">
        <v>1</v>
      </c>
      <c r="W160" s="113">
        <v>0</v>
      </c>
      <c r="X160" s="113">
        <v>0</v>
      </c>
      <c r="Y160" s="113">
        <v>2</v>
      </c>
      <c r="Z160" s="113">
        <v>0</v>
      </c>
      <c r="AA160" s="113">
        <v>0</v>
      </c>
      <c r="AB160" s="117" t="s">
        <v>27</v>
      </c>
      <c r="AC160" s="115" t="s">
        <v>4</v>
      </c>
      <c r="AD160" s="116"/>
      <c r="AE160" s="116"/>
      <c r="AF160" s="116"/>
      <c r="AG160" s="184"/>
      <c r="AH160" s="184"/>
      <c r="AI160" s="184"/>
      <c r="AJ160" s="184"/>
      <c r="AK160" s="184"/>
      <c r="AL160" s="184"/>
      <c r="AM160" s="102">
        <f t="shared" si="22"/>
        <v>0</v>
      </c>
      <c r="AN160" s="9"/>
      <c r="AP160" s="83" t="e">
        <f>AP162+#REF!</f>
        <v>#REF!</v>
      </c>
      <c r="AQ160" s="60"/>
      <c r="AR160" s="60"/>
      <c r="AS160" s="60"/>
      <c r="AT160" s="60"/>
      <c r="AU160" s="60"/>
      <c r="AV160" s="60"/>
      <c r="AW160" s="6"/>
    </row>
    <row r="161" spans="1:49" s="7" customFormat="1" ht="56.25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>
        <v>0</v>
      </c>
      <c r="S161" s="113">
        <v>5</v>
      </c>
      <c r="T161" s="113">
        <v>2</v>
      </c>
      <c r="U161" s="113">
        <v>0</v>
      </c>
      <c r="V161" s="113">
        <v>1</v>
      </c>
      <c r="W161" s="113">
        <v>1</v>
      </c>
      <c r="X161" s="113">
        <v>0</v>
      </c>
      <c r="Y161" s="113">
        <v>2</v>
      </c>
      <c r="Z161" s="113">
        <v>0</v>
      </c>
      <c r="AA161" s="113">
        <v>1</v>
      </c>
      <c r="AB161" s="118" t="s">
        <v>154</v>
      </c>
      <c r="AC161" s="115" t="s">
        <v>29</v>
      </c>
      <c r="AD161" s="116"/>
      <c r="AE161" s="116"/>
      <c r="AF161" s="116"/>
      <c r="AG161" s="184">
        <v>167.5</v>
      </c>
      <c r="AH161" s="184">
        <v>167.5</v>
      </c>
      <c r="AI161" s="184">
        <v>167.5</v>
      </c>
      <c r="AJ161" s="184">
        <v>167.5</v>
      </c>
      <c r="AK161" s="184">
        <v>167.5</v>
      </c>
      <c r="AL161" s="184">
        <v>167.5</v>
      </c>
      <c r="AM161" s="102"/>
      <c r="AN161" s="9"/>
      <c r="AP161" s="52">
        <v>0</v>
      </c>
      <c r="AQ161" s="60"/>
      <c r="AR161" s="60"/>
      <c r="AS161" s="60"/>
      <c r="AT161" s="60"/>
      <c r="AU161" s="60"/>
      <c r="AV161" s="60"/>
      <c r="AW161" s="6"/>
    </row>
    <row r="162" spans="1:49" s="7" customFormat="1" ht="47.25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>
        <v>0</v>
      </c>
      <c r="S162" s="113">
        <v>5</v>
      </c>
      <c r="T162" s="113">
        <v>2</v>
      </c>
      <c r="U162" s="113">
        <v>0</v>
      </c>
      <c r="V162" s="113">
        <v>1</v>
      </c>
      <c r="W162" s="113">
        <v>1</v>
      </c>
      <c r="X162" s="113">
        <v>0</v>
      </c>
      <c r="Y162" s="113">
        <v>0</v>
      </c>
      <c r="Z162" s="113">
        <v>0</v>
      </c>
      <c r="AA162" s="113">
        <v>0</v>
      </c>
      <c r="AB162" s="104" t="s">
        <v>214</v>
      </c>
      <c r="AC162" s="115" t="s">
        <v>4</v>
      </c>
      <c r="AD162" s="116">
        <f t="shared" ref="AD162:AL162" si="26">AD165+AD166</f>
        <v>0</v>
      </c>
      <c r="AE162" s="116">
        <f t="shared" si="26"/>
        <v>0</v>
      </c>
      <c r="AF162" s="116">
        <f t="shared" si="26"/>
        <v>0</v>
      </c>
      <c r="AG162" s="180">
        <f>AG163+AG165+AG168</f>
        <v>5261.6</v>
      </c>
      <c r="AH162" s="184">
        <f t="shared" si="26"/>
        <v>0</v>
      </c>
      <c r="AI162" s="184">
        <f t="shared" si="26"/>
        <v>0</v>
      </c>
      <c r="AJ162" s="184">
        <f t="shared" si="26"/>
        <v>0</v>
      </c>
      <c r="AK162" s="184">
        <f t="shared" si="26"/>
        <v>0</v>
      </c>
      <c r="AL162" s="184">
        <f t="shared" si="26"/>
        <v>0</v>
      </c>
      <c r="AM162" s="102">
        <f t="shared" ref="AM162:AM221" si="27">AG162+AH162+AI162+AJ162+AK162+AL162</f>
        <v>5261.6</v>
      </c>
      <c r="AN162" s="9"/>
      <c r="AP162" s="52">
        <v>1600</v>
      </c>
      <c r="AQ162" s="60"/>
      <c r="AR162" s="60"/>
      <c r="AS162" s="60"/>
      <c r="AT162" s="60"/>
      <c r="AU162" s="60"/>
      <c r="AV162" s="60"/>
      <c r="AW162" s="6"/>
    </row>
    <row r="163" spans="1:49" s="7" customFormat="1" ht="63">
      <c r="A163" s="113">
        <v>6</v>
      </c>
      <c r="B163" s="113">
        <v>0</v>
      </c>
      <c r="C163" s="113">
        <v>2</v>
      </c>
      <c r="D163" s="113">
        <v>0</v>
      </c>
      <c r="E163" s="113">
        <v>4</v>
      </c>
      <c r="F163" s="113">
        <v>0</v>
      </c>
      <c r="G163" s="113">
        <v>9</v>
      </c>
      <c r="H163" s="113">
        <v>0</v>
      </c>
      <c r="I163" s="113">
        <v>5</v>
      </c>
      <c r="J163" s="113">
        <v>2</v>
      </c>
      <c r="K163" s="113">
        <v>0</v>
      </c>
      <c r="L163" s="113">
        <v>1</v>
      </c>
      <c r="M163" s="113">
        <v>2</v>
      </c>
      <c r="N163" s="113">
        <v>0</v>
      </c>
      <c r="O163" s="113">
        <v>0</v>
      </c>
      <c r="P163" s="113">
        <v>2</v>
      </c>
      <c r="Q163" s="113" t="s">
        <v>56</v>
      </c>
      <c r="R163" s="113">
        <v>0</v>
      </c>
      <c r="S163" s="113">
        <v>5</v>
      </c>
      <c r="T163" s="113">
        <v>2</v>
      </c>
      <c r="U163" s="113">
        <v>0</v>
      </c>
      <c r="V163" s="113">
        <v>1</v>
      </c>
      <c r="W163" s="113">
        <v>1</v>
      </c>
      <c r="X163" s="113">
        <v>0</v>
      </c>
      <c r="Y163" s="113">
        <v>3</v>
      </c>
      <c r="Z163" s="113">
        <v>0</v>
      </c>
      <c r="AA163" s="113">
        <v>0</v>
      </c>
      <c r="AB163" s="190" t="s">
        <v>278</v>
      </c>
      <c r="AC163" s="115" t="s">
        <v>4</v>
      </c>
      <c r="AD163" s="116"/>
      <c r="AE163" s="116"/>
      <c r="AF163" s="116"/>
      <c r="AG163" s="180">
        <v>20.8</v>
      </c>
      <c r="AH163" s="184">
        <v>0</v>
      </c>
      <c r="AI163" s="184">
        <v>0</v>
      </c>
      <c r="AJ163" s="184">
        <v>0</v>
      </c>
      <c r="AK163" s="184">
        <v>0</v>
      </c>
      <c r="AL163" s="184">
        <v>0</v>
      </c>
      <c r="AM163" s="102">
        <v>20.8</v>
      </c>
      <c r="AN163" s="9"/>
      <c r="AP163" s="52"/>
      <c r="AQ163" s="60"/>
      <c r="AR163" s="60"/>
      <c r="AS163" s="60"/>
      <c r="AT163" s="60"/>
      <c r="AU163" s="60"/>
      <c r="AV163" s="60"/>
      <c r="AW163" s="6"/>
    </row>
    <row r="164" spans="1:49" s="7" customFormat="1" ht="35.25" customHeight="1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>
        <v>0</v>
      </c>
      <c r="S164" s="113">
        <v>5</v>
      </c>
      <c r="T164" s="113">
        <v>2</v>
      </c>
      <c r="U164" s="113">
        <v>0</v>
      </c>
      <c r="V164" s="113">
        <v>1</v>
      </c>
      <c r="W164" s="113">
        <v>1</v>
      </c>
      <c r="X164" s="113">
        <v>0</v>
      </c>
      <c r="Y164" s="113">
        <v>3</v>
      </c>
      <c r="Z164" s="113">
        <v>0</v>
      </c>
      <c r="AA164" s="113">
        <v>1</v>
      </c>
      <c r="AB164" s="119" t="s">
        <v>222</v>
      </c>
      <c r="AC164" s="115" t="s">
        <v>35</v>
      </c>
      <c r="AD164" s="116"/>
      <c r="AE164" s="116"/>
      <c r="AF164" s="116"/>
      <c r="AG164" s="184">
        <v>1</v>
      </c>
      <c r="AH164" s="184">
        <v>0</v>
      </c>
      <c r="AI164" s="184">
        <v>0</v>
      </c>
      <c r="AJ164" s="184">
        <v>0</v>
      </c>
      <c r="AK164" s="184">
        <v>0</v>
      </c>
      <c r="AL164" s="184">
        <v>0</v>
      </c>
      <c r="AM164" s="102">
        <v>1</v>
      </c>
      <c r="AN164" s="9"/>
      <c r="AP164" s="52"/>
      <c r="AQ164" s="60"/>
      <c r="AR164" s="60"/>
      <c r="AS164" s="60"/>
      <c r="AT164" s="60"/>
      <c r="AU164" s="60"/>
      <c r="AV164" s="60"/>
      <c r="AW164" s="6"/>
    </row>
    <row r="165" spans="1:49" s="7" customFormat="1" ht="63">
      <c r="A165" s="113">
        <v>6</v>
      </c>
      <c r="B165" s="113">
        <v>0</v>
      </c>
      <c r="C165" s="113">
        <v>2</v>
      </c>
      <c r="D165" s="113">
        <v>0</v>
      </c>
      <c r="E165" s="113">
        <v>4</v>
      </c>
      <c r="F165" s="113">
        <v>0</v>
      </c>
      <c r="G165" s="113">
        <v>9</v>
      </c>
      <c r="H165" s="113">
        <v>0</v>
      </c>
      <c r="I165" s="113">
        <v>5</v>
      </c>
      <c r="J165" s="113">
        <v>2</v>
      </c>
      <c r="K165" s="113">
        <v>0</v>
      </c>
      <c r="L165" s="113">
        <v>1</v>
      </c>
      <c r="M165" s="113">
        <v>4</v>
      </c>
      <c r="N165" s="113">
        <v>0</v>
      </c>
      <c r="O165" s="113">
        <v>0</v>
      </c>
      <c r="P165" s="113">
        <v>2</v>
      </c>
      <c r="Q165" s="113" t="s">
        <v>56</v>
      </c>
      <c r="R165" s="113">
        <v>0</v>
      </c>
      <c r="S165" s="113">
        <v>5</v>
      </c>
      <c r="T165" s="113">
        <v>2</v>
      </c>
      <c r="U165" s="113">
        <v>0</v>
      </c>
      <c r="V165" s="113">
        <v>1</v>
      </c>
      <c r="W165" s="113">
        <v>1</v>
      </c>
      <c r="X165" s="113">
        <v>0</v>
      </c>
      <c r="Y165" s="113">
        <v>4</v>
      </c>
      <c r="Z165" s="113">
        <v>0</v>
      </c>
      <c r="AA165" s="113">
        <v>0</v>
      </c>
      <c r="AB165" s="119" t="s">
        <v>279</v>
      </c>
      <c r="AC165" s="115" t="s">
        <v>4</v>
      </c>
      <c r="AD165" s="116">
        <v>0</v>
      </c>
      <c r="AE165" s="116">
        <v>0</v>
      </c>
      <c r="AF165" s="116">
        <v>0</v>
      </c>
      <c r="AG165" s="180">
        <v>1070</v>
      </c>
      <c r="AH165" s="184">
        <v>0</v>
      </c>
      <c r="AI165" s="184">
        <v>0</v>
      </c>
      <c r="AJ165" s="184">
        <v>0</v>
      </c>
      <c r="AK165" s="184">
        <v>0</v>
      </c>
      <c r="AL165" s="184">
        <v>0</v>
      </c>
      <c r="AM165" s="102">
        <f t="shared" si="27"/>
        <v>1070</v>
      </c>
      <c r="AN165" s="9"/>
      <c r="AP165" s="52"/>
      <c r="AQ165" s="60"/>
      <c r="AR165" s="60"/>
      <c r="AS165" s="60"/>
      <c r="AT165" s="60"/>
      <c r="AU165" s="60"/>
      <c r="AV165" s="60"/>
      <c r="AW165" s="6"/>
    </row>
    <row r="166" spans="1:49" s="7" customFormat="1" ht="18.75" hidden="1" customHeight="1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>
        <v>0</v>
      </c>
      <c r="S166" s="113">
        <v>5</v>
      </c>
      <c r="T166" s="113">
        <v>2</v>
      </c>
      <c r="U166" s="113">
        <v>0</v>
      </c>
      <c r="V166" s="113">
        <v>1</v>
      </c>
      <c r="W166" s="113">
        <v>0</v>
      </c>
      <c r="X166" s="113">
        <v>0</v>
      </c>
      <c r="Y166" s="113">
        <v>5</v>
      </c>
      <c r="Z166" s="113">
        <v>0</v>
      </c>
      <c r="AA166" s="113">
        <v>0</v>
      </c>
      <c r="AB166" s="117" t="s">
        <v>27</v>
      </c>
      <c r="AC166" s="115" t="s">
        <v>4</v>
      </c>
      <c r="AD166" s="116"/>
      <c r="AE166" s="116"/>
      <c r="AF166" s="116"/>
      <c r="AG166" s="184"/>
      <c r="AH166" s="184"/>
      <c r="AI166" s="184"/>
      <c r="AJ166" s="184"/>
      <c r="AK166" s="184"/>
      <c r="AL166" s="184"/>
      <c r="AM166" s="102">
        <f t="shared" si="27"/>
        <v>0</v>
      </c>
      <c r="AN166" s="9"/>
      <c r="AP166" s="49">
        <f>AP169</f>
        <v>2334</v>
      </c>
      <c r="AQ166" s="60"/>
      <c r="AR166" s="60"/>
      <c r="AS166" s="60"/>
      <c r="AT166" s="60"/>
      <c r="AU166" s="60"/>
      <c r="AV166" s="60"/>
      <c r="AW166" s="6"/>
    </row>
    <row r="167" spans="1:49" s="7" customFormat="1" ht="37.5" customHeight="1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>
        <v>0</v>
      </c>
      <c r="S167" s="113">
        <v>5</v>
      </c>
      <c r="T167" s="113">
        <v>2</v>
      </c>
      <c r="U167" s="113">
        <v>0</v>
      </c>
      <c r="V167" s="113">
        <v>1</v>
      </c>
      <c r="W167" s="113">
        <v>1</v>
      </c>
      <c r="X167" s="113">
        <v>0</v>
      </c>
      <c r="Y167" s="113">
        <v>4</v>
      </c>
      <c r="Z167" s="113">
        <v>0</v>
      </c>
      <c r="AA167" s="113">
        <v>1</v>
      </c>
      <c r="AB167" s="119" t="s">
        <v>223</v>
      </c>
      <c r="AC167" s="115" t="s">
        <v>35</v>
      </c>
      <c r="AD167" s="116"/>
      <c r="AE167" s="116"/>
      <c r="AF167" s="116"/>
      <c r="AG167" s="184">
        <v>1</v>
      </c>
      <c r="AH167" s="184">
        <v>0</v>
      </c>
      <c r="AI167" s="184">
        <v>0</v>
      </c>
      <c r="AJ167" s="184">
        <v>0</v>
      </c>
      <c r="AK167" s="184">
        <v>0</v>
      </c>
      <c r="AL167" s="184">
        <v>0</v>
      </c>
      <c r="AM167" s="102">
        <v>1</v>
      </c>
      <c r="AN167" s="9"/>
      <c r="AP167" s="49"/>
      <c r="AQ167" s="60"/>
      <c r="AR167" s="60"/>
      <c r="AS167" s="60"/>
      <c r="AT167" s="60"/>
      <c r="AU167" s="60"/>
      <c r="AV167" s="60"/>
      <c r="AW167" s="6"/>
    </row>
    <row r="168" spans="1:49" s="7" customFormat="1" ht="75" customHeight="1">
      <c r="A168" s="113">
        <v>6</v>
      </c>
      <c r="B168" s="113">
        <v>0</v>
      </c>
      <c r="C168" s="113">
        <v>2</v>
      </c>
      <c r="D168" s="113">
        <v>0</v>
      </c>
      <c r="E168" s="113">
        <v>4</v>
      </c>
      <c r="F168" s="113">
        <v>0</v>
      </c>
      <c r="G168" s="113">
        <v>9</v>
      </c>
      <c r="H168" s="113">
        <v>0</v>
      </c>
      <c r="I168" s="113">
        <v>5</v>
      </c>
      <c r="J168" s="113">
        <v>2</v>
      </c>
      <c r="K168" s="113">
        <v>0</v>
      </c>
      <c r="L168" s="113">
        <v>1</v>
      </c>
      <c r="M168" s="113">
        <v>1</v>
      </c>
      <c r="N168" s="113">
        <v>0</v>
      </c>
      <c r="O168" s="113">
        <v>2</v>
      </c>
      <c r="P168" s="113">
        <v>1</v>
      </c>
      <c r="Q168" s="113" t="s">
        <v>56</v>
      </c>
      <c r="R168" s="113">
        <v>0</v>
      </c>
      <c r="S168" s="113">
        <v>5</v>
      </c>
      <c r="T168" s="113">
        <v>2</v>
      </c>
      <c r="U168" s="113">
        <v>0</v>
      </c>
      <c r="V168" s="113">
        <v>1</v>
      </c>
      <c r="W168" s="113">
        <v>1</v>
      </c>
      <c r="X168" s="113">
        <v>0</v>
      </c>
      <c r="Y168" s="113">
        <v>5</v>
      </c>
      <c r="Z168" s="113">
        <v>0</v>
      </c>
      <c r="AA168" s="113">
        <v>0</v>
      </c>
      <c r="AB168" s="119" t="s">
        <v>218</v>
      </c>
      <c r="AC168" s="115" t="s">
        <v>4</v>
      </c>
      <c r="AD168" s="116"/>
      <c r="AE168" s="116"/>
      <c r="AF168" s="116"/>
      <c r="AG168" s="180">
        <v>4170.8</v>
      </c>
      <c r="AH168" s="184">
        <v>0</v>
      </c>
      <c r="AI168" s="184">
        <v>0</v>
      </c>
      <c r="AJ168" s="184">
        <v>0</v>
      </c>
      <c r="AK168" s="184">
        <v>0</v>
      </c>
      <c r="AL168" s="184">
        <v>0</v>
      </c>
      <c r="AM168" s="102">
        <v>4170.8</v>
      </c>
      <c r="AN168" s="9"/>
      <c r="AP168" s="49"/>
      <c r="AQ168" s="60"/>
      <c r="AR168" s="60"/>
      <c r="AS168" s="60"/>
      <c r="AT168" s="60"/>
      <c r="AU168" s="60"/>
      <c r="AV168" s="60"/>
      <c r="AW168" s="6"/>
    </row>
    <row r="169" spans="1:49" s="7" customFormat="1" ht="31.5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>
        <v>0</v>
      </c>
      <c r="S169" s="113">
        <v>5</v>
      </c>
      <c r="T169" s="113">
        <v>2</v>
      </c>
      <c r="U169" s="113">
        <v>0</v>
      </c>
      <c r="V169" s="113">
        <v>1</v>
      </c>
      <c r="W169" s="113">
        <v>1</v>
      </c>
      <c r="X169" s="113">
        <v>0</v>
      </c>
      <c r="Y169" s="113">
        <v>5</v>
      </c>
      <c r="Z169" s="113">
        <v>0</v>
      </c>
      <c r="AA169" s="113">
        <v>1</v>
      </c>
      <c r="AB169" s="119" t="s">
        <v>224</v>
      </c>
      <c r="AC169" s="115" t="s">
        <v>35</v>
      </c>
      <c r="AD169" s="116"/>
      <c r="AE169" s="116"/>
      <c r="AF169" s="116"/>
      <c r="AG169" s="184">
        <v>1</v>
      </c>
      <c r="AH169" s="184">
        <v>0</v>
      </c>
      <c r="AI169" s="184">
        <v>0</v>
      </c>
      <c r="AJ169" s="184">
        <v>0</v>
      </c>
      <c r="AK169" s="184">
        <v>0</v>
      </c>
      <c r="AL169" s="184">
        <v>0</v>
      </c>
      <c r="AM169" s="102">
        <f t="shared" si="27"/>
        <v>1</v>
      </c>
      <c r="AN169" s="9"/>
      <c r="AP169" s="81">
        <v>2334</v>
      </c>
      <c r="AQ169" s="60"/>
      <c r="AR169" s="60"/>
      <c r="AS169" s="60"/>
      <c r="AT169" s="60"/>
      <c r="AU169" s="60"/>
      <c r="AV169" s="60"/>
      <c r="AW169" s="6"/>
    </row>
    <row r="170" spans="1:49" s="7" customFormat="1" ht="72" customHeight="1">
      <c r="A170" s="113">
        <v>6</v>
      </c>
      <c r="B170" s="113">
        <v>0</v>
      </c>
      <c r="C170" s="113">
        <v>2</v>
      </c>
      <c r="D170" s="113">
        <v>0</v>
      </c>
      <c r="E170" s="113">
        <v>4</v>
      </c>
      <c r="F170" s="113">
        <v>0</v>
      </c>
      <c r="G170" s="113">
        <v>9</v>
      </c>
      <c r="H170" s="113">
        <v>0</v>
      </c>
      <c r="I170" s="113">
        <v>5</v>
      </c>
      <c r="J170" s="113">
        <v>2</v>
      </c>
      <c r="K170" s="113">
        <v>0</v>
      </c>
      <c r="L170" s="113">
        <v>1</v>
      </c>
      <c r="M170" s="113">
        <v>4</v>
      </c>
      <c r="N170" s="113">
        <v>0</v>
      </c>
      <c r="O170" s="113">
        <v>0</v>
      </c>
      <c r="P170" s="113">
        <v>6</v>
      </c>
      <c r="Q170" s="113" t="s">
        <v>56</v>
      </c>
      <c r="R170" s="113">
        <v>0</v>
      </c>
      <c r="S170" s="113">
        <v>5</v>
      </c>
      <c r="T170" s="113">
        <v>2</v>
      </c>
      <c r="U170" s="113">
        <v>0</v>
      </c>
      <c r="V170" s="113">
        <v>1</v>
      </c>
      <c r="W170" s="113">
        <v>1</v>
      </c>
      <c r="X170" s="113">
        <v>0</v>
      </c>
      <c r="Y170" s="113">
        <v>6</v>
      </c>
      <c r="Z170" s="113">
        <v>0</v>
      </c>
      <c r="AA170" s="113">
        <v>0</v>
      </c>
      <c r="AB170" s="190" t="s">
        <v>215</v>
      </c>
      <c r="AC170" s="101" t="s">
        <v>30</v>
      </c>
      <c r="AD170" s="105"/>
      <c r="AE170" s="105"/>
      <c r="AF170" s="105"/>
      <c r="AG170" s="180">
        <v>7641.3</v>
      </c>
      <c r="AH170" s="215">
        <v>6101.9</v>
      </c>
      <c r="AI170" s="184">
        <v>5933</v>
      </c>
      <c r="AJ170" s="184">
        <v>10760.9</v>
      </c>
      <c r="AK170" s="180">
        <f>AK171</f>
        <v>8384.7999999999993</v>
      </c>
      <c r="AL170" s="180">
        <f>AL171</f>
        <v>8384.7999999999993</v>
      </c>
      <c r="AM170" s="102">
        <f>AG170+AH170+AI170+AJ170+AK170+AL170</f>
        <v>47206.7</v>
      </c>
      <c r="AN170" s="9"/>
      <c r="AP170" s="49"/>
      <c r="AQ170" s="60"/>
      <c r="AR170" s="60"/>
      <c r="AS170" s="60"/>
      <c r="AT170" s="60"/>
      <c r="AU170" s="60"/>
      <c r="AV170" s="60"/>
      <c r="AW170" s="6"/>
    </row>
    <row r="171" spans="1:49" s="7" customFormat="1" ht="31.5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>
        <v>0</v>
      </c>
      <c r="S171" s="113">
        <v>5</v>
      </c>
      <c r="T171" s="113">
        <v>2</v>
      </c>
      <c r="U171" s="113">
        <v>0</v>
      </c>
      <c r="V171" s="113">
        <v>1</v>
      </c>
      <c r="W171" s="113">
        <v>1</v>
      </c>
      <c r="X171" s="113">
        <v>0</v>
      </c>
      <c r="Y171" s="113">
        <v>6</v>
      </c>
      <c r="Z171" s="113">
        <v>0</v>
      </c>
      <c r="AA171" s="113">
        <v>0</v>
      </c>
      <c r="AB171" s="108" t="s">
        <v>42</v>
      </c>
      <c r="AC171" s="101" t="s">
        <v>4</v>
      </c>
      <c r="AD171" s="105"/>
      <c r="AE171" s="105"/>
      <c r="AF171" s="105"/>
      <c r="AG171" s="180">
        <v>7641.3</v>
      </c>
      <c r="AH171" s="184">
        <v>6101.9</v>
      </c>
      <c r="AI171" s="180">
        <v>5933</v>
      </c>
      <c r="AJ171" s="180">
        <v>10760.9</v>
      </c>
      <c r="AK171" s="180">
        <v>8384.7999999999993</v>
      </c>
      <c r="AL171" s="180">
        <v>8384.7999999999993</v>
      </c>
      <c r="AM171" s="102">
        <f t="shared" si="27"/>
        <v>47206.7</v>
      </c>
      <c r="AN171" s="9"/>
      <c r="AP171" s="49">
        <f>AP172</f>
        <v>0</v>
      </c>
      <c r="AQ171" s="60"/>
      <c r="AR171" s="60"/>
      <c r="AS171" s="60"/>
      <c r="AT171" s="60"/>
      <c r="AU171" s="60"/>
      <c r="AV171" s="60"/>
      <c r="AW171" s="6"/>
    </row>
    <row r="172" spans="1:49" s="7" customFormat="1" ht="31.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>
        <v>0</v>
      </c>
      <c r="S172" s="113">
        <v>5</v>
      </c>
      <c r="T172" s="113">
        <v>2</v>
      </c>
      <c r="U172" s="113">
        <v>0</v>
      </c>
      <c r="V172" s="113">
        <v>1</v>
      </c>
      <c r="W172" s="113">
        <v>1</v>
      </c>
      <c r="X172" s="113">
        <v>0</v>
      </c>
      <c r="Y172" s="113">
        <v>6</v>
      </c>
      <c r="Z172" s="113">
        <v>0</v>
      </c>
      <c r="AA172" s="113">
        <v>1</v>
      </c>
      <c r="AB172" s="104" t="s">
        <v>179</v>
      </c>
      <c r="AC172" s="101" t="s">
        <v>29</v>
      </c>
      <c r="AD172" s="105"/>
      <c r="AE172" s="105"/>
      <c r="AF172" s="105"/>
      <c r="AG172" s="184">
        <v>2</v>
      </c>
      <c r="AH172" s="180">
        <v>2</v>
      </c>
      <c r="AI172" s="180">
        <v>2</v>
      </c>
      <c r="AJ172" s="180">
        <v>2</v>
      </c>
      <c r="AK172" s="180">
        <v>2</v>
      </c>
      <c r="AL172" s="180">
        <v>2</v>
      </c>
      <c r="AM172" s="102">
        <f t="shared" si="27"/>
        <v>12</v>
      </c>
      <c r="AN172" s="9"/>
      <c r="AP172" s="81">
        <v>0</v>
      </c>
      <c r="AQ172" s="60"/>
      <c r="AR172" s="60"/>
      <c r="AS172" s="60"/>
      <c r="AT172" s="60"/>
      <c r="AU172" s="60"/>
      <c r="AV172" s="60"/>
      <c r="AW172" s="6"/>
    </row>
    <row r="173" spans="1:49" s="7" customFormat="1" ht="65.25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>
        <v>0</v>
      </c>
      <c r="S173" s="113">
        <v>5</v>
      </c>
      <c r="T173" s="113">
        <v>2</v>
      </c>
      <c r="U173" s="113">
        <v>0</v>
      </c>
      <c r="V173" s="113">
        <v>1</v>
      </c>
      <c r="W173" s="113">
        <v>1</v>
      </c>
      <c r="X173" s="113">
        <v>0</v>
      </c>
      <c r="Y173" s="113">
        <v>0</v>
      </c>
      <c r="Z173" s="113">
        <v>0</v>
      </c>
      <c r="AA173" s="113">
        <v>0</v>
      </c>
      <c r="AB173" s="204" t="s">
        <v>216</v>
      </c>
      <c r="AC173" s="101" t="s">
        <v>30</v>
      </c>
      <c r="AD173" s="105"/>
      <c r="AE173" s="105"/>
      <c r="AF173" s="105"/>
      <c r="AG173" s="180">
        <f>AG174+AG176+AG178</f>
        <v>13973.4</v>
      </c>
      <c r="AH173" s="180">
        <f>AH176</f>
        <v>0</v>
      </c>
      <c r="AI173" s="180">
        <f>AI176</f>
        <v>0</v>
      </c>
      <c r="AJ173" s="180">
        <f>AJ176</f>
        <v>0</v>
      </c>
      <c r="AK173" s="180">
        <f>AK176</f>
        <v>0</v>
      </c>
      <c r="AL173" s="180">
        <f>AL176</f>
        <v>0</v>
      </c>
      <c r="AM173" s="102">
        <f t="shared" si="27"/>
        <v>13973.4</v>
      </c>
      <c r="AN173" s="9"/>
      <c r="AP173" s="49"/>
      <c r="AQ173" s="60"/>
      <c r="AR173" s="60"/>
      <c r="AS173" s="60"/>
      <c r="AT173" s="60"/>
      <c r="AU173" s="60"/>
      <c r="AV173" s="60"/>
      <c r="AW173" s="6"/>
    </row>
    <row r="174" spans="1:49" s="7" customFormat="1" ht="75" customHeight="1">
      <c r="A174" s="113">
        <v>6</v>
      </c>
      <c r="B174" s="113">
        <v>0</v>
      </c>
      <c r="C174" s="113">
        <v>2</v>
      </c>
      <c r="D174" s="113">
        <v>0</v>
      </c>
      <c r="E174" s="113">
        <v>4</v>
      </c>
      <c r="F174" s="113">
        <v>0</v>
      </c>
      <c r="G174" s="113">
        <v>9</v>
      </c>
      <c r="H174" s="113">
        <v>0</v>
      </c>
      <c r="I174" s="113">
        <v>5</v>
      </c>
      <c r="J174" s="113">
        <v>2</v>
      </c>
      <c r="K174" s="113">
        <v>0</v>
      </c>
      <c r="L174" s="113">
        <v>1</v>
      </c>
      <c r="M174" s="113">
        <v>2</v>
      </c>
      <c r="N174" s="113">
        <v>0</v>
      </c>
      <c r="O174" s="113">
        <v>0</v>
      </c>
      <c r="P174" s="113">
        <v>5</v>
      </c>
      <c r="Q174" s="113" t="s">
        <v>56</v>
      </c>
      <c r="R174" s="113">
        <v>0</v>
      </c>
      <c r="S174" s="113">
        <v>5</v>
      </c>
      <c r="T174" s="113">
        <v>2</v>
      </c>
      <c r="U174" s="113">
        <v>0</v>
      </c>
      <c r="V174" s="113">
        <v>1</v>
      </c>
      <c r="W174" s="113">
        <v>1</v>
      </c>
      <c r="X174" s="113">
        <v>0</v>
      </c>
      <c r="Y174" s="113">
        <v>7</v>
      </c>
      <c r="Z174" s="113">
        <v>0</v>
      </c>
      <c r="AA174" s="113">
        <v>0</v>
      </c>
      <c r="AB174" s="202" t="s">
        <v>280</v>
      </c>
      <c r="AC174" s="101" t="s">
        <v>4</v>
      </c>
      <c r="AD174" s="105"/>
      <c r="AE174" s="105"/>
      <c r="AF174" s="105"/>
      <c r="AG174" s="183">
        <v>28.3</v>
      </c>
      <c r="AH174" s="180">
        <v>0</v>
      </c>
      <c r="AI174" s="180">
        <v>0</v>
      </c>
      <c r="AJ174" s="180">
        <v>0</v>
      </c>
      <c r="AK174" s="180">
        <v>0</v>
      </c>
      <c r="AL174" s="180">
        <v>0</v>
      </c>
      <c r="AM174" s="200">
        <v>28.3</v>
      </c>
      <c r="AN174" s="9"/>
      <c r="AP174" s="49"/>
      <c r="AQ174" s="60"/>
      <c r="AR174" s="60"/>
      <c r="AS174" s="60"/>
      <c r="AT174" s="60"/>
      <c r="AU174" s="60"/>
      <c r="AV174" s="60"/>
      <c r="AW174" s="6"/>
    </row>
    <row r="175" spans="1:49" s="7" customFormat="1" ht="31.5">
      <c r="A175" s="113"/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>
        <v>0</v>
      </c>
      <c r="S175" s="113">
        <v>5</v>
      </c>
      <c r="T175" s="113">
        <v>2</v>
      </c>
      <c r="U175" s="113">
        <v>0</v>
      </c>
      <c r="V175" s="113">
        <v>1</v>
      </c>
      <c r="W175" s="113">
        <v>1</v>
      </c>
      <c r="X175" s="113">
        <v>0</v>
      </c>
      <c r="Y175" s="113">
        <v>7</v>
      </c>
      <c r="Z175" s="113">
        <v>0</v>
      </c>
      <c r="AA175" s="113">
        <v>1</v>
      </c>
      <c r="AB175" s="104" t="s">
        <v>43</v>
      </c>
      <c r="AC175" s="101" t="s">
        <v>29</v>
      </c>
      <c r="AD175" s="105"/>
      <c r="AE175" s="105"/>
      <c r="AF175" s="105"/>
      <c r="AG175" s="184">
        <v>1.3</v>
      </c>
      <c r="AH175" s="180">
        <v>0</v>
      </c>
      <c r="AI175" s="180">
        <v>0</v>
      </c>
      <c r="AJ175" s="180">
        <v>0</v>
      </c>
      <c r="AK175" s="180">
        <v>0</v>
      </c>
      <c r="AL175" s="180">
        <v>0</v>
      </c>
      <c r="AM175" s="102">
        <v>1.3</v>
      </c>
      <c r="AN175" s="9"/>
      <c r="AP175" s="49"/>
      <c r="AQ175" s="60"/>
      <c r="AR175" s="60"/>
      <c r="AS175" s="60"/>
      <c r="AT175" s="60"/>
      <c r="AU175" s="60"/>
      <c r="AV175" s="60"/>
      <c r="AW175" s="6"/>
    </row>
    <row r="176" spans="1:49" s="7" customFormat="1" ht="63">
      <c r="A176" s="113">
        <v>6</v>
      </c>
      <c r="B176" s="113">
        <v>0</v>
      </c>
      <c r="C176" s="113">
        <v>2</v>
      </c>
      <c r="D176" s="113">
        <v>0</v>
      </c>
      <c r="E176" s="113">
        <v>4</v>
      </c>
      <c r="F176" s="113">
        <v>0</v>
      </c>
      <c r="G176" s="113">
        <v>9</v>
      </c>
      <c r="H176" s="113">
        <v>0</v>
      </c>
      <c r="I176" s="113">
        <v>5</v>
      </c>
      <c r="J176" s="113">
        <v>2</v>
      </c>
      <c r="K176" s="113">
        <v>0</v>
      </c>
      <c r="L176" s="113">
        <v>1</v>
      </c>
      <c r="M176" s="113">
        <v>4</v>
      </c>
      <c r="N176" s="113">
        <v>0</v>
      </c>
      <c r="O176" s="113">
        <v>0</v>
      </c>
      <c r="P176" s="113">
        <v>5</v>
      </c>
      <c r="Q176" s="113" t="s">
        <v>56</v>
      </c>
      <c r="R176" s="113">
        <v>0</v>
      </c>
      <c r="S176" s="113">
        <v>5</v>
      </c>
      <c r="T176" s="113">
        <v>2</v>
      </c>
      <c r="U176" s="113">
        <v>0</v>
      </c>
      <c r="V176" s="113">
        <v>1</v>
      </c>
      <c r="W176" s="113">
        <v>1</v>
      </c>
      <c r="X176" s="113">
        <v>0</v>
      </c>
      <c r="Y176" s="113">
        <v>8</v>
      </c>
      <c r="Z176" s="113">
        <v>0</v>
      </c>
      <c r="AA176" s="113">
        <v>0</v>
      </c>
      <c r="AB176" s="112" t="s">
        <v>281</v>
      </c>
      <c r="AC176" s="101" t="s">
        <v>4</v>
      </c>
      <c r="AD176" s="105"/>
      <c r="AE176" s="105"/>
      <c r="AF176" s="105"/>
      <c r="AG176" s="201">
        <v>2847.1</v>
      </c>
      <c r="AH176" s="180">
        <v>0</v>
      </c>
      <c r="AI176" s="180">
        <v>0</v>
      </c>
      <c r="AJ176" s="180">
        <v>0</v>
      </c>
      <c r="AK176" s="180">
        <v>0</v>
      </c>
      <c r="AL176" s="180">
        <v>0</v>
      </c>
      <c r="AM176" s="197">
        <f t="shared" si="27"/>
        <v>2847.1</v>
      </c>
      <c r="AN176" s="9"/>
      <c r="AP176" s="49">
        <f>AP179</f>
        <v>0</v>
      </c>
      <c r="AQ176" s="60"/>
      <c r="AR176" s="60"/>
      <c r="AS176" s="60"/>
      <c r="AT176" s="60"/>
      <c r="AU176" s="60"/>
      <c r="AV176" s="60"/>
      <c r="AW176" s="6"/>
    </row>
    <row r="177" spans="1:79" s="7" customFormat="1" ht="31.5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>
        <v>0</v>
      </c>
      <c r="S177" s="113">
        <v>5</v>
      </c>
      <c r="T177" s="113">
        <v>2</v>
      </c>
      <c r="U177" s="113">
        <v>0</v>
      </c>
      <c r="V177" s="113">
        <v>1</v>
      </c>
      <c r="W177" s="113">
        <v>1</v>
      </c>
      <c r="X177" s="113">
        <v>0</v>
      </c>
      <c r="Y177" s="113">
        <v>8</v>
      </c>
      <c r="Z177" s="113">
        <v>0</v>
      </c>
      <c r="AA177" s="113">
        <v>1</v>
      </c>
      <c r="AB177" s="104" t="s">
        <v>225</v>
      </c>
      <c r="AC177" s="101" t="s">
        <v>29</v>
      </c>
      <c r="AD177" s="105"/>
      <c r="AE177" s="105"/>
      <c r="AF177" s="105"/>
      <c r="AG177" s="184">
        <v>1.3</v>
      </c>
      <c r="AH177" s="180">
        <v>0</v>
      </c>
      <c r="AI177" s="180">
        <v>0</v>
      </c>
      <c r="AJ177" s="180">
        <v>0</v>
      </c>
      <c r="AK177" s="180">
        <v>0</v>
      </c>
      <c r="AL177" s="180">
        <v>0</v>
      </c>
      <c r="AM177" s="102">
        <v>1.3</v>
      </c>
      <c r="AN177" s="9"/>
      <c r="AP177" s="49"/>
      <c r="AQ177" s="60"/>
      <c r="AR177" s="60"/>
      <c r="AS177" s="60"/>
      <c r="AT177" s="60"/>
      <c r="AU177" s="60"/>
      <c r="AV177" s="60"/>
      <c r="AW177" s="6"/>
    </row>
    <row r="178" spans="1:79" s="7" customFormat="1" ht="78.75">
      <c r="A178" s="113">
        <v>6</v>
      </c>
      <c r="B178" s="113">
        <v>0</v>
      </c>
      <c r="C178" s="113">
        <v>2</v>
      </c>
      <c r="D178" s="113">
        <v>0</v>
      </c>
      <c r="E178" s="113">
        <v>4</v>
      </c>
      <c r="F178" s="113">
        <v>0</v>
      </c>
      <c r="G178" s="113">
        <v>9</v>
      </c>
      <c r="H178" s="113">
        <v>0</v>
      </c>
      <c r="I178" s="113">
        <v>5</v>
      </c>
      <c r="J178" s="113">
        <v>2</v>
      </c>
      <c r="K178" s="113">
        <v>0</v>
      </c>
      <c r="L178" s="113">
        <v>1</v>
      </c>
      <c r="M178" s="113">
        <v>1</v>
      </c>
      <c r="N178" s="113">
        <v>0</v>
      </c>
      <c r="O178" s="113">
        <v>2</v>
      </c>
      <c r="P178" s="113">
        <v>0</v>
      </c>
      <c r="Q178" s="113" t="s">
        <v>56</v>
      </c>
      <c r="R178" s="113">
        <v>0</v>
      </c>
      <c r="S178" s="113">
        <v>5</v>
      </c>
      <c r="T178" s="113">
        <v>2</v>
      </c>
      <c r="U178" s="113">
        <v>0</v>
      </c>
      <c r="V178" s="113">
        <v>1</v>
      </c>
      <c r="W178" s="113">
        <v>1</v>
      </c>
      <c r="X178" s="113">
        <v>0</v>
      </c>
      <c r="Y178" s="113">
        <v>9</v>
      </c>
      <c r="Z178" s="113">
        <v>0</v>
      </c>
      <c r="AA178" s="113">
        <v>0</v>
      </c>
      <c r="AB178" s="119" t="s">
        <v>219</v>
      </c>
      <c r="AC178" s="101" t="s">
        <v>4</v>
      </c>
      <c r="AD178" s="105"/>
      <c r="AE178" s="105"/>
      <c r="AF178" s="105"/>
      <c r="AG178" s="180">
        <v>11098</v>
      </c>
      <c r="AH178" s="180">
        <v>0</v>
      </c>
      <c r="AI178" s="180">
        <v>0</v>
      </c>
      <c r="AJ178" s="180">
        <v>0</v>
      </c>
      <c r="AK178" s="180">
        <v>0</v>
      </c>
      <c r="AL178" s="180">
        <v>0</v>
      </c>
      <c r="AM178" s="102">
        <f t="shared" si="27"/>
        <v>11098</v>
      </c>
      <c r="AN178" s="9"/>
      <c r="AP178" s="49"/>
      <c r="AQ178" s="60"/>
      <c r="AR178" s="60"/>
      <c r="AS178" s="60"/>
      <c r="AT178" s="60"/>
      <c r="AU178" s="60"/>
      <c r="AV178" s="60"/>
      <c r="AW178" s="6"/>
    </row>
    <row r="179" spans="1:79" s="7" customFormat="1" ht="31.5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>
        <v>0</v>
      </c>
      <c r="S179" s="113">
        <v>5</v>
      </c>
      <c r="T179" s="113">
        <v>2</v>
      </c>
      <c r="U179" s="113">
        <v>0</v>
      </c>
      <c r="V179" s="113">
        <v>1</v>
      </c>
      <c r="W179" s="113">
        <v>1</v>
      </c>
      <c r="X179" s="113">
        <v>0</v>
      </c>
      <c r="Y179" s="113">
        <v>9</v>
      </c>
      <c r="Z179" s="113">
        <v>0</v>
      </c>
      <c r="AA179" s="113">
        <v>1</v>
      </c>
      <c r="AB179" s="104" t="s">
        <v>226</v>
      </c>
      <c r="AC179" s="101" t="s">
        <v>29</v>
      </c>
      <c r="AD179" s="105"/>
      <c r="AE179" s="105"/>
      <c r="AF179" s="105"/>
      <c r="AG179" s="184">
        <v>1.3</v>
      </c>
      <c r="AH179" s="180">
        <v>0</v>
      </c>
      <c r="AI179" s="180">
        <v>0</v>
      </c>
      <c r="AJ179" s="180">
        <v>0</v>
      </c>
      <c r="AK179" s="180">
        <v>0</v>
      </c>
      <c r="AL179" s="180">
        <v>0</v>
      </c>
      <c r="AM179" s="102">
        <f t="shared" si="27"/>
        <v>1.3</v>
      </c>
      <c r="AN179" s="9"/>
      <c r="AP179" s="49">
        <v>0</v>
      </c>
      <c r="AQ179" s="60"/>
      <c r="AR179" s="60"/>
      <c r="AS179" s="60"/>
      <c r="AT179" s="60"/>
      <c r="AU179" s="60"/>
      <c r="AV179" s="60"/>
      <c r="AW179" s="6"/>
    </row>
    <row r="180" spans="1:79" s="7" customFormat="1" ht="75" customHeight="1">
      <c r="A180" s="113">
        <v>6</v>
      </c>
      <c r="B180" s="113">
        <v>0</v>
      </c>
      <c r="C180" s="113">
        <v>2</v>
      </c>
      <c r="D180" s="113">
        <v>0</v>
      </c>
      <c r="E180" s="113">
        <v>4</v>
      </c>
      <c r="F180" s="113">
        <v>0</v>
      </c>
      <c r="G180" s="113">
        <v>9</v>
      </c>
      <c r="H180" s="113">
        <v>0</v>
      </c>
      <c r="I180" s="113">
        <v>5</v>
      </c>
      <c r="J180" s="113">
        <v>2</v>
      </c>
      <c r="K180" s="113">
        <v>0</v>
      </c>
      <c r="L180" s="113">
        <v>1</v>
      </c>
      <c r="M180" s="113">
        <v>2</v>
      </c>
      <c r="N180" s="113">
        <v>0</v>
      </c>
      <c r="O180" s="113">
        <v>0</v>
      </c>
      <c r="P180" s="113">
        <v>3</v>
      </c>
      <c r="Q180" s="113" t="s">
        <v>56</v>
      </c>
      <c r="R180" s="113">
        <v>0</v>
      </c>
      <c r="S180" s="113">
        <v>5</v>
      </c>
      <c r="T180" s="113">
        <v>2</v>
      </c>
      <c r="U180" s="113">
        <v>0</v>
      </c>
      <c r="V180" s="113">
        <v>1</v>
      </c>
      <c r="W180" s="113">
        <v>1</v>
      </c>
      <c r="X180" s="113">
        <v>1</v>
      </c>
      <c r="Y180" s="113">
        <v>0</v>
      </c>
      <c r="Z180" s="113">
        <v>0</v>
      </c>
      <c r="AA180" s="113">
        <v>0</v>
      </c>
      <c r="AB180" s="120" t="s">
        <v>250</v>
      </c>
      <c r="AC180" s="101" t="s">
        <v>30</v>
      </c>
      <c r="AD180" s="105"/>
      <c r="AE180" s="105"/>
      <c r="AF180" s="105"/>
      <c r="AG180" s="199">
        <v>5064.5</v>
      </c>
      <c r="AH180" s="215">
        <v>9220</v>
      </c>
      <c r="AI180" s="184">
        <v>2577.6999999999998</v>
      </c>
      <c r="AJ180" s="184">
        <v>2577.6999999999998</v>
      </c>
      <c r="AK180" s="180">
        <f>AK181</f>
        <v>2714.5</v>
      </c>
      <c r="AL180" s="180">
        <f>AL181</f>
        <v>2714.5</v>
      </c>
      <c r="AM180" s="102">
        <f t="shared" si="27"/>
        <v>24868.9</v>
      </c>
      <c r="AN180" s="9"/>
      <c r="AP180" s="49"/>
      <c r="AQ180" s="60"/>
      <c r="AR180" s="60"/>
      <c r="AS180" s="60"/>
      <c r="AT180" s="60"/>
      <c r="AU180" s="60"/>
      <c r="AV180" s="60"/>
      <c r="AW180" s="6"/>
    </row>
    <row r="181" spans="1:79" s="7" customFormat="1" ht="31.5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>
        <v>0</v>
      </c>
      <c r="S181" s="113">
        <v>5</v>
      </c>
      <c r="T181" s="113">
        <v>2</v>
      </c>
      <c r="U181" s="113">
        <v>0</v>
      </c>
      <c r="V181" s="113">
        <v>1</v>
      </c>
      <c r="W181" s="113">
        <v>1</v>
      </c>
      <c r="X181" s="113">
        <v>1</v>
      </c>
      <c r="Y181" s="113">
        <v>0</v>
      </c>
      <c r="Z181" s="113">
        <v>0</v>
      </c>
      <c r="AA181" s="113">
        <v>0</v>
      </c>
      <c r="AB181" s="108" t="s">
        <v>42</v>
      </c>
      <c r="AC181" s="101" t="s">
        <v>4</v>
      </c>
      <c r="AD181" s="105"/>
      <c r="AE181" s="105"/>
      <c r="AF181" s="105"/>
      <c r="AG181" s="180">
        <v>5064.5</v>
      </c>
      <c r="AH181" s="184">
        <v>9220</v>
      </c>
      <c r="AI181" s="180">
        <v>2577.6999999999998</v>
      </c>
      <c r="AJ181" s="180">
        <v>2577.6999999999998</v>
      </c>
      <c r="AK181" s="180">
        <v>2714.5</v>
      </c>
      <c r="AL181" s="180">
        <v>2714.5</v>
      </c>
      <c r="AM181" s="102">
        <f t="shared" si="27"/>
        <v>24868.9</v>
      </c>
      <c r="AN181" s="9"/>
      <c r="AP181" s="52">
        <f>AP188</f>
        <v>2638.3</v>
      </c>
      <c r="AQ181" s="60"/>
      <c r="AR181" s="60"/>
      <c r="AS181" s="60"/>
      <c r="AT181" s="60"/>
      <c r="AU181" s="60"/>
      <c r="AV181" s="60"/>
      <c r="AW181" s="6"/>
    </row>
    <row r="182" spans="1:79" s="7" customFormat="1" ht="31.5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>
        <v>0</v>
      </c>
      <c r="S182" s="113">
        <v>5</v>
      </c>
      <c r="T182" s="113">
        <v>2</v>
      </c>
      <c r="U182" s="113">
        <v>0</v>
      </c>
      <c r="V182" s="113">
        <v>1</v>
      </c>
      <c r="W182" s="113">
        <v>1</v>
      </c>
      <c r="X182" s="113">
        <v>1</v>
      </c>
      <c r="Y182" s="113">
        <v>0</v>
      </c>
      <c r="Z182" s="113">
        <v>0</v>
      </c>
      <c r="AA182" s="113">
        <v>1</v>
      </c>
      <c r="AB182" s="104" t="s">
        <v>217</v>
      </c>
      <c r="AC182" s="101" t="s">
        <v>29</v>
      </c>
      <c r="AD182" s="105"/>
      <c r="AE182" s="105"/>
      <c r="AF182" s="105"/>
      <c r="AG182" s="180">
        <v>1.2</v>
      </c>
      <c r="AH182" s="180">
        <v>1.2</v>
      </c>
      <c r="AI182" s="180">
        <v>1.2</v>
      </c>
      <c r="AJ182" s="180">
        <v>1.2</v>
      </c>
      <c r="AK182" s="180">
        <v>1.2</v>
      </c>
      <c r="AL182" s="180">
        <v>1.2</v>
      </c>
      <c r="AM182" s="102">
        <f t="shared" si="27"/>
        <v>7.2</v>
      </c>
      <c r="AN182" s="9"/>
      <c r="AP182" s="53"/>
      <c r="AQ182" s="60"/>
      <c r="AR182" s="60"/>
      <c r="AS182" s="60"/>
      <c r="AT182" s="60"/>
      <c r="AU182" s="60"/>
      <c r="AV182" s="60"/>
      <c r="AW182" s="6"/>
    </row>
    <row r="183" spans="1:79" s="7" customFormat="1" ht="72" customHeight="1">
      <c r="A183" s="113">
        <v>6</v>
      </c>
      <c r="B183" s="113">
        <v>0</v>
      </c>
      <c r="C183" s="113">
        <v>2</v>
      </c>
      <c r="D183" s="113">
        <v>0</v>
      </c>
      <c r="E183" s="113">
        <v>4</v>
      </c>
      <c r="F183" s="113">
        <v>0</v>
      </c>
      <c r="G183" s="113">
        <v>9</v>
      </c>
      <c r="H183" s="113">
        <v>0</v>
      </c>
      <c r="I183" s="113">
        <v>5</v>
      </c>
      <c r="J183" s="113">
        <v>2</v>
      </c>
      <c r="K183" s="113">
        <v>0</v>
      </c>
      <c r="L183" s="113">
        <v>1</v>
      </c>
      <c r="M183" s="113" t="s">
        <v>60</v>
      </c>
      <c r="N183" s="113">
        <v>1</v>
      </c>
      <c r="O183" s="113">
        <v>0</v>
      </c>
      <c r="P183" s="113">
        <v>5</v>
      </c>
      <c r="Q183" s="113" t="s">
        <v>56</v>
      </c>
      <c r="R183" s="113">
        <v>0</v>
      </c>
      <c r="S183" s="113">
        <v>5</v>
      </c>
      <c r="T183" s="113">
        <v>2</v>
      </c>
      <c r="U183" s="113">
        <v>0</v>
      </c>
      <c r="V183" s="113">
        <v>1</v>
      </c>
      <c r="W183" s="113">
        <v>1</v>
      </c>
      <c r="X183" s="113">
        <v>1</v>
      </c>
      <c r="Y183" s="113">
        <v>1</v>
      </c>
      <c r="Z183" s="113">
        <v>0</v>
      </c>
      <c r="AA183" s="113">
        <v>0</v>
      </c>
      <c r="AB183" s="106" t="s">
        <v>259</v>
      </c>
      <c r="AC183" s="115" t="s">
        <v>4</v>
      </c>
      <c r="AD183" s="105"/>
      <c r="AE183" s="105"/>
      <c r="AF183" s="105"/>
      <c r="AG183" s="180">
        <v>0</v>
      </c>
      <c r="AH183" s="215">
        <v>3932.3</v>
      </c>
      <c r="AI183" s="184">
        <v>0</v>
      </c>
      <c r="AJ183" s="184">
        <v>0</v>
      </c>
      <c r="AK183" s="180">
        <v>0</v>
      </c>
      <c r="AL183" s="180">
        <v>0</v>
      </c>
      <c r="AM183" s="102">
        <f t="shared" si="27"/>
        <v>3932.3</v>
      </c>
      <c r="AN183" s="9"/>
      <c r="AP183" s="53"/>
      <c r="AQ183" s="60"/>
      <c r="AR183" s="60"/>
      <c r="AS183" s="60"/>
      <c r="AT183" s="60"/>
      <c r="AU183" s="60"/>
      <c r="AV183" s="60"/>
      <c r="AW183" s="6"/>
    </row>
    <row r="184" spans="1:79" s="7" customFormat="1" ht="33.75" customHeight="1">
      <c r="A184" s="113"/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>
        <v>0</v>
      </c>
      <c r="S184" s="113">
        <v>5</v>
      </c>
      <c r="T184" s="113">
        <v>2</v>
      </c>
      <c r="U184" s="113">
        <v>0</v>
      </c>
      <c r="V184" s="113">
        <v>1</v>
      </c>
      <c r="W184" s="113">
        <v>1</v>
      </c>
      <c r="X184" s="113">
        <v>1</v>
      </c>
      <c r="Y184" s="113">
        <v>1</v>
      </c>
      <c r="Z184" s="113">
        <v>0</v>
      </c>
      <c r="AA184" s="113">
        <v>0</v>
      </c>
      <c r="AB184" s="117" t="s">
        <v>26</v>
      </c>
      <c r="AC184" s="115" t="s">
        <v>4</v>
      </c>
      <c r="AD184" s="105"/>
      <c r="AE184" s="105"/>
      <c r="AF184" s="105"/>
      <c r="AG184" s="180">
        <v>0</v>
      </c>
      <c r="AH184" s="180">
        <v>3932.3</v>
      </c>
      <c r="AI184" s="180">
        <v>0</v>
      </c>
      <c r="AJ184" s="180">
        <v>0</v>
      </c>
      <c r="AK184" s="180">
        <v>0</v>
      </c>
      <c r="AL184" s="180">
        <v>0</v>
      </c>
      <c r="AM184" s="102">
        <f t="shared" si="27"/>
        <v>3932.3</v>
      </c>
      <c r="AN184" s="9"/>
      <c r="AP184" s="53"/>
      <c r="AQ184" s="60"/>
      <c r="AR184" s="60"/>
      <c r="AS184" s="60"/>
      <c r="AT184" s="60"/>
      <c r="AU184" s="60"/>
      <c r="AV184" s="60"/>
      <c r="AW184" s="6"/>
    </row>
    <row r="185" spans="1:79" s="7" customFormat="1" ht="33.75" customHeight="1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>
        <v>0</v>
      </c>
      <c r="S185" s="113">
        <v>5</v>
      </c>
      <c r="T185" s="113">
        <v>2</v>
      </c>
      <c r="U185" s="113">
        <v>0</v>
      </c>
      <c r="V185" s="113">
        <v>1</v>
      </c>
      <c r="W185" s="113">
        <v>1</v>
      </c>
      <c r="X185" s="113">
        <v>1</v>
      </c>
      <c r="Y185" s="113">
        <v>1</v>
      </c>
      <c r="Z185" s="113">
        <v>0</v>
      </c>
      <c r="AA185" s="113">
        <v>1</v>
      </c>
      <c r="AB185" s="216" t="s">
        <v>267</v>
      </c>
      <c r="AC185" s="101" t="s">
        <v>29</v>
      </c>
      <c r="AD185" s="105"/>
      <c r="AE185" s="105"/>
      <c r="AF185" s="105"/>
      <c r="AG185" s="180">
        <v>0</v>
      </c>
      <c r="AH185" s="180">
        <v>3</v>
      </c>
      <c r="AI185" s="180">
        <v>0</v>
      </c>
      <c r="AJ185" s="180">
        <v>0</v>
      </c>
      <c r="AK185" s="180">
        <v>0</v>
      </c>
      <c r="AL185" s="180">
        <v>0</v>
      </c>
      <c r="AM185" s="102">
        <f t="shared" si="27"/>
        <v>3</v>
      </c>
      <c r="AN185" s="9"/>
      <c r="AP185" s="53"/>
      <c r="AQ185" s="60"/>
      <c r="AR185" s="60"/>
      <c r="AS185" s="60"/>
      <c r="AT185" s="60"/>
      <c r="AU185" s="60"/>
      <c r="AV185" s="60"/>
      <c r="AW185" s="6"/>
    </row>
    <row r="186" spans="1:79" s="7" customFormat="1" ht="63">
      <c r="A186" s="103">
        <v>6</v>
      </c>
      <c r="B186" s="103">
        <v>0</v>
      </c>
      <c r="C186" s="103">
        <v>2</v>
      </c>
      <c r="D186" s="103">
        <v>0</v>
      </c>
      <c r="E186" s="103">
        <v>4</v>
      </c>
      <c r="F186" s="103">
        <v>0</v>
      </c>
      <c r="G186" s="103">
        <v>9</v>
      </c>
      <c r="H186" s="103">
        <v>0</v>
      </c>
      <c r="I186" s="103">
        <v>5</v>
      </c>
      <c r="J186" s="103">
        <v>2</v>
      </c>
      <c r="K186" s="103">
        <v>0</v>
      </c>
      <c r="L186" s="103">
        <v>1</v>
      </c>
      <c r="M186" s="103">
        <v>1</v>
      </c>
      <c r="N186" s="103">
        <v>1</v>
      </c>
      <c r="O186" s="103">
        <v>0</v>
      </c>
      <c r="P186" s="103">
        <v>5</v>
      </c>
      <c r="Q186" s="103">
        <v>0</v>
      </c>
      <c r="R186" s="113">
        <v>0</v>
      </c>
      <c r="S186" s="113">
        <v>5</v>
      </c>
      <c r="T186" s="113">
        <v>2</v>
      </c>
      <c r="U186" s="113">
        <v>0</v>
      </c>
      <c r="V186" s="113">
        <v>1</v>
      </c>
      <c r="W186" s="113">
        <v>1</v>
      </c>
      <c r="X186" s="113">
        <v>1</v>
      </c>
      <c r="Y186" s="113">
        <v>2</v>
      </c>
      <c r="Z186" s="113">
        <v>0</v>
      </c>
      <c r="AA186" s="113">
        <v>0</v>
      </c>
      <c r="AB186" s="219" t="s">
        <v>274</v>
      </c>
      <c r="AC186" s="115" t="s">
        <v>4</v>
      </c>
      <c r="AD186" s="105"/>
      <c r="AE186" s="105"/>
      <c r="AF186" s="105"/>
      <c r="AG186" s="180">
        <v>0</v>
      </c>
      <c r="AH186" s="215">
        <v>13468.1</v>
      </c>
      <c r="AI186" s="180">
        <v>0</v>
      </c>
      <c r="AJ186" s="180">
        <v>0</v>
      </c>
      <c r="AK186" s="180">
        <v>0</v>
      </c>
      <c r="AL186" s="180">
        <v>0</v>
      </c>
      <c r="AM186" s="102">
        <f t="shared" si="27"/>
        <v>13468.1</v>
      </c>
      <c r="AN186" s="9"/>
      <c r="AP186" s="53"/>
      <c r="AQ186" s="60"/>
      <c r="AR186" s="60"/>
      <c r="AS186" s="60"/>
      <c r="AT186" s="60"/>
      <c r="AU186" s="60"/>
      <c r="AV186" s="60"/>
      <c r="AW186" s="6"/>
    </row>
    <row r="187" spans="1:79" s="7" customFormat="1" ht="31.5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>
        <v>0</v>
      </c>
      <c r="S187" s="113">
        <v>5</v>
      </c>
      <c r="T187" s="113">
        <v>2</v>
      </c>
      <c r="U187" s="113">
        <v>0</v>
      </c>
      <c r="V187" s="113">
        <v>1</v>
      </c>
      <c r="W187" s="113">
        <v>1</v>
      </c>
      <c r="X187" s="113">
        <v>1</v>
      </c>
      <c r="Y187" s="113">
        <v>2</v>
      </c>
      <c r="Z187" s="113">
        <v>0</v>
      </c>
      <c r="AA187" s="113">
        <v>1</v>
      </c>
      <c r="AB187" s="114" t="s">
        <v>266</v>
      </c>
      <c r="AC187" s="101" t="s">
        <v>29</v>
      </c>
      <c r="AD187" s="105"/>
      <c r="AE187" s="105"/>
      <c r="AF187" s="105"/>
      <c r="AG187" s="180">
        <v>0</v>
      </c>
      <c r="AH187" s="180">
        <v>3</v>
      </c>
      <c r="AI187" s="180">
        <v>0</v>
      </c>
      <c r="AJ187" s="180">
        <v>0</v>
      </c>
      <c r="AK187" s="180">
        <v>0</v>
      </c>
      <c r="AL187" s="180">
        <v>0</v>
      </c>
      <c r="AM187" s="102">
        <f t="shared" si="27"/>
        <v>3</v>
      </c>
      <c r="AN187" s="9"/>
      <c r="AP187" s="53"/>
      <c r="AQ187" s="60"/>
      <c r="AR187" s="60"/>
      <c r="AS187" s="60"/>
      <c r="AT187" s="60"/>
      <c r="AU187" s="60"/>
      <c r="AV187" s="60"/>
      <c r="AW187" s="6"/>
    </row>
    <row r="188" spans="1:79" s="7" customFormat="1" ht="38.25" customHeight="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>
        <v>0</v>
      </c>
      <c r="S188" s="113">
        <v>5</v>
      </c>
      <c r="T188" s="113">
        <v>2</v>
      </c>
      <c r="U188" s="113">
        <v>0</v>
      </c>
      <c r="V188" s="113">
        <v>2</v>
      </c>
      <c r="W188" s="113">
        <v>0</v>
      </c>
      <c r="X188" s="113">
        <v>0</v>
      </c>
      <c r="Y188" s="113">
        <v>0</v>
      </c>
      <c r="Z188" s="113">
        <v>0</v>
      </c>
      <c r="AA188" s="113">
        <v>0</v>
      </c>
      <c r="AB188" s="213" t="s">
        <v>113</v>
      </c>
      <c r="AC188" s="115" t="s">
        <v>4</v>
      </c>
      <c r="AD188" s="116" t="e">
        <f>AD190+#REF!</f>
        <v>#REF!</v>
      </c>
      <c r="AE188" s="116" t="e">
        <f>AE190+#REF!</f>
        <v>#REF!</v>
      </c>
      <c r="AF188" s="116" t="e">
        <f>AF190+#REF!</f>
        <v>#REF!</v>
      </c>
      <c r="AG188" s="180">
        <f>AG190+AG195</f>
        <v>5418.8</v>
      </c>
      <c r="AH188" s="180">
        <f>AH190+AH195+AH198</f>
        <v>5497</v>
      </c>
      <c r="AI188" s="184">
        <f>AI190+AI195</f>
        <v>2709.4</v>
      </c>
      <c r="AJ188" s="184">
        <f>AJ190</f>
        <v>2709.4</v>
      </c>
      <c r="AK188" s="184">
        <f>AK190</f>
        <v>2700</v>
      </c>
      <c r="AL188" s="184">
        <f>AL190</f>
        <v>2700</v>
      </c>
      <c r="AM188" s="102">
        <f>AG188+AH188+AI188+AJ188+AK188+AL188</f>
        <v>21734.6</v>
      </c>
      <c r="AN188" s="10"/>
      <c r="AO188" s="6"/>
      <c r="AP188" s="49">
        <f>AP191+AP194</f>
        <v>2638.3</v>
      </c>
      <c r="AQ188" s="60"/>
      <c r="AR188" s="60"/>
      <c r="AS188" s="60"/>
      <c r="AT188" s="60"/>
      <c r="AU188" s="60"/>
      <c r="AV188" s="60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9" s="7" customFormat="1" ht="60" customHeight="1">
      <c r="A189" s="113"/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>
        <v>0</v>
      </c>
      <c r="S189" s="113">
        <v>5</v>
      </c>
      <c r="T189" s="113">
        <v>2</v>
      </c>
      <c r="U189" s="113">
        <v>0</v>
      </c>
      <c r="V189" s="113">
        <v>2</v>
      </c>
      <c r="W189" s="113">
        <v>0</v>
      </c>
      <c r="X189" s="113">
        <v>0</v>
      </c>
      <c r="Y189" s="113">
        <v>0</v>
      </c>
      <c r="Z189" s="113">
        <v>0</v>
      </c>
      <c r="AA189" s="113">
        <v>1</v>
      </c>
      <c r="AB189" s="118" t="s">
        <v>114</v>
      </c>
      <c r="AC189" s="115" t="s">
        <v>28</v>
      </c>
      <c r="AD189" s="121"/>
      <c r="AE189" s="121"/>
      <c r="AF189" s="121"/>
      <c r="AG189" s="185">
        <v>80</v>
      </c>
      <c r="AH189" s="181">
        <v>80</v>
      </c>
      <c r="AI189" s="185">
        <v>80</v>
      </c>
      <c r="AJ189" s="185">
        <v>80</v>
      </c>
      <c r="AK189" s="185">
        <v>80</v>
      </c>
      <c r="AL189" s="185">
        <v>80</v>
      </c>
      <c r="AM189" s="102"/>
      <c r="AN189" s="10"/>
      <c r="AO189" s="6"/>
      <c r="AP189" s="49"/>
      <c r="AQ189" s="60"/>
      <c r="AR189" s="60"/>
      <c r="AS189" s="60"/>
      <c r="AT189" s="60"/>
      <c r="AU189" s="60"/>
      <c r="AV189" s="60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9" s="28" customFormat="1" ht="59.25" customHeight="1">
      <c r="A190" s="103">
        <v>6</v>
      </c>
      <c r="B190" s="103">
        <v>0</v>
      </c>
      <c r="C190" s="103">
        <v>2</v>
      </c>
      <c r="D190" s="103">
        <v>0</v>
      </c>
      <c r="E190" s="103">
        <v>4</v>
      </c>
      <c r="F190" s="103">
        <v>0</v>
      </c>
      <c r="G190" s="103">
        <v>8</v>
      </c>
      <c r="H190" s="103">
        <v>0</v>
      </c>
      <c r="I190" s="103">
        <v>5</v>
      </c>
      <c r="J190" s="103">
        <v>2</v>
      </c>
      <c r="K190" s="103">
        <v>0</v>
      </c>
      <c r="L190" s="103">
        <v>2</v>
      </c>
      <c r="M190" s="103" t="s">
        <v>60</v>
      </c>
      <c r="N190" s="103">
        <v>0</v>
      </c>
      <c r="O190" s="103">
        <v>3</v>
      </c>
      <c r="P190" s="103">
        <v>0</v>
      </c>
      <c r="Q190" s="103" t="s">
        <v>56</v>
      </c>
      <c r="R190" s="103">
        <v>0</v>
      </c>
      <c r="S190" s="103">
        <v>5</v>
      </c>
      <c r="T190" s="103">
        <v>2</v>
      </c>
      <c r="U190" s="103">
        <v>0</v>
      </c>
      <c r="V190" s="103">
        <v>2</v>
      </c>
      <c r="W190" s="103">
        <v>2</v>
      </c>
      <c r="X190" s="103">
        <v>0</v>
      </c>
      <c r="Y190" s="103">
        <v>1</v>
      </c>
      <c r="Z190" s="103">
        <v>0</v>
      </c>
      <c r="AA190" s="103">
        <v>0</v>
      </c>
      <c r="AB190" s="114" t="s">
        <v>204</v>
      </c>
      <c r="AC190" s="101" t="s">
        <v>4</v>
      </c>
      <c r="AD190" s="105"/>
      <c r="AE190" s="105"/>
      <c r="AF190" s="105"/>
      <c r="AG190" s="184">
        <v>2709.4</v>
      </c>
      <c r="AH190" s="215">
        <v>2740.8</v>
      </c>
      <c r="AI190" s="184">
        <v>2709.4</v>
      </c>
      <c r="AJ190" s="184">
        <v>2709.4</v>
      </c>
      <c r="AK190" s="180">
        <f t="shared" ref="AK190:AM190" si="28">AK193</f>
        <v>2700</v>
      </c>
      <c r="AL190" s="180">
        <f t="shared" si="28"/>
        <v>2700</v>
      </c>
      <c r="AM190" s="180">
        <f t="shared" si="28"/>
        <v>16269</v>
      </c>
      <c r="AN190" s="10"/>
      <c r="AO190" s="6"/>
      <c r="AP190" s="49"/>
      <c r="AQ190" s="60"/>
      <c r="AR190" s="60"/>
      <c r="AS190" s="60"/>
      <c r="AT190" s="60"/>
      <c r="AU190" s="60"/>
      <c r="AV190" s="60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27"/>
    </row>
    <row r="191" spans="1:79" s="28" customFormat="1" ht="15.75" hidden="1" customHeight="1">
      <c r="A191" s="103">
        <v>6</v>
      </c>
      <c r="B191" s="103">
        <v>0</v>
      </c>
      <c r="C191" s="103">
        <v>2</v>
      </c>
      <c r="D191" s="103">
        <v>0</v>
      </c>
      <c r="E191" s="103">
        <v>4</v>
      </c>
      <c r="F191" s="103">
        <v>0</v>
      </c>
      <c r="G191" s="103">
        <v>8</v>
      </c>
      <c r="H191" s="103">
        <v>0</v>
      </c>
      <c r="I191" s="103">
        <v>5</v>
      </c>
      <c r="J191" s="103">
        <v>2</v>
      </c>
      <c r="K191" s="103">
        <v>4</v>
      </c>
      <c r="L191" s="103">
        <v>0</v>
      </c>
      <c r="M191" s="103">
        <v>0</v>
      </c>
      <c r="N191" s="103"/>
      <c r="O191" s="103"/>
      <c r="P191" s="103"/>
      <c r="Q191" s="103">
        <v>2</v>
      </c>
      <c r="R191" s="103">
        <v>0</v>
      </c>
      <c r="S191" s="103">
        <v>5</v>
      </c>
      <c r="T191" s="103">
        <v>2</v>
      </c>
      <c r="U191" s="103">
        <v>0</v>
      </c>
      <c r="V191" s="103">
        <v>2</v>
      </c>
      <c r="W191" s="103">
        <v>0</v>
      </c>
      <c r="X191" s="103">
        <v>0</v>
      </c>
      <c r="Y191" s="103">
        <v>1</v>
      </c>
      <c r="Z191" s="103">
        <v>0</v>
      </c>
      <c r="AA191" s="103">
        <v>0</v>
      </c>
      <c r="AB191" s="108" t="s">
        <v>24</v>
      </c>
      <c r="AC191" s="101" t="s">
        <v>4</v>
      </c>
      <c r="AD191" s="105"/>
      <c r="AE191" s="105"/>
      <c r="AF191" s="105"/>
      <c r="AG191" s="184"/>
      <c r="AH191" s="215"/>
      <c r="AI191" s="180"/>
      <c r="AJ191" s="180"/>
      <c r="AK191" s="180"/>
      <c r="AL191" s="180"/>
      <c r="AM191" s="102">
        <f t="shared" si="27"/>
        <v>0</v>
      </c>
      <c r="AN191" s="10"/>
      <c r="AO191" s="6"/>
      <c r="AP191" s="49">
        <v>2638.3</v>
      </c>
      <c r="AQ191" s="60"/>
      <c r="AR191" s="60"/>
      <c r="AS191" s="60"/>
      <c r="AT191" s="60"/>
      <c r="AU191" s="60"/>
      <c r="AV191" s="60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27"/>
    </row>
    <row r="192" spans="1:79" s="28" customFormat="1" ht="15" hidden="1" customHeight="1">
      <c r="A192" s="103">
        <v>6</v>
      </c>
      <c r="B192" s="103">
        <v>0</v>
      </c>
      <c r="C192" s="103">
        <v>2</v>
      </c>
      <c r="D192" s="103">
        <v>0</v>
      </c>
      <c r="E192" s="103">
        <v>4</v>
      </c>
      <c r="F192" s="103">
        <v>0</v>
      </c>
      <c r="G192" s="103">
        <v>8</v>
      </c>
      <c r="H192" s="103">
        <v>0</v>
      </c>
      <c r="I192" s="103">
        <v>5</v>
      </c>
      <c r="J192" s="103">
        <v>2</v>
      </c>
      <c r="K192" s="103">
        <v>4</v>
      </c>
      <c r="L192" s="103">
        <v>0</v>
      </c>
      <c r="M192" s="103">
        <v>0</v>
      </c>
      <c r="N192" s="103"/>
      <c r="O192" s="103"/>
      <c r="P192" s="103"/>
      <c r="Q192" s="103">
        <v>2</v>
      </c>
      <c r="R192" s="103">
        <v>0</v>
      </c>
      <c r="S192" s="103">
        <v>5</v>
      </c>
      <c r="T192" s="103">
        <v>2</v>
      </c>
      <c r="U192" s="103">
        <v>0</v>
      </c>
      <c r="V192" s="103">
        <v>2</v>
      </c>
      <c r="W192" s="103">
        <v>0</v>
      </c>
      <c r="X192" s="103">
        <v>0</v>
      </c>
      <c r="Y192" s="103">
        <v>1</v>
      </c>
      <c r="Z192" s="103">
        <v>0</v>
      </c>
      <c r="AA192" s="103">
        <v>0</v>
      </c>
      <c r="AB192" s="108" t="s">
        <v>25</v>
      </c>
      <c r="AC192" s="101" t="s">
        <v>4</v>
      </c>
      <c r="AD192" s="105"/>
      <c r="AE192" s="105"/>
      <c r="AF192" s="105"/>
      <c r="AG192" s="184"/>
      <c r="AH192" s="215"/>
      <c r="AI192" s="180"/>
      <c r="AJ192" s="180"/>
      <c r="AK192" s="180"/>
      <c r="AL192" s="180"/>
      <c r="AM192" s="102">
        <f t="shared" si="27"/>
        <v>0</v>
      </c>
      <c r="AN192" s="10"/>
      <c r="AO192" s="6"/>
      <c r="AP192" s="49"/>
      <c r="AQ192" s="60"/>
      <c r="AR192" s="60"/>
      <c r="AS192" s="60"/>
      <c r="AT192" s="60"/>
      <c r="AU192" s="60"/>
      <c r="AV192" s="60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27"/>
    </row>
    <row r="193" spans="1:79" s="28" customFormat="1" ht="38.2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2</v>
      </c>
      <c r="U193" s="103">
        <v>0</v>
      </c>
      <c r="V193" s="103">
        <v>2</v>
      </c>
      <c r="W193" s="103">
        <v>2</v>
      </c>
      <c r="X193" s="103">
        <v>0</v>
      </c>
      <c r="Y193" s="103">
        <v>1</v>
      </c>
      <c r="Z193" s="103">
        <v>0</v>
      </c>
      <c r="AA193" s="103">
        <v>0</v>
      </c>
      <c r="AB193" s="108" t="s">
        <v>26</v>
      </c>
      <c r="AC193" s="101" t="s">
        <v>4</v>
      </c>
      <c r="AD193" s="105"/>
      <c r="AE193" s="105"/>
      <c r="AF193" s="105"/>
      <c r="AG193" s="184">
        <v>2709.4</v>
      </c>
      <c r="AH193" s="184">
        <v>2740.8</v>
      </c>
      <c r="AI193" s="180">
        <v>2709.4</v>
      </c>
      <c r="AJ193" s="180">
        <v>2709.4</v>
      </c>
      <c r="AK193" s="180">
        <v>2700</v>
      </c>
      <c r="AL193" s="180">
        <v>2700</v>
      </c>
      <c r="AM193" s="102">
        <f t="shared" si="27"/>
        <v>16269</v>
      </c>
      <c r="AN193" s="10"/>
      <c r="AO193" s="6"/>
      <c r="AP193" s="49">
        <f>AP194</f>
        <v>0</v>
      </c>
      <c r="AQ193" s="60"/>
      <c r="AR193" s="60"/>
      <c r="AS193" s="60"/>
      <c r="AT193" s="60"/>
      <c r="AU193" s="60"/>
      <c r="AV193" s="60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7"/>
    </row>
    <row r="194" spans="1:79" s="26" customFormat="1" ht="31.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2</v>
      </c>
      <c r="U194" s="103">
        <v>0</v>
      </c>
      <c r="V194" s="103">
        <v>2</v>
      </c>
      <c r="W194" s="103">
        <v>2</v>
      </c>
      <c r="X194" s="103">
        <v>0</v>
      </c>
      <c r="Y194" s="103">
        <v>1</v>
      </c>
      <c r="Z194" s="103">
        <v>0</v>
      </c>
      <c r="AA194" s="103">
        <v>1</v>
      </c>
      <c r="AB194" s="104" t="s">
        <v>270</v>
      </c>
      <c r="AC194" s="101" t="s">
        <v>31</v>
      </c>
      <c r="AD194" s="105"/>
      <c r="AE194" s="105"/>
      <c r="AF194" s="105"/>
      <c r="AG194" s="180">
        <v>9</v>
      </c>
      <c r="AH194" s="180">
        <v>9</v>
      </c>
      <c r="AI194" s="180">
        <v>9</v>
      </c>
      <c r="AJ194" s="180">
        <v>9</v>
      </c>
      <c r="AK194" s="180">
        <v>9</v>
      </c>
      <c r="AL194" s="180">
        <v>9</v>
      </c>
      <c r="AM194" s="102"/>
      <c r="AP194" s="49">
        <v>0</v>
      </c>
      <c r="AQ194" s="59"/>
      <c r="AR194" s="59"/>
      <c r="AS194" s="59"/>
      <c r="AT194" s="59"/>
      <c r="AU194" s="59"/>
      <c r="AV194" s="59"/>
      <c r="AW194" s="62"/>
    </row>
    <row r="195" spans="1:79" s="26" customFormat="1" ht="66.75" customHeight="1">
      <c r="A195" s="103">
        <v>6</v>
      </c>
      <c r="B195" s="103">
        <v>0</v>
      </c>
      <c r="C195" s="103">
        <v>2</v>
      </c>
      <c r="D195" s="103">
        <v>0</v>
      </c>
      <c r="E195" s="103">
        <v>4</v>
      </c>
      <c r="F195" s="103">
        <v>0</v>
      </c>
      <c r="G195" s="103">
        <v>8</v>
      </c>
      <c r="H195" s="103">
        <v>0</v>
      </c>
      <c r="I195" s="103">
        <v>5</v>
      </c>
      <c r="J195" s="103">
        <v>2</v>
      </c>
      <c r="K195" s="103">
        <v>0</v>
      </c>
      <c r="L195" s="103">
        <v>2</v>
      </c>
      <c r="M195" s="103">
        <v>1</v>
      </c>
      <c r="N195" s="103">
        <v>0</v>
      </c>
      <c r="O195" s="103">
        <v>3</v>
      </c>
      <c r="P195" s="103">
        <v>0</v>
      </c>
      <c r="Q195" s="103">
        <v>0</v>
      </c>
      <c r="R195" s="103">
        <v>0</v>
      </c>
      <c r="S195" s="103">
        <v>5</v>
      </c>
      <c r="T195" s="103">
        <v>2</v>
      </c>
      <c r="U195" s="103">
        <v>0</v>
      </c>
      <c r="V195" s="103">
        <v>2</v>
      </c>
      <c r="W195" s="103">
        <v>2</v>
      </c>
      <c r="X195" s="103">
        <v>0</v>
      </c>
      <c r="Y195" s="103">
        <v>2</v>
      </c>
      <c r="Z195" s="103">
        <v>0</v>
      </c>
      <c r="AA195" s="103">
        <v>0</v>
      </c>
      <c r="AB195" s="106" t="s">
        <v>208</v>
      </c>
      <c r="AC195" s="101" t="s">
        <v>4</v>
      </c>
      <c r="AD195" s="105"/>
      <c r="AE195" s="105"/>
      <c r="AF195" s="105"/>
      <c r="AG195" s="184">
        <v>2709.4</v>
      </c>
      <c r="AH195" s="215">
        <v>2740.7</v>
      </c>
      <c r="AI195" s="184">
        <v>0</v>
      </c>
      <c r="AJ195" s="184">
        <v>0</v>
      </c>
      <c r="AK195" s="180">
        <v>0</v>
      </c>
      <c r="AL195" s="180">
        <v>0</v>
      </c>
      <c r="AM195" s="102">
        <f>AG195+AH195+AI195+AJ195+AK195+AL195</f>
        <v>5450.1</v>
      </c>
      <c r="AP195" s="141"/>
      <c r="AQ195" s="59"/>
      <c r="AR195" s="59"/>
      <c r="AS195" s="59"/>
      <c r="AT195" s="59"/>
      <c r="AU195" s="59"/>
      <c r="AV195" s="59"/>
      <c r="AW195" s="62"/>
    </row>
    <row r="196" spans="1:79" s="26" customFormat="1" ht="38.2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2</v>
      </c>
      <c r="U196" s="103">
        <v>0</v>
      </c>
      <c r="V196" s="103">
        <v>2</v>
      </c>
      <c r="W196" s="103">
        <v>2</v>
      </c>
      <c r="X196" s="103">
        <v>0</v>
      </c>
      <c r="Y196" s="103">
        <v>2</v>
      </c>
      <c r="Z196" s="103">
        <v>0</v>
      </c>
      <c r="AA196" s="103">
        <v>0</v>
      </c>
      <c r="AB196" s="108" t="s">
        <v>38</v>
      </c>
      <c r="AC196" s="101" t="s">
        <v>4</v>
      </c>
      <c r="AD196" s="105"/>
      <c r="AE196" s="105"/>
      <c r="AF196" s="105"/>
      <c r="AG196" s="180">
        <v>2709.4</v>
      </c>
      <c r="AH196" s="180">
        <v>2740.7</v>
      </c>
      <c r="AI196" s="180">
        <v>0</v>
      </c>
      <c r="AJ196" s="180">
        <v>0</v>
      </c>
      <c r="AK196" s="180">
        <v>0</v>
      </c>
      <c r="AL196" s="180">
        <v>0</v>
      </c>
      <c r="AM196" s="102">
        <f>AG196+AH196+AI196+AJ196+AK196+AL196</f>
        <v>5450.1</v>
      </c>
      <c r="AP196" s="141"/>
      <c r="AQ196" s="59"/>
      <c r="AR196" s="59"/>
      <c r="AS196" s="59"/>
      <c r="AT196" s="59"/>
      <c r="AU196" s="59"/>
      <c r="AV196" s="59"/>
      <c r="AW196" s="62"/>
    </row>
    <row r="197" spans="1:79" s="26" customFormat="1" ht="36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>
        <v>0</v>
      </c>
      <c r="S197" s="103">
        <v>5</v>
      </c>
      <c r="T197" s="103">
        <v>2</v>
      </c>
      <c r="U197" s="103">
        <v>0</v>
      </c>
      <c r="V197" s="103">
        <v>2</v>
      </c>
      <c r="W197" s="103">
        <v>2</v>
      </c>
      <c r="X197" s="103">
        <v>0</v>
      </c>
      <c r="Y197" s="103">
        <v>2</v>
      </c>
      <c r="Z197" s="103">
        <v>0</v>
      </c>
      <c r="AA197" s="103">
        <v>0</v>
      </c>
      <c r="AB197" s="104" t="s">
        <v>271</v>
      </c>
      <c r="AC197" s="101" t="s">
        <v>31</v>
      </c>
      <c r="AD197" s="105"/>
      <c r="AE197" s="105"/>
      <c r="AF197" s="105"/>
      <c r="AG197" s="180">
        <v>9</v>
      </c>
      <c r="AH197" s="180">
        <v>9</v>
      </c>
      <c r="AI197" s="180">
        <v>9</v>
      </c>
      <c r="AJ197" s="180">
        <v>9</v>
      </c>
      <c r="AK197" s="180">
        <v>0</v>
      </c>
      <c r="AL197" s="180">
        <v>0</v>
      </c>
      <c r="AM197" s="102"/>
      <c r="AP197" s="141"/>
      <c r="AQ197" s="59"/>
      <c r="AR197" s="59"/>
      <c r="AS197" s="59"/>
      <c r="AT197" s="59"/>
      <c r="AU197" s="59"/>
      <c r="AV197" s="59"/>
      <c r="AW197" s="62"/>
    </row>
    <row r="198" spans="1:79" s="26" customFormat="1" ht="54.75" customHeight="1">
      <c r="A198" s="103">
        <v>6</v>
      </c>
      <c r="B198" s="103">
        <v>0</v>
      </c>
      <c r="C198" s="103">
        <v>2</v>
      </c>
      <c r="D198" s="103">
        <v>0</v>
      </c>
      <c r="E198" s="103">
        <v>4</v>
      </c>
      <c r="F198" s="103">
        <v>0</v>
      </c>
      <c r="G198" s="103">
        <v>8</v>
      </c>
      <c r="H198" s="103">
        <v>0</v>
      </c>
      <c r="I198" s="103">
        <v>5</v>
      </c>
      <c r="J198" s="103">
        <v>2</v>
      </c>
      <c r="K198" s="103">
        <v>0</v>
      </c>
      <c r="L198" s="103">
        <v>2</v>
      </c>
      <c r="M198" s="103">
        <v>2</v>
      </c>
      <c r="N198" s="103">
        <v>0</v>
      </c>
      <c r="O198" s="103">
        <v>0</v>
      </c>
      <c r="P198" s="103">
        <v>1</v>
      </c>
      <c r="Q198" s="103" t="s">
        <v>56</v>
      </c>
      <c r="R198" s="103">
        <v>0</v>
      </c>
      <c r="S198" s="103">
        <v>5</v>
      </c>
      <c r="T198" s="103">
        <v>2</v>
      </c>
      <c r="U198" s="103">
        <v>0</v>
      </c>
      <c r="V198" s="103">
        <v>2</v>
      </c>
      <c r="W198" s="103">
        <v>2</v>
      </c>
      <c r="X198" s="103">
        <v>0</v>
      </c>
      <c r="Y198" s="103">
        <v>3</v>
      </c>
      <c r="Z198" s="103">
        <v>0</v>
      </c>
      <c r="AA198" s="103">
        <v>0</v>
      </c>
      <c r="AB198" s="104" t="s">
        <v>269</v>
      </c>
      <c r="AC198" s="101" t="s">
        <v>4</v>
      </c>
      <c r="AD198" s="105"/>
      <c r="AE198" s="105"/>
      <c r="AF198" s="105"/>
      <c r="AG198" s="180">
        <v>0</v>
      </c>
      <c r="AH198" s="215">
        <v>15.5</v>
      </c>
      <c r="AI198" s="180">
        <v>0</v>
      </c>
      <c r="AJ198" s="180">
        <v>0</v>
      </c>
      <c r="AK198" s="180">
        <v>0</v>
      </c>
      <c r="AL198" s="180">
        <v>0</v>
      </c>
      <c r="AM198" s="102">
        <f>AG198+AH198+AI198+AJ198+AK198+AL198</f>
        <v>15.5</v>
      </c>
      <c r="AP198" s="141"/>
      <c r="AQ198" s="59"/>
      <c r="AR198" s="59"/>
      <c r="AS198" s="59"/>
      <c r="AT198" s="59"/>
      <c r="AU198" s="59"/>
      <c r="AV198" s="59"/>
      <c r="AW198" s="62"/>
    </row>
    <row r="199" spans="1:79" s="26" customFormat="1" ht="36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>
        <v>0</v>
      </c>
      <c r="S199" s="103">
        <v>5</v>
      </c>
      <c r="T199" s="103">
        <v>2</v>
      </c>
      <c r="U199" s="103">
        <v>0</v>
      </c>
      <c r="V199" s="103">
        <v>2</v>
      </c>
      <c r="W199" s="103">
        <v>2</v>
      </c>
      <c r="X199" s="103">
        <v>0</v>
      </c>
      <c r="Y199" s="103">
        <v>3</v>
      </c>
      <c r="Z199" s="103">
        <v>0</v>
      </c>
      <c r="AA199" s="103">
        <v>0</v>
      </c>
      <c r="AB199" s="108" t="s">
        <v>26</v>
      </c>
      <c r="AC199" s="101" t="s">
        <v>4</v>
      </c>
      <c r="AD199" s="105"/>
      <c r="AE199" s="105"/>
      <c r="AF199" s="105"/>
      <c r="AG199" s="180">
        <v>0</v>
      </c>
      <c r="AH199" s="180">
        <v>15.5</v>
      </c>
      <c r="AI199" s="180">
        <v>0</v>
      </c>
      <c r="AJ199" s="180">
        <v>0</v>
      </c>
      <c r="AK199" s="180">
        <v>0</v>
      </c>
      <c r="AL199" s="180">
        <v>0</v>
      </c>
      <c r="AM199" s="102">
        <f>AG199+AH199+AI199+AJ199+AK199+AL199</f>
        <v>15.5</v>
      </c>
      <c r="AP199" s="141"/>
      <c r="AQ199" s="59"/>
      <c r="AR199" s="59"/>
      <c r="AS199" s="59"/>
      <c r="AT199" s="59"/>
      <c r="AU199" s="59"/>
      <c r="AV199" s="59"/>
      <c r="AW199" s="62"/>
    </row>
    <row r="200" spans="1:79" s="26" customFormat="1" ht="36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>
        <v>0</v>
      </c>
      <c r="S200" s="103">
        <v>5</v>
      </c>
      <c r="T200" s="103">
        <v>2</v>
      </c>
      <c r="U200" s="103">
        <v>0</v>
      </c>
      <c r="V200" s="103">
        <v>2</v>
      </c>
      <c r="W200" s="103">
        <v>2</v>
      </c>
      <c r="X200" s="103">
        <v>0</v>
      </c>
      <c r="Y200" s="103">
        <v>3</v>
      </c>
      <c r="Z200" s="103">
        <v>0</v>
      </c>
      <c r="AA200" s="103">
        <v>1</v>
      </c>
      <c r="AB200" s="104" t="s">
        <v>272</v>
      </c>
      <c r="AC200" s="101" t="s">
        <v>31</v>
      </c>
      <c r="AD200" s="105"/>
      <c r="AE200" s="105"/>
      <c r="AF200" s="105"/>
      <c r="AG200" s="180">
        <v>0</v>
      </c>
      <c r="AH200" s="180">
        <v>9</v>
      </c>
      <c r="AI200" s="180">
        <v>0</v>
      </c>
      <c r="AJ200" s="180">
        <v>0</v>
      </c>
      <c r="AK200" s="180">
        <v>0</v>
      </c>
      <c r="AL200" s="180">
        <v>0</v>
      </c>
      <c r="AM200" s="102"/>
      <c r="AP200" s="141"/>
      <c r="AQ200" s="59"/>
      <c r="AR200" s="59"/>
      <c r="AS200" s="59"/>
      <c r="AT200" s="59"/>
      <c r="AU200" s="59"/>
      <c r="AV200" s="59"/>
      <c r="AW200" s="62"/>
    </row>
    <row r="201" spans="1:79" s="26" customFormat="1" ht="63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2</v>
      </c>
      <c r="U201" s="103">
        <v>0</v>
      </c>
      <c r="V201" s="103">
        <v>2</v>
      </c>
      <c r="W201" s="103">
        <v>2</v>
      </c>
      <c r="X201" s="103">
        <v>0</v>
      </c>
      <c r="Y201" s="103">
        <v>4</v>
      </c>
      <c r="Z201" s="103">
        <v>0</v>
      </c>
      <c r="AA201" s="103">
        <v>1</v>
      </c>
      <c r="AB201" s="157" t="s">
        <v>268</v>
      </c>
      <c r="AC201" s="101" t="s">
        <v>32</v>
      </c>
      <c r="AD201" s="105"/>
      <c r="AE201" s="105"/>
      <c r="AF201" s="105"/>
      <c r="AG201" s="182">
        <v>1</v>
      </c>
      <c r="AH201" s="182">
        <v>1</v>
      </c>
      <c r="AI201" s="182">
        <v>1</v>
      </c>
      <c r="AJ201" s="182">
        <v>1</v>
      </c>
      <c r="AK201" s="182">
        <v>1</v>
      </c>
      <c r="AL201" s="182">
        <v>1</v>
      </c>
      <c r="AM201" s="179">
        <f>AG201+AH201+AI201+AJ201+AK201+AL201</f>
        <v>6</v>
      </c>
      <c r="AP201" s="141"/>
      <c r="AQ201" s="59"/>
      <c r="AR201" s="59"/>
      <c r="AS201" s="59"/>
      <c r="AT201" s="59"/>
      <c r="AU201" s="59"/>
      <c r="AV201" s="59"/>
      <c r="AW201" s="62"/>
    </row>
    <row r="202" spans="1:79" s="26" customFormat="1" ht="34.5" customHeight="1" thickBo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>
        <v>0</v>
      </c>
      <c r="S202" s="103">
        <v>5</v>
      </c>
      <c r="T202" s="103">
        <v>2</v>
      </c>
      <c r="U202" s="103">
        <v>0</v>
      </c>
      <c r="V202" s="103">
        <v>2</v>
      </c>
      <c r="W202" s="103">
        <v>2</v>
      </c>
      <c r="X202" s="103">
        <v>0</v>
      </c>
      <c r="Y202" s="103">
        <v>4</v>
      </c>
      <c r="Z202" s="103">
        <v>0</v>
      </c>
      <c r="AA202" s="103">
        <v>1</v>
      </c>
      <c r="AB202" s="104" t="s">
        <v>273</v>
      </c>
      <c r="AC202" s="101" t="s">
        <v>31</v>
      </c>
      <c r="AD202" s="105"/>
      <c r="AE202" s="105"/>
      <c r="AF202" s="105"/>
      <c r="AG202" s="182">
        <v>2</v>
      </c>
      <c r="AH202" s="182">
        <v>2</v>
      </c>
      <c r="AI202" s="182">
        <v>2</v>
      </c>
      <c r="AJ202" s="182">
        <v>2</v>
      </c>
      <c r="AK202" s="182">
        <v>2</v>
      </c>
      <c r="AL202" s="182">
        <v>2</v>
      </c>
      <c r="AM202" s="102"/>
      <c r="AP202" s="141"/>
      <c r="AQ202" s="59"/>
      <c r="AR202" s="59"/>
      <c r="AS202" s="59"/>
      <c r="AT202" s="59"/>
      <c r="AU202" s="59"/>
      <c r="AV202" s="59"/>
      <c r="AW202" s="62"/>
    </row>
    <row r="203" spans="1:79" s="26" customFormat="1" ht="32.25" thickBo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>
        <v>0</v>
      </c>
      <c r="S203" s="103">
        <v>5</v>
      </c>
      <c r="T203" s="103">
        <v>3</v>
      </c>
      <c r="U203" s="103">
        <v>0</v>
      </c>
      <c r="V203" s="103">
        <v>0</v>
      </c>
      <c r="W203" s="103">
        <v>0</v>
      </c>
      <c r="X203" s="103">
        <v>0</v>
      </c>
      <c r="Y203" s="103">
        <v>0</v>
      </c>
      <c r="Z203" s="103">
        <v>0</v>
      </c>
      <c r="AA203" s="103">
        <v>0</v>
      </c>
      <c r="AB203" s="191" t="s">
        <v>116</v>
      </c>
      <c r="AC203" s="101" t="s">
        <v>30</v>
      </c>
      <c r="AD203" s="107" t="e">
        <f>AD204+#REF!</f>
        <v>#REF!</v>
      </c>
      <c r="AE203" s="107" t="e">
        <f>AE204+#REF!</f>
        <v>#REF!</v>
      </c>
      <c r="AF203" s="107" t="e">
        <f>AF204+#REF!</f>
        <v>#REF!</v>
      </c>
      <c r="AG203" s="180">
        <v>0</v>
      </c>
      <c r="AH203" s="180">
        <v>0</v>
      </c>
      <c r="AI203" s="180">
        <v>0</v>
      </c>
      <c r="AJ203" s="180">
        <v>0</v>
      </c>
      <c r="AK203" s="180">
        <v>0</v>
      </c>
      <c r="AL203" s="180">
        <v>0</v>
      </c>
      <c r="AM203" s="102">
        <f t="shared" si="27"/>
        <v>0</v>
      </c>
      <c r="AO203" s="62"/>
      <c r="AP203" s="141"/>
      <c r="AQ203" s="145">
        <f>0</f>
        <v>0</v>
      </c>
      <c r="AR203" s="58"/>
      <c r="AS203" s="58"/>
      <c r="AT203" s="58"/>
      <c r="AU203" s="58"/>
      <c r="AV203" s="58"/>
      <c r="AW203" s="62"/>
      <c r="AX203" s="7" t="s">
        <v>61</v>
      </c>
    </row>
    <row r="204" spans="1:79" s="26" customFormat="1" ht="56.25" customHeight="1" thickBo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0</v>
      </c>
      <c r="S204" s="103">
        <v>5</v>
      </c>
      <c r="T204" s="103">
        <v>2</v>
      </c>
      <c r="U204" s="103">
        <v>0</v>
      </c>
      <c r="V204" s="103">
        <v>1</v>
      </c>
      <c r="W204" s="103">
        <v>0</v>
      </c>
      <c r="X204" s="103">
        <v>0</v>
      </c>
      <c r="Y204" s="103">
        <v>0</v>
      </c>
      <c r="Z204" s="103">
        <v>0</v>
      </c>
      <c r="AA204" s="103">
        <v>0</v>
      </c>
      <c r="AB204" s="213" t="s">
        <v>117</v>
      </c>
      <c r="AC204" s="101" t="s">
        <v>30</v>
      </c>
      <c r="AD204" s="105" t="e">
        <f>AD206+AD211+#REF!+AD216</f>
        <v>#REF!</v>
      </c>
      <c r="AE204" s="105" t="e">
        <f>AE206+AE211+#REF!+AE216</f>
        <v>#REF!</v>
      </c>
      <c r="AF204" s="105" t="e">
        <f>AF206+AF211+#REF!+AF216</f>
        <v>#REF!</v>
      </c>
      <c r="AG204" s="180">
        <v>0</v>
      </c>
      <c r="AH204" s="180">
        <v>0</v>
      </c>
      <c r="AI204" s="180">
        <v>0</v>
      </c>
      <c r="AJ204" s="180">
        <v>0</v>
      </c>
      <c r="AK204" s="180">
        <v>0</v>
      </c>
      <c r="AL204" s="180">
        <v>0</v>
      </c>
      <c r="AM204" s="102">
        <f t="shared" si="27"/>
        <v>0</v>
      </c>
      <c r="AP204" s="143">
        <v>1</v>
      </c>
      <c r="AQ204" s="70"/>
      <c r="AR204" s="70"/>
      <c r="AS204" s="70"/>
      <c r="AT204" s="70"/>
      <c r="AU204" s="70"/>
      <c r="AV204" s="70"/>
      <c r="AW204" s="62"/>
      <c r="AX204" s="7" t="s">
        <v>64</v>
      </c>
    </row>
    <row r="205" spans="1:79" s="26" customFormat="1" ht="49.5" customHeight="1" thickBo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0</v>
      </c>
      <c r="S205" s="103">
        <v>5</v>
      </c>
      <c r="T205" s="103">
        <v>3</v>
      </c>
      <c r="U205" s="103">
        <v>0</v>
      </c>
      <c r="V205" s="103">
        <v>1</v>
      </c>
      <c r="W205" s="103">
        <v>0</v>
      </c>
      <c r="X205" s="103">
        <v>0</v>
      </c>
      <c r="Y205" s="103">
        <v>0</v>
      </c>
      <c r="Z205" s="103">
        <v>0</v>
      </c>
      <c r="AA205" s="103">
        <v>1</v>
      </c>
      <c r="AB205" s="104" t="s">
        <v>118</v>
      </c>
      <c r="AC205" s="101" t="s">
        <v>28</v>
      </c>
      <c r="AD205" s="105"/>
      <c r="AE205" s="105"/>
      <c r="AF205" s="105"/>
      <c r="AG205" s="180">
        <v>100</v>
      </c>
      <c r="AH205" s="180">
        <v>100</v>
      </c>
      <c r="AI205" s="180">
        <v>100</v>
      </c>
      <c r="AJ205" s="180">
        <v>100</v>
      </c>
      <c r="AK205" s="180">
        <v>100</v>
      </c>
      <c r="AL205" s="180">
        <v>100</v>
      </c>
      <c r="AM205" s="102"/>
      <c r="AP205" s="142"/>
      <c r="AQ205" s="71">
        <v>0</v>
      </c>
      <c r="AR205" s="71">
        <v>0</v>
      </c>
      <c r="AS205" s="71">
        <v>0</v>
      </c>
      <c r="AT205" s="71">
        <v>0</v>
      </c>
      <c r="AU205" s="71">
        <v>0</v>
      </c>
      <c r="AV205" s="71">
        <v>0</v>
      </c>
      <c r="AW205" s="167"/>
      <c r="AX205" s="7" t="s">
        <v>63</v>
      </c>
    </row>
    <row r="206" spans="1:79" s="26" customFormat="1" ht="72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3</v>
      </c>
      <c r="U206" s="103">
        <v>0</v>
      </c>
      <c r="V206" s="103">
        <v>1</v>
      </c>
      <c r="W206" s="103">
        <v>1</v>
      </c>
      <c r="X206" s="103">
        <v>0</v>
      </c>
      <c r="Y206" s="103">
        <v>1</v>
      </c>
      <c r="Z206" s="103">
        <v>0</v>
      </c>
      <c r="AA206" s="103">
        <v>0</v>
      </c>
      <c r="AB206" s="106" t="s">
        <v>119</v>
      </c>
      <c r="AC206" s="101" t="s">
        <v>32</v>
      </c>
      <c r="AD206" s="105" t="e">
        <f>AD208+AD213+#REF!+AD218</f>
        <v>#REF!</v>
      </c>
      <c r="AE206" s="105" t="e">
        <f>AE208+AE213+#REF!+AE218</f>
        <v>#REF!</v>
      </c>
      <c r="AF206" s="105" t="e">
        <f>AF208+AF213+#REF!+AF218</f>
        <v>#REF!</v>
      </c>
      <c r="AG206" s="182">
        <v>1</v>
      </c>
      <c r="AH206" s="182">
        <v>1</v>
      </c>
      <c r="AI206" s="182">
        <v>1</v>
      </c>
      <c r="AJ206" s="182">
        <v>1</v>
      </c>
      <c r="AK206" s="182">
        <v>1</v>
      </c>
      <c r="AL206" s="182">
        <v>1</v>
      </c>
      <c r="AM206" s="179">
        <f t="shared" si="27"/>
        <v>6</v>
      </c>
      <c r="AP206" s="49"/>
      <c r="AQ206" s="59"/>
      <c r="AR206" s="59"/>
      <c r="AS206" s="59"/>
      <c r="AT206" s="59"/>
      <c r="AU206" s="59"/>
      <c r="AV206" s="59"/>
      <c r="AW206" s="62"/>
    </row>
    <row r="207" spans="1:79" s="26" customFormat="1" ht="31.5" hidden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8" t="s">
        <v>24</v>
      </c>
      <c r="AC207" s="101" t="s">
        <v>4</v>
      </c>
      <c r="AD207" s="105"/>
      <c r="AE207" s="105"/>
      <c r="AF207" s="105"/>
      <c r="AG207" s="180"/>
      <c r="AH207" s="180"/>
      <c r="AI207" s="180"/>
      <c r="AJ207" s="180"/>
      <c r="AK207" s="180"/>
      <c r="AL207" s="180"/>
      <c r="AM207" s="102">
        <f t="shared" si="27"/>
        <v>0</v>
      </c>
      <c r="AP207" s="49"/>
      <c r="AQ207" s="59"/>
      <c r="AR207" s="59"/>
      <c r="AS207" s="59"/>
      <c r="AT207" s="59"/>
      <c r="AU207" s="59"/>
      <c r="AV207" s="59"/>
      <c r="AW207" s="62"/>
    </row>
    <row r="208" spans="1:79" s="26" customFormat="1" ht="31.5" hidden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8" t="s">
        <v>25</v>
      </c>
      <c r="AC208" s="101" t="s">
        <v>4</v>
      </c>
      <c r="AD208" s="105"/>
      <c r="AE208" s="105"/>
      <c r="AF208" s="105"/>
      <c r="AG208" s="180"/>
      <c r="AH208" s="180"/>
      <c r="AI208" s="180"/>
      <c r="AJ208" s="180"/>
      <c r="AK208" s="180"/>
      <c r="AL208" s="180"/>
      <c r="AM208" s="102">
        <f t="shared" si="27"/>
        <v>0</v>
      </c>
      <c r="AP208" s="49"/>
      <c r="AQ208" s="59"/>
      <c r="AR208" s="59"/>
      <c r="AS208" s="59"/>
      <c r="AT208" s="59"/>
      <c r="AU208" s="59"/>
      <c r="AV208" s="59"/>
      <c r="AW208" s="62"/>
    </row>
    <row r="209" spans="1:49" s="26" customFormat="1" ht="31.5" hidden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8" t="s">
        <v>27</v>
      </c>
      <c r="AC209" s="101" t="s">
        <v>4</v>
      </c>
      <c r="AD209" s="105"/>
      <c r="AE209" s="105"/>
      <c r="AF209" s="105"/>
      <c r="AG209" s="180"/>
      <c r="AH209" s="180"/>
      <c r="AI209" s="180"/>
      <c r="AJ209" s="180"/>
      <c r="AK209" s="180"/>
      <c r="AL209" s="180"/>
      <c r="AM209" s="102">
        <f t="shared" si="27"/>
        <v>0</v>
      </c>
      <c r="AP209" s="49">
        <f>AP213</f>
        <v>50</v>
      </c>
      <c r="AQ209" s="59"/>
      <c r="AR209" s="59"/>
      <c r="AS209" s="59"/>
      <c r="AT209" s="59"/>
      <c r="AU209" s="59"/>
      <c r="AV209" s="59"/>
      <c r="AW209" s="62"/>
    </row>
    <row r="210" spans="1:49" s="26" customFormat="1" ht="4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>
        <v>0</v>
      </c>
      <c r="S210" s="103">
        <v>5</v>
      </c>
      <c r="T210" s="103">
        <v>3</v>
      </c>
      <c r="U210" s="103">
        <v>0</v>
      </c>
      <c r="V210" s="103">
        <v>1</v>
      </c>
      <c r="W210" s="103">
        <v>1</v>
      </c>
      <c r="X210" s="103">
        <v>0</v>
      </c>
      <c r="Y210" s="103">
        <v>1</v>
      </c>
      <c r="Z210" s="103">
        <v>0</v>
      </c>
      <c r="AA210" s="103">
        <v>1</v>
      </c>
      <c r="AB210" s="104" t="s">
        <v>120</v>
      </c>
      <c r="AC210" s="101" t="s">
        <v>31</v>
      </c>
      <c r="AD210" s="105"/>
      <c r="AE210" s="105"/>
      <c r="AF210" s="105"/>
      <c r="AG210" s="182">
        <v>1</v>
      </c>
      <c r="AH210" s="182">
        <v>1</v>
      </c>
      <c r="AI210" s="182">
        <v>1</v>
      </c>
      <c r="AJ210" s="182">
        <v>1</v>
      </c>
      <c r="AK210" s="182">
        <v>1</v>
      </c>
      <c r="AL210" s="182">
        <v>1</v>
      </c>
      <c r="AM210" s="102">
        <f t="shared" si="27"/>
        <v>6</v>
      </c>
      <c r="AP210" s="49"/>
      <c r="AQ210" s="59"/>
      <c r="AR210" s="59"/>
      <c r="AS210" s="59"/>
      <c r="AT210" s="59"/>
      <c r="AU210" s="59"/>
      <c r="AV210" s="59"/>
      <c r="AW210" s="62"/>
    </row>
    <row r="211" spans="1:49" s="26" customFormat="1" ht="96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3</v>
      </c>
      <c r="U211" s="103">
        <v>0</v>
      </c>
      <c r="V211" s="103">
        <v>1</v>
      </c>
      <c r="W211" s="103">
        <v>1</v>
      </c>
      <c r="X211" s="103">
        <v>0</v>
      </c>
      <c r="Y211" s="103">
        <v>2</v>
      </c>
      <c r="Z211" s="103">
        <v>0</v>
      </c>
      <c r="AA211" s="103">
        <v>0</v>
      </c>
      <c r="AB211" s="106" t="s">
        <v>165</v>
      </c>
      <c r="AC211" s="101" t="s">
        <v>32</v>
      </c>
      <c r="AD211" s="122" t="e">
        <f>AD212+AD213+#REF!+AD214</f>
        <v>#REF!</v>
      </c>
      <c r="AE211" s="122" t="e">
        <f>AE212+AE213+#REF!+AE214</f>
        <v>#REF!</v>
      </c>
      <c r="AF211" s="122" t="e">
        <f>AF212+AF213+#REF!+AF214</f>
        <v>#REF!</v>
      </c>
      <c r="AG211" s="182">
        <v>1</v>
      </c>
      <c r="AH211" s="182">
        <v>1</v>
      </c>
      <c r="AI211" s="182">
        <v>1</v>
      </c>
      <c r="AJ211" s="182">
        <v>1</v>
      </c>
      <c r="AK211" s="182">
        <v>1</v>
      </c>
      <c r="AL211" s="182">
        <v>1</v>
      </c>
      <c r="AM211" s="179">
        <f t="shared" si="27"/>
        <v>6</v>
      </c>
      <c r="AP211" s="49"/>
      <c r="AQ211" s="59"/>
      <c r="AR211" s="59"/>
      <c r="AS211" s="59"/>
      <c r="AT211" s="59"/>
      <c r="AU211" s="59"/>
      <c r="AV211" s="59"/>
      <c r="AW211" s="62"/>
    </row>
    <row r="212" spans="1:49" s="26" customFormat="1" ht="31.5" hidden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8" t="s">
        <v>24</v>
      </c>
      <c r="AC212" s="101" t="s">
        <v>4</v>
      </c>
      <c r="AD212" s="105"/>
      <c r="AE212" s="105"/>
      <c r="AF212" s="105"/>
      <c r="AG212" s="180"/>
      <c r="AH212" s="180"/>
      <c r="AI212" s="180"/>
      <c r="AJ212" s="180"/>
      <c r="AK212" s="180"/>
      <c r="AL212" s="180"/>
      <c r="AM212" s="102">
        <f t="shared" si="27"/>
        <v>0</v>
      </c>
      <c r="AP212" s="49"/>
      <c r="AQ212" s="59"/>
      <c r="AR212" s="59"/>
      <c r="AS212" s="59"/>
      <c r="AT212" s="59"/>
      <c r="AU212" s="59"/>
      <c r="AV212" s="59"/>
      <c r="AW212" s="62"/>
    </row>
    <row r="213" spans="1:49" s="26" customFormat="1" ht="31.5" hidden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8" t="s">
        <v>25</v>
      </c>
      <c r="AC213" s="101" t="s">
        <v>4</v>
      </c>
      <c r="AD213" s="105"/>
      <c r="AE213" s="105"/>
      <c r="AF213" s="105"/>
      <c r="AG213" s="180"/>
      <c r="AH213" s="180"/>
      <c r="AI213" s="180"/>
      <c r="AJ213" s="180"/>
      <c r="AK213" s="180"/>
      <c r="AL213" s="180"/>
      <c r="AM213" s="102">
        <f t="shared" si="27"/>
        <v>0</v>
      </c>
      <c r="AP213" s="49">
        <v>50</v>
      </c>
      <c r="AQ213" s="59"/>
      <c r="AR213" s="59"/>
      <c r="AS213" s="59"/>
      <c r="AT213" s="59"/>
      <c r="AU213" s="59"/>
      <c r="AV213" s="59"/>
      <c r="AW213" s="62"/>
    </row>
    <row r="214" spans="1:49" s="26" customFormat="1" ht="31.5" hidden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8" t="s">
        <v>27</v>
      </c>
      <c r="AC214" s="101" t="s">
        <v>4</v>
      </c>
      <c r="AD214" s="105"/>
      <c r="AE214" s="105"/>
      <c r="AF214" s="105"/>
      <c r="AG214" s="180"/>
      <c r="AH214" s="180"/>
      <c r="AI214" s="180"/>
      <c r="AJ214" s="180"/>
      <c r="AK214" s="180"/>
      <c r="AL214" s="180"/>
      <c r="AM214" s="102">
        <f t="shared" si="27"/>
        <v>0</v>
      </c>
      <c r="AP214" s="49"/>
      <c r="AQ214" s="59"/>
      <c r="AR214" s="59"/>
      <c r="AS214" s="59"/>
      <c r="AT214" s="59"/>
      <c r="AU214" s="59"/>
      <c r="AV214" s="59"/>
      <c r="AW214" s="62"/>
    </row>
    <row r="215" spans="1:49" s="26" customFormat="1" ht="31.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>
        <v>0</v>
      </c>
      <c r="S215" s="103">
        <v>5</v>
      </c>
      <c r="T215" s="103">
        <v>3</v>
      </c>
      <c r="U215" s="103">
        <v>0</v>
      </c>
      <c r="V215" s="103">
        <v>1</v>
      </c>
      <c r="W215" s="103">
        <v>1</v>
      </c>
      <c r="X215" s="103">
        <v>0</v>
      </c>
      <c r="Y215" s="103">
        <v>2</v>
      </c>
      <c r="Z215" s="103">
        <v>0</v>
      </c>
      <c r="AA215" s="113">
        <v>1</v>
      </c>
      <c r="AB215" s="104" t="s">
        <v>166</v>
      </c>
      <c r="AC215" s="101" t="s">
        <v>31</v>
      </c>
      <c r="AD215" s="105"/>
      <c r="AE215" s="105"/>
      <c r="AF215" s="105"/>
      <c r="AG215" s="182">
        <v>1</v>
      </c>
      <c r="AH215" s="182">
        <v>1</v>
      </c>
      <c r="AI215" s="182">
        <v>1</v>
      </c>
      <c r="AJ215" s="182">
        <v>1</v>
      </c>
      <c r="AK215" s="182">
        <v>1</v>
      </c>
      <c r="AL215" s="182">
        <v>1</v>
      </c>
      <c r="AM215" s="179">
        <f t="shared" si="27"/>
        <v>6</v>
      </c>
      <c r="AP215" s="49"/>
      <c r="AQ215" s="59"/>
      <c r="AR215" s="59"/>
      <c r="AS215" s="59"/>
      <c r="AT215" s="59"/>
      <c r="AU215" s="59"/>
      <c r="AV215" s="59"/>
      <c r="AW215" s="62"/>
    </row>
    <row r="216" spans="1:49" s="26" customFormat="1" ht="59.2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>
        <v>0</v>
      </c>
      <c r="S216" s="103">
        <v>5</v>
      </c>
      <c r="T216" s="103">
        <v>3</v>
      </c>
      <c r="U216" s="103">
        <v>0</v>
      </c>
      <c r="V216" s="103">
        <v>1</v>
      </c>
      <c r="W216" s="103">
        <v>1</v>
      </c>
      <c r="X216" s="103">
        <v>0</v>
      </c>
      <c r="Y216" s="103">
        <v>3</v>
      </c>
      <c r="Z216" s="103">
        <v>0</v>
      </c>
      <c r="AA216" s="103">
        <v>0</v>
      </c>
      <c r="AB216" s="106" t="s">
        <v>121</v>
      </c>
      <c r="AC216" s="101" t="s">
        <v>32</v>
      </c>
      <c r="AD216" s="122" t="e">
        <f>AD217+AD218+#REF!+AD219</f>
        <v>#REF!</v>
      </c>
      <c r="AE216" s="122" t="e">
        <f>AE217+AE218+#REF!+AE219</f>
        <v>#REF!</v>
      </c>
      <c r="AF216" s="122" t="e">
        <f>AF217+AF218+#REF!+AF219</f>
        <v>#REF!</v>
      </c>
      <c r="AG216" s="182">
        <v>1</v>
      </c>
      <c r="AH216" s="182">
        <v>1</v>
      </c>
      <c r="AI216" s="182">
        <v>1</v>
      </c>
      <c r="AJ216" s="182">
        <v>1</v>
      </c>
      <c r="AK216" s="182">
        <v>1</v>
      </c>
      <c r="AL216" s="182">
        <v>1</v>
      </c>
      <c r="AM216" s="179">
        <f t="shared" si="27"/>
        <v>6</v>
      </c>
      <c r="AP216" s="49"/>
      <c r="AQ216" s="59"/>
      <c r="AR216" s="59"/>
      <c r="AS216" s="59"/>
      <c r="AT216" s="59"/>
      <c r="AU216" s="59"/>
      <c r="AV216" s="59"/>
      <c r="AW216" s="62"/>
    </row>
    <row r="217" spans="1:49" s="26" customFormat="1" ht="31.5" hidden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8" t="s">
        <v>24</v>
      </c>
      <c r="AC217" s="101" t="s">
        <v>4</v>
      </c>
      <c r="AD217" s="105"/>
      <c r="AE217" s="105"/>
      <c r="AF217" s="105"/>
      <c r="AG217" s="180"/>
      <c r="AH217" s="180"/>
      <c r="AI217" s="180"/>
      <c r="AJ217" s="180"/>
      <c r="AK217" s="180"/>
      <c r="AL217" s="180"/>
      <c r="AM217" s="102">
        <f t="shared" si="27"/>
        <v>0</v>
      </c>
      <c r="AP217" s="49"/>
      <c r="AQ217" s="59"/>
      <c r="AR217" s="59"/>
      <c r="AS217" s="59"/>
      <c r="AT217" s="59"/>
      <c r="AU217" s="59"/>
      <c r="AV217" s="59"/>
      <c r="AW217" s="62"/>
    </row>
    <row r="218" spans="1:49" s="26" customFormat="1" ht="31.5" hidden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8" t="s">
        <v>25</v>
      </c>
      <c r="AC218" s="101" t="s">
        <v>4</v>
      </c>
      <c r="AD218" s="105"/>
      <c r="AE218" s="105"/>
      <c r="AF218" s="105"/>
      <c r="AG218" s="180"/>
      <c r="AH218" s="180"/>
      <c r="AI218" s="180"/>
      <c r="AJ218" s="180"/>
      <c r="AK218" s="180"/>
      <c r="AL218" s="180"/>
      <c r="AM218" s="102">
        <f t="shared" si="27"/>
        <v>0</v>
      </c>
      <c r="AP218" s="49"/>
      <c r="AQ218" s="59"/>
      <c r="AR218" s="59"/>
      <c r="AS218" s="59"/>
      <c r="AT218" s="59"/>
      <c r="AU218" s="59"/>
      <c r="AV218" s="59"/>
      <c r="AW218" s="62"/>
    </row>
    <row r="219" spans="1:49" s="26" customFormat="1" ht="31.5" hidden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8" t="s">
        <v>27</v>
      </c>
      <c r="AC219" s="101" t="s">
        <v>4</v>
      </c>
      <c r="AD219" s="105"/>
      <c r="AE219" s="105"/>
      <c r="AF219" s="105"/>
      <c r="AG219" s="180"/>
      <c r="AH219" s="180"/>
      <c r="AI219" s="180"/>
      <c r="AJ219" s="180"/>
      <c r="AK219" s="180"/>
      <c r="AL219" s="180"/>
      <c r="AM219" s="102">
        <f t="shared" si="27"/>
        <v>0</v>
      </c>
      <c r="AP219" s="49"/>
      <c r="AQ219" s="59"/>
      <c r="AR219" s="59"/>
      <c r="AS219" s="59"/>
      <c r="AT219" s="59"/>
      <c r="AU219" s="59"/>
      <c r="AV219" s="59"/>
      <c r="AW219" s="62"/>
    </row>
    <row r="220" spans="1:49" s="26" customFormat="1" ht="47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3</v>
      </c>
      <c r="U220" s="103">
        <v>0</v>
      </c>
      <c r="V220" s="103">
        <v>1</v>
      </c>
      <c r="W220" s="103">
        <v>1</v>
      </c>
      <c r="X220" s="103">
        <v>0</v>
      </c>
      <c r="Y220" s="103">
        <v>3</v>
      </c>
      <c r="Z220" s="103">
        <v>0</v>
      </c>
      <c r="AA220" s="113">
        <v>1</v>
      </c>
      <c r="AB220" s="104" t="s">
        <v>122</v>
      </c>
      <c r="AC220" s="101" t="s">
        <v>31</v>
      </c>
      <c r="AD220" s="105"/>
      <c r="AE220" s="105"/>
      <c r="AF220" s="105"/>
      <c r="AG220" s="182">
        <v>1</v>
      </c>
      <c r="AH220" s="182">
        <v>1</v>
      </c>
      <c r="AI220" s="182">
        <v>1</v>
      </c>
      <c r="AJ220" s="182">
        <v>1</v>
      </c>
      <c r="AK220" s="182">
        <v>1</v>
      </c>
      <c r="AL220" s="182">
        <v>1</v>
      </c>
      <c r="AM220" s="179">
        <f t="shared" si="27"/>
        <v>6</v>
      </c>
      <c r="AP220" s="49"/>
      <c r="AQ220" s="59"/>
      <c r="AR220" s="59"/>
      <c r="AS220" s="59"/>
      <c r="AT220" s="59"/>
      <c r="AU220" s="59"/>
      <c r="AV220" s="59"/>
      <c r="AW220" s="62"/>
    </row>
    <row r="221" spans="1:49" s="26" customFormat="1" ht="69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3</v>
      </c>
      <c r="U221" s="103">
        <v>0</v>
      </c>
      <c r="V221" s="103">
        <v>2</v>
      </c>
      <c r="W221" s="103">
        <v>0</v>
      </c>
      <c r="X221" s="103">
        <v>0</v>
      </c>
      <c r="Y221" s="103">
        <v>0</v>
      </c>
      <c r="Z221" s="103">
        <v>0</v>
      </c>
      <c r="AA221" s="103">
        <v>0</v>
      </c>
      <c r="AB221" s="213" t="s">
        <v>123</v>
      </c>
      <c r="AC221" s="101" t="s">
        <v>30</v>
      </c>
      <c r="AD221" s="105"/>
      <c r="AE221" s="105"/>
      <c r="AF221" s="105"/>
      <c r="AG221" s="180">
        <v>0</v>
      </c>
      <c r="AH221" s="180">
        <v>0</v>
      </c>
      <c r="AI221" s="180">
        <v>0</v>
      </c>
      <c r="AJ221" s="180">
        <v>0</v>
      </c>
      <c r="AK221" s="180">
        <v>0</v>
      </c>
      <c r="AL221" s="180">
        <v>0</v>
      </c>
      <c r="AM221" s="102">
        <f t="shared" si="27"/>
        <v>0</v>
      </c>
      <c r="AP221" s="78">
        <v>1</v>
      </c>
      <c r="AQ221" s="59"/>
      <c r="AR221" s="59"/>
      <c r="AS221" s="59"/>
      <c r="AT221" s="59"/>
      <c r="AU221" s="59"/>
      <c r="AV221" s="59"/>
      <c r="AW221" s="62"/>
    </row>
    <row r="222" spans="1:49" s="26" customFormat="1" ht="53.2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3</v>
      </c>
      <c r="U222" s="103">
        <v>0</v>
      </c>
      <c r="V222" s="103">
        <v>2</v>
      </c>
      <c r="W222" s="103">
        <v>0</v>
      </c>
      <c r="X222" s="103">
        <v>0</v>
      </c>
      <c r="Y222" s="103">
        <v>0</v>
      </c>
      <c r="Z222" s="103">
        <v>0</v>
      </c>
      <c r="AA222" s="103">
        <v>1</v>
      </c>
      <c r="AB222" s="104" t="s">
        <v>182</v>
      </c>
      <c r="AC222" s="101" t="s">
        <v>28</v>
      </c>
      <c r="AD222" s="105"/>
      <c r="AE222" s="105"/>
      <c r="AF222" s="105"/>
      <c r="AG222" s="180">
        <v>100</v>
      </c>
      <c r="AH222" s="180">
        <v>100</v>
      </c>
      <c r="AI222" s="180">
        <v>100</v>
      </c>
      <c r="AJ222" s="180">
        <v>100</v>
      </c>
      <c r="AK222" s="180">
        <v>100</v>
      </c>
      <c r="AL222" s="180">
        <v>100</v>
      </c>
      <c r="AM222" s="102"/>
      <c r="AP222" s="49"/>
      <c r="AQ222" s="59"/>
      <c r="AR222" s="59"/>
      <c r="AS222" s="59"/>
      <c r="AT222" s="59"/>
      <c r="AU222" s="59"/>
      <c r="AV222" s="59"/>
      <c r="AW222" s="62"/>
    </row>
    <row r="223" spans="1:49" s="26" customFormat="1" ht="90" customHeight="1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>
        <v>0</v>
      </c>
      <c r="S223" s="123">
        <v>5</v>
      </c>
      <c r="T223" s="123">
        <v>3</v>
      </c>
      <c r="U223" s="123">
        <v>0</v>
      </c>
      <c r="V223" s="123">
        <v>2</v>
      </c>
      <c r="W223" s="123">
        <v>2</v>
      </c>
      <c r="X223" s="123">
        <v>0</v>
      </c>
      <c r="Y223" s="123">
        <v>1</v>
      </c>
      <c r="Z223" s="123">
        <v>0</v>
      </c>
      <c r="AA223" s="123">
        <v>0</v>
      </c>
      <c r="AB223" s="106" t="s">
        <v>125</v>
      </c>
      <c r="AC223" s="101" t="s">
        <v>32</v>
      </c>
      <c r="AD223" s="122" t="e">
        <f>AD224+#REF!+#REF!+#REF!</f>
        <v>#REF!</v>
      </c>
      <c r="AE223" s="122" t="e">
        <f>AE224+#REF!+#REF!+#REF!</f>
        <v>#REF!</v>
      </c>
      <c r="AF223" s="122" t="e">
        <f>AF224+#REF!+#REF!+#REF!</f>
        <v>#REF!</v>
      </c>
      <c r="AG223" s="182">
        <v>1</v>
      </c>
      <c r="AH223" s="182">
        <v>1</v>
      </c>
      <c r="AI223" s="182">
        <v>1</v>
      </c>
      <c r="AJ223" s="182">
        <v>1</v>
      </c>
      <c r="AK223" s="182">
        <v>1</v>
      </c>
      <c r="AL223" s="182">
        <v>1</v>
      </c>
      <c r="AM223" s="102">
        <f t="shared" ref="AM223:AM291" si="29">AG223+AH223+AI223+AJ223+AK223+AL223</f>
        <v>6</v>
      </c>
      <c r="AP223" s="50">
        <f>AP232</f>
        <v>1200</v>
      </c>
      <c r="AQ223" s="59"/>
      <c r="AR223" s="59"/>
      <c r="AS223" s="59"/>
      <c r="AT223" s="59"/>
      <c r="AU223" s="59"/>
      <c r="AV223" s="59"/>
      <c r="AW223" s="62"/>
    </row>
    <row r="224" spans="1:49" s="26" customFormat="1" ht="32.25" thickBot="1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>
        <v>0</v>
      </c>
      <c r="S224" s="123">
        <v>5</v>
      </c>
      <c r="T224" s="123">
        <v>3</v>
      </c>
      <c r="U224" s="123">
        <v>0</v>
      </c>
      <c r="V224" s="123">
        <v>2</v>
      </c>
      <c r="W224" s="123">
        <v>2</v>
      </c>
      <c r="X224" s="123">
        <v>0</v>
      </c>
      <c r="Y224" s="123">
        <v>1</v>
      </c>
      <c r="Z224" s="123">
        <v>0</v>
      </c>
      <c r="AA224" s="123">
        <v>1</v>
      </c>
      <c r="AB224" s="104" t="s">
        <v>126</v>
      </c>
      <c r="AC224" s="101" t="s">
        <v>31</v>
      </c>
      <c r="AD224" s="105"/>
      <c r="AE224" s="105"/>
      <c r="AF224" s="105"/>
      <c r="AG224" s="182">
        <v>1</v>
      </c>
      <c r="AH224" s="182">
        <v>1</v>
      </c>
      <c r="AI224" s="182">
        <v>1</v>
      </c>
      <c r="AJ224" s="182">
        <v>1</v>
      </c>
      <c r="AK224" s="182">
        <v>1</v>
      </c>
      <c r="AL224" s="182">
        <v>1</v>
      </c>
      <c r="AM224" s="102">
        <f t="shared" si="29"/>
        <v>6</v>
      </c>
      <c r="AP224" s="49">
        <v>0</v>
      </c>
      <c r="AQ224" s="61"/>
      <c r="AR224" s="61"/>
      <c r="AS224" s="61"/>
      <c r="AT224" s="61"/>
      <c r="AU224" s="61"/>
      <c r="AV224" s="61"/>
      <c r="AW224" s="62"/>
    </row>
    <row r="225" spans="1:50" s="26" customFormat="1" ht="96.75" customHeight="1" thickBo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>
        <v>0</v>
      </c>
      <c r="S225" s="123">
        <v>5</v>
      </c>
      <c r="T225" s="123">
        <v>3</v>
      </c>
      <c r="U225" s="123">
        <v>0</v>
      </c>
      <c r="V225" s="123">
        <v>2</v>
      </c>
      <c r="W225" s="123">
        <v>2</v>
      </c>
      <c r="X225" s="123">
        <v>0</v>
      </c>
      <c r="Y225" s="123">
        <v>2</v>
      </c>
      <c r="Z225" s="123">
        <v>0</v>
      </c>
      <c r="AA225" s="123">
        <v>0</v>
      </c>
      <c r="AB225" s="106" t="s">
        <v>200</v>
      </c>
      <c r="AC225" s="101" t="s">
        <v>32</v>
      </c>
      <c r="AD225" s="105"/>
      <c r="AE225" s="105"/>
      <c r="AF225" s="105"/>
      <c r="AG225" s="182">
        <v>1</v>
      </c>
      <c r="AH225" s="182">
        <v>1</v>
      </c>
      <c r="AI225" s="182">
        <v>1</v>
      </c>
      <c r="AJ225" s="182">
        <v>1</v>
      </c>
      <c r="AK225" s="182">
        <v>1</v>
      </c>
      <c r="AL225" s="182">
        <v>1</v>
      </c>
      <c r="AM225" s="102">
        <f t="shared" si="29"/>
        <v>6</v>
      </c>
      <c r="AP225" s="49"/>
      <c r="AQ225" s="61"/>
      <c r="AR225" s="61"/>
      <c r="AS225" s="61"/>
      <c r="AT225" s="61"/>
      <c r="AU225" s="61"/>
      <c r="AV225" s="61"/>
      <c r="AW225" s="62"/>
    </row>
    <row r="226" spans="1:50" s="26" customFormat="1" ht="32.25" thickBot="1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>
        <v>0</v>
      </c>
      <c r="S226" s="123">
        <v>5</v>
      </c>
      <c r="T226" s="123">
        <v>3</v>
      </c>
      <c r="U226" s="123">
        <v>0</v>
      </c>
      <c r="V226" s="123">
        <v>2</v>
      </c>
      <c r="W226" s="123">
        <v>2</v>
      </c>
      <c r="X226" s="123">
        <v>0</v>
      </c>
      <c r="Y226" s="123">
        <v>2</v>
      </c>
      <c r="Z226" s="123">
        <v>0</v>
      </c>
      <c r="AA226" s="123">
        <v>1</v>
      </c>
      <c r="AB226" s="104" t="s">
        <v>198</v>
      </c>
      <c r="AC226" s="101" t="s">
        <v>31</v>
      </c>
      <c r="AD226" s="105"/>
      <c r="AE226" s="105"/>
      <c r="AF226" s="105"/>
      <c r="AG226" s="182">
        <v>1</v>
      </c>
      <c r="AH226" s="182">
        <v>1</v>
      </c>
      <c r="AI226" s="182">
        <v>1</v>
      </c>
      <c r="AJ226" s="182">
        <v>1</v>
      </c>
      <c r="AK226" s="182">
        <v>1</v>
      </c>
      <c r="AL226" s="182">
        <v>1</v>
      </c>
      <c r="AM226" s="102">
        <f t="shared" si="29"/>
        <v>6</v>
      </c>
      <c r="AP226" s="49"/>
      <c r="AQ226" s="61"/>
      <c r="AR226" s="61"/>
      <c r="AS226" s="61"/>
      <c r="AT226" s="61"/>
      <c r="AU226" s="61"/>
      <c r="AV226" s="61"/>
      <c r="AW226" s="62"/>
    </row>
    <row r="227" spans="1:50" s="26" customFormat="1" ht="32.25" thickBo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>
        <v>0</v>
      </c>
      <c r="S227" s="103">
        <v>5</v>
      </c>
      <c r="T227" s="103">
        <v>4</v>
      </c>
      <c r="U227" s="103">
        <v>0</v>
      </c>
      <c r="V227" s="103">
        <v>0</v>
      </c>
      <c r="W227" s="103">
        <v>0</v>
      </c>
      <c r="X227" s="103">
        <v>0</v>
      </c>
      <c r="Y227" s="103">
        <v>0</v>
      </c>
      <c r="Z227" s="103">
        <v>0</v>
      </c>
      <c r="AA227" s="103">
        <v>0</v>
      </c>
      <c r="AB227" s="192" t="s">
        <v>127</v>
      </c>
      <c r="AC227" s="101" t="s">
        <v>4</v>
      </c>
      <c r="AD227" s="107">
        <f t="shared" ref="AD227:AL227" si="30">AD234</f>
        <v>1420</v>
      </c>
      <c r="AE227" s="107">
        <f t="shared" si="30"/>
        <v>1420</v>
      </c>
      <c r="AF227" s="107">
        <f t="shared" si="30"/>
        <v>1420</v>
      </c>
      <c r="AG227" s="102">
        <f>AG228+AG234</f>
        <v>1755</v>
      </c>
      <c r="AH227" s="225">
        <f t="shared" si="30"/>
        <v>1863</v>
      </c>
      <c r="AI227" s="207">
        <f t="shared" si="30"/>
        <v>1805</v>
      </c>
      <c r="AJ227" s="207">
        <f>AJ228+AJ234</f>
        <v>1805</v>
      </c>
      <c r="AK227" s="102">
        <f t="shared" si="30"/>
        <v>1610</v>
      </c>
      <c r="AL227" s="102">
        <f t="shared" si="30"/>
        <v>1610</v>
      </c>
      <c r="AM227" s="102">
        <f t="shared" si="29"/>
        <v>10448</v>
      </c>
      <c r="AP227" s="49"/>
      <c r="AQ227" s="70"/>
      <c r="AR227" s="70"/>
      <c r="AS227" s="70"/>
      <c r="AT227" s="70"/>
      <c r="AU227" s="70"/>
      <c r="AV227" s="70"/>
      <c r="AW227" s="62"/>
      <c r="AX227" s="7" t="s">
        <v>65</v>
      </c>
    </row>
    <row r="228" spans="1:50" s="26" customFormat="1" ht="99.75" customHeight="1" thickBo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>
        <v>0</v>
      </c>
      <c r="S228" s="103">
        <v>5</v>
      </c>
      <c r="T228" s="103">
        <v>4</v>
      </c>
      <c r="U228" s="103">
        <v>0</v>
      </c>
      <c r="V228" s="103">
        <v>1</v>
      </c>
      <c r="W228" s="103">
        <v>0</v>
      </c>
      <c r="X228" s="103">
        <v>0</v>
      </c>
      <c r="Y228" s="103">
        <v>0</v>
      </c>
      <c r="Z228" s="103">
        <v>0</v>
      </c>
      <c r="AA228" s="103">
        <v>0</v>
      </c>
      <c r="AB228" s="213" t="s">
        <v>197</v>
      </c>
      <c r="AC228" s="101" t="s">
        <v>4</v>
      </c>
      <c r="AD228" s="105">
        <v>0</v>
      </c>
      <c r="AE228" s="105">
        <v>0</v>
      </c>
      <c r="AF228" s="105">
        <v>0</v>
      </c>
      <c r="AG228" s="180">
        <v>0</v>
      </c>
      <c r="AH228" s="180">
        <v>0</v>
      </c>
      <c r="AI228" s="180">
        <v>0</v>
      </c>
      <c r="AJ228" s="180">
        <v>0</v>
      </c>
      <c r="AK228" s="180">
        <v>0</v>
      </c>
      <c r="AL228" s="180">
        <v>0</v>
      </c>
      <c r="AM228" s="102">
        <f t="shared" si="29"/>
        <v>0</v>
      </c>
      <c r="AP228" s="78">
        <v>1</v>
      </c>
      <c r="AQ228" s="70"/>
      <c r="AR228" s="70"/>
      <c r="AS228" s="70"/>
      <c r="AT228" s="70"/>
      <c r="AU228" s="70"/>
      <c r="AV228" s="70"/>
      <c r="AW228" s="62"/>
      <c r="AX228" s="7" t="s">
        <v>66</v>
      </c>
    </row>
    <row r="229" spans="1:50" s="26" customFormat="1" ht="54.75" customHeight="1" thickBo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>
        <v>0</v>
      </c>
      <c r="S229" s="103">
        <v>5</v>
      </c>
      <c r="T229" s="103">
        <v>4</v>
      </c>
      <c r="U229" s="103">
        <v>0</v>
      </c>
      <c r="V229" s="103">
        <v>1</v>
      </c>
      <c r="W229" s="103">
        <v>1</v>
      </c>
      <c r="X229" s="103">
        <v>0</v>
      </c>
      <c r="Y229" s="103">
        <v>0</v>
      </c>
      <c r="Z229" s="103">
        <v>0</v>
      </c>
      <c r="AA229" s="103">
        <v>1</v>
      </c>
      <c r="AB229" s="104" t="s">
        <v>129</v>
      </c>
      <c r="AC229" s="101" t="s">
        <v>31</v>
      </c>
      <c r="AD229" s="105"/>
      <c r="AE229" s="105"/>
      <c r="AF229" s="105"/>
      <c r="AG229" s="182">
        <v>1</v>
      </c>
      <c r="AH229" s="182">
        <v>1</v>
      </c>
      <c r="AI229" s="182">
        <v>1</v>
      </c>
      <c r="AJ229" s="182">
        <v>1</v>
      </c>
      <c r="AK229" s="182">
        <v>1</v>
      </c>
      <c r="AL229" s="182">
        <v>1</v>
      </c>
      <c r="AM229" s="102">
        <f t="shared" si="29"/>
        <v>6</v>
      </c>
      <c r="AP229" s="49"/>
      <c r="AQ229" s="71">
        <f t="shared" ref="AQ229:AV229" si="31">AG227</f>
        <v>1755</v>
      </c>
      <c r="AR229" s="71">
        <f t="shared" si="31"/>
        <v>1863</v>
      </c>
      <c r="AS229" s="71">
        <f t="shared" si="31"/>
        <v>1805</v>
      </c>
      <c r="AT229" s="71">
        <f t="shared" si="31"/>
        <v>1805</v>
      </c>
      <c r="AU229" s="71">
        <f t="shared" si="31"/>
        <v>1610</v>
      </c>
      <c r="AV229" s="71">
        <f t="shared" si="31"/>
        <v>1610</v>
      </c>
      <c r="AW229" s="167">
        <f>AQ229+AR229+AS229+AT229+AU229+AV229</f>
        <v>10448</v>
      </c>
      <c r="AX229" s="7" t="s">
        <v>67</v>
      </c>
    </row>
    <row r="230" spans="1:50" s="26" customFormat="1" ht="31.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>
        <v>0</v>
      </c>
      <c r="S230" s="103">
        <v>5</v>
      </c>
      <c r="T230" s="103">
        <v>4</v>
      </c>
      <c r="U230" s="103">
        <v>0</v>
      </c>
      <c r="V230" s="103">
        <v>1</v>
      </c>
      <c r="W230" s="103">
        <v>1</v>
      </c>
      <c r="X230" s="103">
        <v>0</v>
      </c>
      <c r="Y230" s="103">
        <v>1</v>
      </c>
      <c r="Z230" s="103">
        <v>0</v>
      </c>
      <c r="AA230" s="103">
        <v>0</v>
      </c>
      <c r="AB230" s="104" t="s">
        <v>130</v>
      </c>
      <c r="AC230" s="101" t="s">
        <v>32</v>
      </c>
      <c r="AD230" s="122" t="s">
        <v>33</v>
      </c>
      <c r="AE230" s="122" t="s">
        <v>33</v>
      </c>
      <c r="AF230" s="122" t="s">
        <v>33</v>
      </c>
      <c r="AG230" s="182">
        <v>1</v>
      </c>
      <c r="AH230" s="182">
        <v>1</v>
      </c>
      <c r="AI230" s="182">
        <v>1</v>
      </c>
      <c r="AJ230" s="182">
        <v>1</v>
      </c>
      <c r="AK230" s="182">
        <v>1</v>
      </c>
      <c r="AL230" s="182">
        <v>1</v>
      </c>
      <c r="AM230" s="102">
        <f t="shared" si="29"/>
        <v>6</v>
      </c>
      <c r="AP230" s="78">
        <v>1</v>
      </c>
      <c r="AQ230" s="59"/>
      <c r="AR230" s="59"/>
      <c r="AS230" s="59"/>
      <c r="AT230" s="59"/>
      <c r="AU230" s="59"/>
      <c r="AV230" s="59"/>
      <c r="AW230" s="62"/>
    </row>
    <row r="231" spans="1:50" s="26" customFormat="1" ht="31.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>
        <v>0</v>
      </c>
      <c r="S231" s="103">
        <v>5</v>
      </c>
      <c r="T231" s="103">
        <v>4</v>
      </c>
      <c r="U231" s="103">
        <v>0</v>
      </c>
      <c r="V231" s="103">
        <v>1</v>
      </c>
      <c r="W231" s="103">
        <v>1</v>
      </c>
      <c r="X231" s="103">
        <v>0</v>
      </c>
      <c r="Y231" s="103">
        <v>1</v>
      </c>
      <c r="Z231" s="103">
        <v>0</v>
      </c>
      <c r="AA231" s="103">
        <v>1</v>
      </c>
      <c r="AB231" s="104" t="s">
        <v>131</v>
      </c>
      <c r="AC231" s="101" t="s">
        <v>31</v>
      </c>
      <c r="AD231" s="105"/>
      <c r="AE231" s="105"/>
      <c r="AF231" s="105"/>
      <c r="AG231" s="182">
        <v>1</v>
      </c>
      <c r="AH231" s="182">
        <v>1</v>
      </c>
      <c r="AI231" s="182">
        <v>1</v>
      </c>
      <c r="AJ231" s="182">
        <v>1</v>
      </c>
      <c r="AK231" s="182">
        <v>1</v>
      </c>
      <c r="AL231" s="182">
        <v>1</v>
      </c>
      <c r="AM231" s="102">
        <f t="shared" si="29"/>
        <v>6</v>
      </c>
      <c r="AP231" s="49"/>
      <c r="AQ231" s="59"/>
      <c r="AR231" s="59"/>
      <c r="AS231" s="59"/>
      <c r="AT231" s="59"/>
      <c r="AU231" s="59"/>
      <c r="AV231" s="59"/>
      <c r="AW231" s="62"/>
    </row>
    <row r="232" spans="1:50" s="26" customFormat="1" ht="59.2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>
        <v>0</v>
      </c>
      <c r="S232" s="103">
        <v>5</v>
      </c>
      <c r="T232" s="103">
        <v>4</v>
      </c>
      <c r="U232" s="103">
        <v>0</v>
      </c>
      <c r="V232" s="103">
        <v>1</v>
      </c>
      <c r="W232" s="103">
        <v>1</v>
      </c>
      <c r="X232" s="103">
        <v>0</v>
      </c>
      <c r="Y232" s="103">
        <v>2</v>
      </c>
      <c r="Z232" s="103">
        <v>0</v>
      </c>
      <c r="AA232" s="103">
        <v>0</v>
      </c>
      <c r="AB232" s="104" t="s">
        <v>132</v>
      </c>
      <c r="AC232" s="101" t="s">
        <v>11</v>
      </c>
      <c r="AD232" s="122" t="s">
        <v>33</v>
      </c>
      <c r="AE232" s="122" t="s">
        <v>33</v>
      </c>
      <c r="AF232" s="122" t="s">
        <v>33</v>
      </c>
      <c r="AG232" s="182">
        <v>1</v>
      </c>
      <c r="AH232" s="182">
        <v>1</v>
      </c>
      <c r="AI232" s="182">
        <v>1</v>
      </c>
      <c r="AJ232" s="182">
        <v>1</v>
      </c>
      <c r="AK232" s="182">
        <v>1</v>
      </c>
      <c r="AL232" s="182">
        <v>1</v>
      </c>
      <c r="AM232" s="102">
        <f t="shared" si="29"/>
        <v>6</v>
      </c>
      <c r="AP232" s="49">
        <f>AP234+AP246+AP240+AP255</f>
        <v>1200</v>
      </c>
      <c r="AQ232" s="59"/>
      <c r="AR232" s="59"/>
      <c r="AS232" s="59"/>
      <c r="AT232" s="59"/>
      <c r="AU232" s="59"/>
      <c r="AV232" s="59"/>
      <c r="AW232" s="62"/>
    </row>
    <row r="233" spans="1:50" s="26" customFormat="1" ht="47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>
        <v>0</v>
      </c>
      <c r="S233" s="103">
        <v>5</v>
      </c>
      <c r="T233" s="103">
        <v>4</v>
      </c>
      <c r="U233" s="103">
        <v>0</v>
      </c>
      <c r="V233" s="103">
        <v>1</v>
      </c>
      <c r="W233" s="103">
        <v>0</v>
      </c>
      <c r="X233" s="103">
        <v>0</v>
      </c>
      <c r="Y233" s="103">
        <v>2</v>
      </c>
      <c r="Z233" s="103">
        <v>0</v>
      </c>
      <c r="AA233" s="103">
        <v>1</v>
      </c>
      <c r="AB233" s="104" t="s">
        <v>133</v>
      </c>
      <c r="AC233" s="101" t="s">
        <v>31</v>
      </c>
      <c r="AD233" s="105"/>
      <c r="AE233" s="105"/>
      <c r="AF233" s="105"/>
      <c r="AG233" s="182">
        <v>1</v>
      </c>
      <c r="AH233" s="182">
        <v>1</v>
      </c>
      <c r="AI233" s="182">
        <v>1</v>
      </c>
      <c r="AJ233" s="182">
        <v>1</v>
      </c>
      <c r="AK233" s="182">
        <v>1</v>
      </c>
      <c r="AL233" s="182">
        <v>1</v>
      </c>
      <c r="AM233" s="102">
        <f t="shared" si="29"/>
        <v>6</v>
      </c>
      <c r="AP233" s="49"/>
      <c r="AQ233" s="59"/>
      <c r="AR233" s="59"/>
      <c r="AS233" s="59"/>
      <c r="AT233" s="59"/>
      <c r="AU233" s="59"/>
      <c r="AV233" s="59"/>
      <c r="AW233" s="62"/>
    </row>
    <row r="234" spans="1:50" s="26" customFormat="1" ht="47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0</v>
      </c>
      <c r="Z234" s="103">
        <v>0</v>
      </c>
      <c r="AA234" s="113">
        <v>0</v>
      </c>
      <c r="AB234" s="213" t="s">
        <v>134</v>
      </c>
      <c r="AC234" s="101" t="s">
        <v>4</v>
      </c>
      <c r="AD234" s="105">
        <f>AD236+AD251+AD242+AD257</f>
        <v>1420</v>
      </c>
      <c r="AE234" s="105">
        <f>AE236+AE251+AE242+AE257</f>
        <v>1420</v>
      </c>
      <c r="AF234" s="105">
        <f>AF236+AF251+AF242+AF257</f>
        <v>1420</v>
      </c>
      <c r="AG234" s="180">
        <f>AG236+AG242+AG248+AG251+AG257</f>
        <v>1755</v>
      </c>
      <c r="AH234" s="180">
        <f>AH236+AH242+AH248+AH251+AH257+AH334+AH337</f>
        <v>1863</v>
      </c>
      <c r="AI234" s="184">
        <f>AI236+AI242+AI248+AI251+AI257+AI334</f>
        <v>1805</v>
      </c>
      <c r="AJ234" s="184">
        <f>AJ236+AJ242+AJ248+AJ251+AJ257+AJ334</f>
        <v>1805</v>
      </c>
      <c r="AK234" s="180">
        <f t="shared" ref="AK234:AL234" si="32">AK236+AK242+AK248+AK251+AK257</f>
        <v>1610</v>
      </c>
      <c r="AL234" s="180">
        <f t="shared" si="32"/>
        <v>1610</v>
      </c>
      <c r="AM234" s="102">
        <f t="shared" si="29"/>
        <v>10448</v>
      </c>
      <c r="AP234" s="49">
        <f>AP235+AP236+AP237+AP238</f>
        <v>100</v>
      </c>
      <c r="AQ234" s="59"/>
      <c r="AR234" s="59"/>
      <c r="AS234" s="59"/>
      <c r="AT234" s="59"/>
      <c r="AU234" s="59"/>
      <c r="AV234" s="59"/>
      <c r="AW234" s="62"/>
    </row>
    <row r="235" spans="1:50" s="26" customFormat="1" ht="54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0</v>
      </c>
      <c r="X235" s="103">
        <v>0</v>
      </c>
      <c r="Y235" s="103">
        <v>0</v>
      </c>
      <c r="Z235" s="103">
        <v>0</v>
      </c>
      <c r="AA235" s="103">
        <v>1</v>
      </c>
      <c r="AB235" s="104" t="s">
        <v>199</v>
      </c>
      <c r="AC235" s="101" t="s">
        <v>28</v>
      </c>
      <c r="AD235" s="105"/>
      <c r="AE235" s="105"/>
      <c r="AF235" s="105"/>
      <c r="AG235" s="180">
        <v>2.2000000000000002</v>
      </c>
      <c r="AH235" s="180">
        <v>2.9</v>
      </c>
      <c r="AI235" s="180">
        <f>AI234/AI18*100</f>
        <v>3.7463833390757122</v>
      </c>
      <c r="AJ235" s="180">
        <f>AJ234/AJ18*100</f>
        <v>2.9967558665024119</v>
      </c>
      <c r="AK235" s="180">
        <f>AK234/AK18*100</f>
        <v>3.0114228318223226</v>
      </c>
      <c r="AL235" s="180">
        <f>AL234/AL18*100</f>
        <v>3.0114228318223226</v>
      </c>
      <c r="AM235" s="179">
        <f>AG235+AI235++AJ235+AK235+AL235</f>
        <v>14.965984869222769</v>
      </c>
      <c r="AP235" s="49"/>
      <c r="AQ235" s="59"/>
      <c r="AR235" s="59"/>
      <c r="AS235" s="59"/>
      <c r="AT235" s="59"/>
      <c r="AU235" s="59"/>
      <c r="AV235" s="59"/>
      <c r="AW235" s="62"/>
    </row>
    <row r="236" spans="1:50" s="26" customFormat="1" ht="45" customHeight="1">
      <c r="A236" s="103">
        <v>6</v>
      </c>
      <c r="B236" s="103">
        <v>0</v>
      </c>
      <c r="C236" s="103">
        <v>2</v>
      </c>
      <c r="D236" s="103">
        <v>0</v>
      </c>
      <c r="E236" s="103">
        <v>1</v>
      </c>
      <c r="F236" s="103">
        <v>1</v>
      </c>
      <c r="G236" s="103">
        <v>3</v>
      </c>
      <c r="H236" s="103">
        <v>0</v>
      </c>
      <c r="I236" s="103">
        <v>5</v>
      </c>
      <c r="J236" s="103">
        <v>4</v>
      </c>
      <c r="K236" s="103">
        <v>0</v>
      </c>
      <c r="L236" s="103">
        <v>2</v>
      </c>
      <c r="M236" s="103">
        <v>2</v>
      </c>
      <c r="N236" s="103">
        <v>0</v>
      </c>
      <c r="O236" s="103">
        <v>0</v>
      </c>
      <c r="P236" s="103">
        <v>1</v>
      </c>
      <c r="Q236" s="103" t="s">
        <v>56</v>
      </c>
      <c r="R236" s="103">
        <v>0</v>
      </c>
      <c r="S236" s="103">
        <v>5</v>
      </c>
      <c r="T236" s="103">
        <v>4</v>
      </c>
      <c r="U236" s="103">
        <v>0</v>
      </c>
      <c r="V236" s="103">
        <v>2</v>
      </c>
      <c r="W236" s="103">
        <v>2</v>
      </c>
      <c r="X236" s="103">
        <v>0</v>
      </c>
      <c r="Y236" s="103">
        <v>1</v>
      </c>
      <c r="Z236" s="103">
        <v>0</v>
      </c>
      <c r="AA236" s="103">
        <v>0</v>
      </c>
      <c r="AB236" s="104" t="s">
        <v>136</v>
      </c>
      <c r="AC236" s="101" t="s">
        <v>34</v>
      </c>
      <c r="AD236" s="105">
        <f t="shared" ref="AD236:AL236" si="33">AD237+AD238+AD239+AD240</f>
        <v>100</v>
      </c>
      <c r="AE236" s="105">
        <f t="shared" si="33"/>
        <v>100</v>
      </c>
      <c r="AF236" s="105">
        <f t="shared" si="33"/>
        <v>100</v>
      </c>
      <c r="AG236" s="180">
        <v>87.7</v>
      </c>
      <c r="AH236" s="180">
        <v>100</v>
      </c>
      <c r="AI236" s="184">
        <f t="shared" si="33"/>
        <v>100</v>
      </c>
      <c r="AJ236" s="184">
        <f t="shared" si="33"/>
        <v>100</v>
      </c>
      <c r="AK236" s="180">
        <f t="shared" si="33"/>
        <v>100</v>
      </c>
      <c r="AL236" s="180">
        <f t="shared" si="33"/>
        <v>100</v>
      </c>
      <c r="AM236" s="102">
        <f t="shared" si="29"/>
        <v>587.70000000000005</v>
      </c>
      <c r="AP236" s="49"/>
      <c r="AQ236" s="59"/>
      <c r="AR236" s="59"/>
      <c r="AS236" s="59"/>
      <c r="AT236" s="59"/>
      <c r="AU236" s="59"/>
      <c r="AV236" s="59"/>
      <c r="AW236" s="62"/>
    </row>
    <row r="237" spans="1:50" s="26" customFormat="1" ht="18" hidden="1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>
        <v>0</v>
      </c>
      <c r="S237" s="103">
        <v>5</v>
      </c>
      <c r="T237" s="103">
        <v>4</v>
      </c>
      <c r="U237" s="103">
        <v>0</v>
      </c>
      <c r="V237" s="103">
        <v>2</v>
      </c>
      <c r="W237" s="103">
        <v>0</v>
      </c>
      <c r="X237" s="103">
        <v>0</v>
      </c>
      <c r="Y237" s="103">
        <v>1</v>
      </c>
      <c r="Z237" s="103">
        <v>0</v>
      </c>
      <c r="AA237" s="103">
        <v>0</v>
      </c>
      <c r="AB237" s="108" t="s">
        <v>24</v>
      </c>
      <c r="AC237" s="101" t="s">
        <v>4</v>
      </c>
      <c r="AD237" s="105"/>
      <c r="AE237" s="105"/>
      <c r="AF237" s="105"/>
      <c r="AG237" s="180"/>
      <c r="AH237" s="180"/>
      <c r="AI237" s="180"/>
      <c r="AJ237" s="180"/>
      <c r="AK237" s="180"/>
      <c r="AL237" s="180"/>
      <c r="AM237" s="102">
        <f t="shared" si="29"/>
        <v>0</v>
      </c>
      <c r="AP237" s="49">
        <v>100</v>
      </c>
      <c r="AQ237" s="59"/>
      <c r="AR237" s="59"/>
      <c r="AS237" s="59"/>
      <c r="AT237" s="59"/>
      <c r="AU237" s="59"/>
      <c r="AV237" s="59"/>
      <c r="AW237" s="62"/>
    </row>
    <row r="238" spans="1:50" s="26" customFormat="1" ht="24.75" hidden="1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0</v>
      </c>
      <c r="X238" s="103">
        <v>0</v>
      </c>
      <c r="Y238" s="103">
        <v>1</v>
      </c>
      <c r="Z238" s="103">
        <v>0</v>
      </c>
      <c r="AA238" s="103">
        <v>0</v>
      </c>
      <c r="AB238" s="108" t="s">
        <v>25</v>
      </c>
      <c r="AC238" s="101" t="s">
        <v>4</v>
      </c>
      <c r="AD238" s="105"/>
      <c r="AE238" s="105"/>
      <c r="AF238" s="105"/>
      <c r="AG238" s="180"/>
      <c r="AH238" s="180"/>
      <c r="AI238" s="180"/>
      <c r="AJ238" s="180"/>
      <c r="AK238" s="180"/>
      <c r="AL238" s="180"/>
      <c r="AM238" s="102">
        <f t="shared" si="29"/>
        <v>0</v>
      </c>
      <c r="AP238" s="49"/>
      <c r="AQ238" s="59"/>
      <c r="AR238" s="59"/>
      <c r="AS238" s="59"/>
      <c r="AT238" s="59"/>
      <c r="AU238" s="59"/>
      <c r="AV238" s="59"/>
      <c r="AW238" s="62"/>
    </row>
    <row r="239" spans="1:50" s="26" customFormat="1" ht="30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2</v>
      </c>
      <c r="X239" s="103">
        <v>0</v>
      </c>
      <c r="Y239" s="103">
        <v>1</v>
      </c>
      <c r="Z239" s="103">
        <v>0</v>
      </c>
      <c r="AA239" s="103">
        <v>0</v>
      </c>
      <c r="AB239" s="108" t="s">
        <v>26</v>
      </c>
      <c r="AC239" s="101" t="s">
        <v>4</v>
      </c>
      <c r="AD239" s="105">
        <v>100</v>
      </c>
      <c r="AE239" s="105">
        <v>100</v>
      </c>
      <c r="AF239" s="105">
        <v>100</v>
      </c>
      <c r="AG239" s="180">
        <v>87.7</v>
      </c>
      <c r="AH239" s="180">
        <v>100</v>
      </c>
      <c r="AI239" s="180">
        <v>100</v>
      </c>
      <c r="AJ239" s="180">
        <v>100</v>
      </c>
      <c r="AK239" s="180">
        <v>100</v>
      </c>
      <c r="AL239" s="180">
        <v>100</v>
      </c>
      <c r="AM239" s="102">
        <f t="shared" si="29"/>
        <v>587.70000000000005</v>
      </c>
      <c r="AP239" s="49"/>
      <c r="AQ239" s="59"/>
      <c r="AR239" s="59"/>
      <c r="AS239" s="59"/>
      <c r="AT239" s="59"/>
      <c r="AU239" s="59"/>
      <c r="AV239" s="59"/>
      <c r="AW239" s="62"/>
    </row>
    <row r="240" spans="1:50" s="26" customFormat="1" ht="19.5" hidden="1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8" t="s">
        <v>27</v>
      </c>
      <c r="AC240" s="101" t="s">
        <v>4</v>
      </c>
      <c r="AD240" s="105"/>
      <c r="AE240" s="105"/>
      <c r="AF240" s="105"/>
      <c r="AG240" s="180"/>
      <c r="AH240" s="180"/>
      <c r="AI240" s="180"/>
      <c r="AJ240" s="180"/>
      <c r="AK240" s="180"/>
      <c r="AL240" s="180"/>
      <c r="AM240" s="102">
        <f t="shared" si="29"/>
        <v>0</v>
      </c>
      <c r="AP240" s="49">
        <f>AP241+AP242+AP243+AP244</f>
        <v>100</v>
      </c>
      <c r="AQ240" s="59"/>
      <c r="AR240" s="59"/>
      <c r="AS240" s="59"/>
      <c r="AT240" s="59"/>
      <c r="AU240" s="59"/>
      <c r="AV240" s="59"/>
      <c r="AW240" s="62"/>
    </row>
    <row r="241" spans="1:56" s="26" customFormat="1" ht="42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2</v>
      </c>
      <c r="X241" s="103">
        <v>0</v>
      </c>
      <c r="Y241" s="103">
        <v>1</v>
      </c>
      <c r="Z241" s="103">
        <v>0</v>
      </c>
      <c r="AA241" s="103">
        <v>1</v>
      </c>
      <c r="AB241" s="104" t="s">
        <v>137</v>
      </c>
      <c r="AC241" s="101" t="s">
        <v>31</v>
      </c>
      <c r="AD241" s="105"/>
      <c r="AE241" s="105"/>
      <c r="AF241" s="105"/>
      <c r="AG241" s="182">
        <v>1</v>
      </c>
      <c r="AH241" s="182">
        <v>1</v>
      </c>
      <c r="AI241" s="182">
        <v>1</v>
      </c>
      <c r="AJ241" s="182">
        <v>1</v>
      </c>
      <c r="AK241" s="182">
        <v>1</v>
      </c>
      <c r="AL241" s="182">
        <v>1</v>
      </c>
      <c r="AM241" s="102">
        <f t="shared" si="29"/>
        <v>6</v>
      </c>
      <c r="AP241" s="49"/>
      <c r="AQ241" s="59"/>
      <c r="AR241" s="59"/>
      <c r="AS241" s="59"/>
      <c r="AT241" s="59"/>
      <c r="AU241" s="59"/>
      <c r="AV241" s="59"/>
      <c r="AW241" s="62"/>
    </row>
    <row r="242" spans="1:56" s="26" customFormat="1" ht="38.25" customHeight="1">
      <c r="A242" s="124">
        <v>6</v>
      </c>
      <c r="B242" s="124">
        <v>0</v>
      </c>
      <c r="C242" s="124">
        <v>2</v>
      </c>
      <c r="D242" s="124">
        <v>0</v>
      </c>
      <c r="E242" s="124">
        <v>4</v>
      </c>
      <c r="F242" s="124">
        <v>1</v>
      </c>
      <c r="G242" s="124">
        <v>2</v>
      </c>
      <c r="H242" s="124">
        <v>0</v>
      </c>
      <c r="I242" s="124">
        <v>5</v>
      </c>
      <c r="J242" s="124">
        <v>4</v>
      </c>
      <c r="K242" s="124">
        <v>0</v>
      </c>
      <c r="L242" s="124">
        <v>2</v>
      </c>
      <c r="M242" s="124">
        <v>2</v>
      </c>
      <c r="N242" s="124">
        <v>0</v>
      </c>
      <c r="O242" s="124">
        <v>0</v>
      </c>
      <c r="P242" s="124">
        <v>2</v>
      </c>
      <c r="Q242" s="124" t="s">
        <v>56</v>
      </c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2</v>
      </c>
      <c r="X242" s="103">
        <v>0</v>
      </c>
      <c r="Y242" s="103">
        <v>2</v>
      </c>
      <c r="Z242" s="103">
        <v>0</v>
      </c>
      <c r="AA242" s="103">
        <v>0</v>
      </c>
      <c r="AB242" s="104" t="s">
        <v>138</v>
      </c>
      <c r="AC242" s="101" t="s">
        <v>34</v>
      </c>
      <c r="AD242" s="105">
        <f t="shared" ref="AD242:AL242" si="34">AD243+AD244+AD245+AD246</f>
        <v>200</v>
      </c>
      <c r="AE242" s="105">
        <f t="shared" si="34"/>
        <v>200</v>
      </c>
      <c r="AF242" s="105">
        <f t="shared" si="34"/>
        <v>200</v>
      </c>
      <c r="AG242" s="180">
        <v>94.6</v>
      </c>
      <c r="AH242" s="180">
        <f t="shared" si="34"/>
        <v>100</v>
      </c>
      <c r="AI242" s="184">
        <f t="shared" si="34"/>
        <v>100</v>
      </c>
      <c r="AJ242" s="184">
        <f t="shared" si="34"/>
        <v>100</v>
      </c>
      <c r="AK242" s="180">
        <f t="shared" si="34"/>
        <v>100</v>
      </c>
      <c r="AL242" s="180">
        <f t="shared" si="34"/>
        <v>100</v>
      </c>
      <c r="AM242" s="102">
        <f t="shared" si="29"/>
        <v>594.6</v>
      </c>
      <c r="AP242" s="49"/>
      <c r="AQ242" s="59"/>
      <c r="AR242" s="59"/>
      <c r="AS242" s="59"/>
      <c r="AT242" s="59"/>
      <c r="AU242" s="59"/>
      <c r="AV242" s="59"/>
      <c r="AW242" s="62"/>
    </row>
    <row r="243" spans="1:56" s="26" customFormat="1" ht="19.5" hidden="1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03">
        <v>2</v>
      </c>
      <c r="Z243" s="103">
        <v>0</v>
      </c>
      <c r="AA243" s="103">
        <v>0</v>
      </c>
      <c r="AB243" s="108" t="s">
        <v>24</v>
      </c>
      <c r="AC243" s="101" t="s">
        <v>4</v>
      </c>
      <c r="AD243" s="105"/>
      <c r="AE243" s="105"/>
      <c r="AF243" s="105"/>
      <c r="AG243" s="180"/>
      <c r="AH243" s="180"/>
      <c r="AI243" s="180"/>
      <c r="AJ243" s="180"/>
      <c r="AK243" s="180"/>
      <c r="AL243" s="180"/>
      <c r="AM243" s="102">
        <f t="shared" si="29"/>
        <v>0</v>
      </c>
      <c r="AP243" s="49">
        <v>100</v>
      </c>
      <c r="AQ243" s="59"/>
      <c r="AR243" s="59"/>
      <c r="AS243" s="59"/>
      <c r="AT243" s="59"/>
      <c r="AU243" s="59"/>
      <c r="AV243" s="59"/>
      <c r="AW243" s="62"/>
    </row>
    <row r="244" spans="1:56" s="26" customFormat="1" ht="19.5" hidden="1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0</v>
      </c>
      <c r="X244" s="103">
        <v>0</v>
      </c>
      <c r="Y244" s="103">
        <v>2</v>
      </c>
      <c r="Z244" s="103">
        <v>0</v>
      </c>
      <c r="AA244" s="103">
        <v>0</v>
      </c>
      <c r="AB244" s="108" t="s">
        <v>25</v>
      </c>
      <c r="AC244" s="101" t="s">
        <v>4</v>
      </c>
      <c r="AD244" s="105"/>
      <c r="AE244" s="105"/>
      <c r="AF244" s="105"/>
      <c r="AG244" s="180"/>
      <c r="AH244" s="180"/>
      <c r="AI244" s="180"/>
      <c r="AJ244" s="180"/>
      <c r="AK244" s="180"/>
      <c r="AL244" s="180"/>
      <c r="AM244" s="102">
        <f t="shared" si="29"/>
        <v>0</v>
      </c>
      <c r="AP244" s="49"/>
      <c r="AQ244" s="59"/>
      <c r="AR244" s="59"/>
      <c r="AS244" s="59"/>
      <c r="AT244" s="59"/>
      <c r="AU244" s="59"/>
      <c r="AV244" s="59"/>
      <c r="AW244" s="62"/>
    </row>
    <row r="245" spans="1:56" s="26" customFormat="1" ht="19.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>
        <v>0</v>
      </c>
      <c r="S245" s="103">
        <v>5</v>
      </c>
      <c r="T245" s="103">
        <v>4</v>
      </c>
      <c r="U245" s="103">
        <v>0</v>
      </c>
      <c r="V245" s="103">
        <v>2</v>
      </c>
      <c r="W245" s="103">
        <v>2</v>
      </c>
      <c r="X245" s="103">
        <v>0</v>
      </c>
      <c r="Y245" s="103">
        <v>2</v>
      </c>
      <c r="Z245" s="103">
        <v>0</v>
      </c>
      <c r="AA245" s="103">
        <v>0</v>
      </c>
      <c r="AB245" s="108" t="s">
        <v>26</v>
      </c>
      <c r="AC245" s="101" t="s">
        <v>4</v>
      </c>
      <c r="AD245" s="105">
        <v>200</v>
      </c>
      <c r="AE245" s="105">
        <v>200</v>
      </c>
      <c r="AF245" s="105">
        <v>200</v>
      </c>
      <c r="AG245" s="180">
        <v>94.6</v>
      </c>
      <c r="AH245" s="180">
        <v>100</v>
      </c>
      <c r="AI245" s="180">
        <v>100</v>
      </c>
      <c r="AJ245" s="180">
        <v>100</v>
      </c>
      <c r="AK245" s="180">
        <v>100</v>
      </c>
      <c r="AL245" s="180">
        <v>100</v>
      </c>
      <c r="AM245" s="102">
        <f t="shared" si="29"/>
        <v>594.6</v>
      </c>
      <c r="AP245" s="49"/>
      <c r="AQ245" s="59"/>
      <c r="AR245" s="59"/>
      <c r="AS245" s="59"/>
      <c r="AT245" s="59"/>
      <c r="AU245" s="59"/>
      <c r="AV245" s="59"/>
      <c r="AW245" s="62"/>
    </row>
    <row r="246" spans="1:56" s="26" customFormat="1" ht="19.5" hidden="1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8" t="s">
        <v>27</v>
      </c>
      <c r="AC246" s="101" t="s">
        <v>4</v>
      </c>
      <c r="AD246" s="105"/>
      <c r="AE246" s="105"/>
      <c r="AF246" s="105"/>
      <c r="AG246" s="180"/>
      <c r="AH246" s="180"/>
      <c r="AI246" s="180"/>
      <c r="AJ246" s="180"/>
      <c r="AK246" s="180"/>
      <c r="AL246" s="180"/>
      <c r="AM246" s="102">
        <f t="shared" si="29"/>
        <v>0</v>
      </c>
      <c r="AP246" s="49">
        <f>AP247+AP251+AP252+AP253</f>
        <v>900</v>
      </c>
      <c r="AQ246" s="59"/>
      <c r="AR246" s="59"/>
      <c r="AS246" s="59"/>
      <c r="AT246" s="59"/>
      <c r="AU246" s="59"/>
      <c r="AV246" s="59"/>
      <c r="AW246" s="62"/>
    </row>
    <row r="247" spans="1:56" s="26" customFormat="1" ht="38.2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2</v>
      </c>
      <c r="X247" s="103">
        <v>0</v>
      </c>
      <c r="Y247" s="103">
        <v>2</v>
      </c>
      <c r="Z247" s="103">
        <v>0</v>
      </c>
      <c r="AA247" s="103">
        <v>1</v>
      </c>
      <c r="AB247" s="104" t="s">
        <v>139</v>
      </c>
      <c r="AC247" s="101" t="s">
        <v>31</v>
      </c>
      <c r="AD247" s="105"/>
      <c r="AE247" s="105"/>
      <c r="AF247" s="105"/>
      <c r="AG247" s="182">
        <v>1</v>
      </c>
      <c r="AH247" s="182">
        <v>1</v>
      </c>
      <c r="AI247" s="182">
        <v>1</v>
      </c>
      <c r="AJ247" s="182">
        <v>1</v>
      </c>
      <c r="AK247" s="182">
        <v>1</v>
      </c>
      <c r="AL247" s="182">
        <v>1</v>
      </c>
      <c r="AM247" s="102">
        <f t="shared" si="29"/>
        <v>6</v>
      </c>
      <c r="AP247" s="49"/>
      <c r="AQ247" s="59"/>
      <c r="AR247" s="59"/>
      <c r="AS247" s="59"/>
      <c r="AT247" s="59"/>
      <c r="AU247" s="59"/>
      <c r="AV247" s="59"/>
      <c r="AW247" s="62"/>
    </row>
    <row r="248" spans="1:56" s="26" customFormat="1" ht="38.25" customHeight="1">
      <c r="A248" s="124">
        <v>6</v>
      </c>
      <c r="B248" s="124">
        <v>0</v>
      </c>
      <c r="C248" s="124">
        <v>2</v>
      </c>
      <c r="D248" s="124">
        <v>0</v>
      </c>
      <c r="E248" s="124">
        <v>4</v>
      </c>
      <c r="F248" s="124">
        <v>1</v>
      </c>
      <c r="G248" s="124">
        <v>2</v>
      </c>
      <c r="H248" s="124">
        <v>0</v>
      </c>
      <c r="I248" s="124">
        <v>5</v>
      </c>
      <c r="J248" s="124">
        <v>4</v>
      </c>
      <c r="K248" s="124">
        <v>0</v>
      </c>
      <c r="L248" s="124">
        <v>2</v>
      </c>
      <c r="M248" s="124">
        <v>4</v>
      </c>
      <c r="N248" s="124">
        <v>0</v>
      </c>
      <c r="O248" s="124">
        <v>0</v>
      </c>
      <c r="P248" s="124">
        <v>2</v>
      </c>
      <c r="Q248" s="124" t="s">
        <v>56</v>
      </c>
      <c r="R248" s="103">
        <v>0</v>
      </c>
      <c r="S248" s="103">
        <v>5</v>
      </c>
      <c r="T248" s="103">
        <v>4</v>
      </c>
      <c r="U248" s="103">
        <v>0</v>
      </c>
      <c r="V248" s="103">
        <v>2</v>
      </c>
      <c r="W248" s="103">
        <v>2</v>
      </c>
      <c r="X248" s="103">
        <v>0</v>
      </c>
      <c r="Y248" s="113">
        <v>3</v>
      </c>
      <c r="Z248" s="103">
        <v>0</v>
      </c>
      <c r="AA248" s="103">
        <v>0</v>
      </c>
      <c r="AB248" s="104" t="s">
        <v>185</v>
      </c>
      <c r="AC248" s="101" t="s">
        <v>34</v>
      </c>
      <c r="AD248" s="105">
        <f>AD249+AD250+AD251+AD252</f>
        <v>1220</v>
      </c>
      <c r="AE248" s="105">
        <f>AE249+AE250+AE251+AE252</f>
        <v>1220</v>
      </c>
      <c r="AF248" s="105">
        <f>AF249+AF250+AF251+AF252</f>
        <v>1220</v>
      </c>
      <c r="AG248" s="184">
        <v>94.8</v>
      </c>
      <c r="AH248" s="180">
        <f>AH249</f>
        <v>100</v>
      </c>
      <c r="AI248" s="184">
        <f>AI249</f>
        <v>100</v>
      </c>
      <c r="AJ248" s="184">
        <f>AJ249</f>
        <v>100</v>
      </c>
      <c r="AK248" s="180">
        <f>AK249</f>
        <v>100</v>
      </c>
      <c r="AL248" s="180">
        <f>AL249</f>
        <v>100</v>
      </c>
      <c r="AM248" s="102">
        <f>AG248+AH248+AI248+AJ248+AK248+AL248</f>
        <v>594.79999999999995</v>
      </c>
      <c r="AP248" s="49"/>
      <c r="AQ248" s="59"/>
      <c r="AR248" s="59"/>
      <c r="AS248" s="59"/>
      <c r="AT248" s="59"/>
      <c r="AU248" s="59"/>
      <c r="AV248" s="59"/>
      <c r="AW248" s="62"/>
    </row>
    <row r="249" spans="1:56" s="26" customFormat="1" ht="38.2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>
        <v>0</v>
      </c>
      <c r="S249" s="103">
        <v>5</v>
      </c>
      <c r="T249" s="103">
        <v>4</v>
      </c>
      <c r="U249" s="103">
        <v>0</v>
      </c>
      <c r="V249" s="103">
        <v>2</v>
      </c>
      <c r="W249" s="103">
        <v>2</v>
      </c>
      <c r="X249" s="103">
        <v>0</v>
      </c>
      <c r="Y249" s="113">
        <v>3</v>
      </c>
      <c r="Z249" s="103">
        <v>0</v>
      </c>
      <c r="AA249" s="103">
        <v>0</v>
      </c>
      <c r="AB249" s="108" t="s">
        <v>26</v>
      </c>
      <c r="AC249" s="101" t="s">
        <v>4</v>
      </c>
      <c r="AD249" s="105">
        <v>200</v>
      </c>
      <c r="AE249" s="105">
        <v>200</v>
      </c>
      <c r="AF249" s="105">
        <v>200</v>
      </c>
      <c r="AG249" s="184">
        <v>94.8</v>
      </c>
      <c r="AH249" s="180">
        <v>100</v>
      </c>
      <c r="AI249" s="180">
        <v>100</v>
      </c>
      <c r="AJ249" s="180">
        <v>100</v>
      </c>
      <c r="AK249" s="180">
        <v>100</v>
      </c>
      <c r="AL249" s="180">
        <v>100</v>
      </c>
      <c r="AM249" s="102">
        <f>AG249+AH249+AI249+AJ249+AK249+AL249</f>
        <v>594.79999999999995</v>
      </c>
      <c r="AP249" s="49"/>
      <c r="AQ249" s="59"/>
      <c r="AR249" s="59"/>
      <c r="AS249" s="59"/>
      <c r="AT249" s="59"/>
      <c r="AU249" s="59"/>
      <c r="AV249" s="59"/>
      <c r="AW249" s="62"/>
    </row>
    <row r="250" spans="1:56" s="26" customFormat="1" ht="38.2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>
        <v>0</v>
      </c>
      <c r="S250" s="103">
        <v>5</v>
      </c>
      <c r="T250" s="103">
        <v>4</v>
      </c>
      <c r="U250" s="103">
        <v>0</v>
      </c>
      <c r="V250" s="103">
        <v>2</v>
      </c>
      <c r="W250" s="103">
        <v>2</v>
      </c>
      <c r="X250" s="103">
        <v>0</v>
      </c>
      <c r="Y250" s="113">
        <v>3</v>
      </c>
      <c r="Z250" s="103">
        <v>0</v>
      </c>
      <c r="AA250" s="103">
        <v>1</v>
      </c>
      <c r="AB250" s="104" t="s">
        <v>186</v>
      </c>
      <c r="AC250" s="101" t="s">
        <v>31</v>
      </c>
      <c r="AD250" s="105"/>
      <c r="AE250" s="105"/>
      <c r="AF250" s="105"/>
      <c r="AG250" s="182">
        <v>1</v>
      </c>
      <c r="AH250" s="182">
        <v>1</v>
      </c>
      <c r="AI250" s="182">
        <v>1</v>
      </c>
      <c r="AJ250" s="182">
        <v>1</v>
      </c>
      <c r="AK250" s="182">
        <v>1</v>
      </c>
      <c r="AL250" s="182">
        <v>1</v>
      </c>
      <c r="AM250" s="102">
        <f>AG250+AH250+AI250+AJ250+AK250+AL250</f>
        <v>6</v>
      </c>
      <c r="AP250" s="49"/>
      <c r="AQ250" s="59"/>
      <c r="AR250" s="59"/>
      <c r="AS250" s="59"/>
      <c r="AT250" s="59"/>
      <c r="AU250" s="59"/>
      <c r="AV250" s="59"/>
      <c r="AW250" s="62"/>
    </row>
    <row r="251" spans="1:56" s="44" customFormat="1" ht="41.25" customHeight="1">
      <c r="A251" s="124">
        <v>6</v>
      </c>
      <c r="B251" s="124">
        <v>0</v>
      </c>
      <c r="C251" s="124">
        <v>2</v>
      </c>
      <c r="D251" s="124">
        <v>0</v>
      </c>
      <c r="E251" s="124">
        <v>1</v>
      </c>
      <c r="F251" s="124">
        <v>1</v>
      </c>
      <c r="G251" s="124">
        <v>3</v>
      </c>
      <c r="H251" s="124">
        <v>0</v>
      </c>
      <c r="I251" s="124">
        <v>5</v>
      </c>
      <c r="J251" s="124">
        <v>4</v>
      </c>
      <c r="K251" s="124">
        <v>0</v>
      </c>
      <c r="L251" s="124">
        <v>2</v>
      </c>
      <c r="M251" s="124">
        <v>2</v>
      </c>
      <c r="N251" s="124">
        <v>0</v>
      </c>
      <c r="O251" s="124">
        <v>0</v>
      </c>
      <c r="P251" s="124">
        <v>3</v>
      </c>
      <c r="Q251" s="124" t="s">
        <v>56</v>
      </c>
      <c r="R251" s="103">
        <v>0</v>
      </c>
      <c r="S251" s="103">
        <v>5</v>
      </c>
      <c r="T251" s="103">
        <v>4</v>
      </c>
      <c r="U251" s="103">
        <v>0</v>
      </c>
      <c r="V251" s="103">
        <v>2</v>
      </c>
      <c r="W251" s="103">
        <v>2</v>
      </c>
      <c r="X251" s="103">
        <v>0</v>
      </c>
      <c r="Y251" s="113">
        <v>4</v>
      </c>
      <c r="Z251" s="103">
        <v>0</v>
      </c>
      <c r="AA251" s="103">
        <v>0</v>
      </c>
      <c r="AB251" s="104" t="s">
        <v>187</v>
      </c>
      <c r="AC251" s="101" t="s">
        <v>4</v>
      </c>
      <c r="AD251" s="105">
        <f t="shared" ref="AD251:AL251" si="35">AD252+AD253+AD254+AD255</f>
        <v>1020</v>
      </c>
      <c r="AE251" s="105">
        <f t="shared" si="35"/>
        <v>1020</v>
      </c>
      <c r="AF251" s="105">
        <f t="shared" si="35"/>
        <v>1020</v>
      </c>
      <c r="AG251" s="180">
        <v>1406.5</v>
      </c>
      <c r="AH251" s="180">
        <v>1413</v>
      </c>
      <c r="AI251" s="184">
        <v>1355</v>
      </c>
      <c r="AJ251" s="184">
        <v>1355</v>
      </c>
      <c r="AK251" s="180">
        <f t="shared" si="35"/>
        <v>1210</v>
      </c>
      <c r="AL251" s="180">
        <f t="shared" si="35"/>
        <v>1210</v>
      </c>
      <c r="AM251" s="102">
        <f t="shared" si="29"/>
        <v>7949.5</v>
      </c>
      <c r="AN251" s="47"/>
      <c r="AO251" s="47"/>
      <c r="AP251" s="49"/>
      <c r="AQ251" s="69"/>
      <c r="AR251" s="69"/>
      <c r="AS251" s="69"/>
      <c r="AT251" s="69"/>
      <c r="AU251" s="69"/>
      <c r="AV251" s="69"/>
      <c r="AW251" s="173"/>
      <c r="AX251" s="47"/>
      <c r="AY251" s="47"/>
      <c r="AZ251" s="47"/>
      <c r="BA251" s="47"/>
      <c r="BB251" s="47"/>
      <c r="BC251" s="47"/>
      <c r="BD251" s="47"/>
    </row>
    <row r="252" spans="1:56" s="26" customFormat="1" ht="25.5" hidden="1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>
        <v>0</v>
      </c>
      <c r="S252" s="103">
        <v>5</v>
      </c>
      <c r="T252" s="103">
        <v>4</v>
      </c>
      <c r="U252" s="103">
        <v>0</v>
      </c>
      <c r="V252" s="103">
        <v>2</v>
      </c>
      <c r="W252" s="103">
        <v>0</v>
      </c>
      <c r="X252" s="103">
        <v>0</v>
      </c>
      <c r="Y252" s="113">
        <v>3</v>
      </c>
      <c r="Z252" s="103">
        <v>0</v>
      </c>
      <c r="AA252" s="103">
        <v>0</v>
      </c>
      <c r="AB252" s="108" t="s">
        <v>24</v>
      </c>
      <c r="AC252" s="101" t="s">
        <v>4</v>
      </c>
      <c r="AD252" s="105"/>
      <c r="AE252" s="105"/>
      <c r="AF252" s="105"/>
      <c r="AG252" s="180"/>
      <c r="AH252" s="180"/>
      <c r="AI252" s="180"/>
      <c r="AJ252" s="180"/>
      <c r="AK252" s="180"/>
      <c r="AL252" s="180"/>
      <c r="AM252" s="102">
        <f t="shared" si="29"/>
        <v>0</v>
      </c>
      <c r="AP252" s="49">
        <v>900</v>
      </c>
      <c r="AQ252" s="59"/>
      <c r="AR252" s="59"/>
      <c r="AS252" s="59"/>
      <c r="AT252" s="59"/>
      <c r="AU252" s="59"/>
      <c r="AV252" s="59"/>
      <c r="AW252" s="62"/>
    </row>
    <row r="253" spans="1:56" s="26" customFormat="1" ht="31.5" hidden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>
        <v>0</v>
      </c>
      <c r="S253" s="103">
        <v>5</v>
      </c>
      <c r="T253" s="103">
        <v>4</v>
      </c>
      <c r="U253" s="103">
        <v>0</v>
      </c>
      <c r="V253" s="103">
        <v>2</v>
      </c>
      <c r="W253" s="103">
        <v>0</v>
      </c>
      <c r="X253" s="103">
        <v>0</v>
      </c>
      <c r="Y253" s="113">
        <v>3</v>
      </c>
      <c r="Z253" s="103">
        <v>0</v>
      </c>
      <c r="AA253" s="103">
        <v>0</v>
      </c>
      <c r="AB253" s="108" t="s">
        <v>25</v>
      </c>
      <c r="AC253" s="101" t="s">
        <v>4</v>
      </c>
      <c r="AD253" s="105"/>
      <c r="AE253" s="105"/>
      <c r="AF253" s="105"/>
      <c r="AG253" s="180"/>
      <c r="AH253" s="180"/>
      <c r="AI253" s="180"/>
      <c r="AJ253" s="180"/>
      <c r="AK253" s="180"/>
      <c r="AL253" s="180"/>
      <c r="AM253" s="102">
        <f t="shared" si="29"/>
        <v>0</v>
      </c>
      <c r="AP253" s="49"/>
      <c r="AQ253" s="59"/>
      <c r="AR253" s="59"/>
      <c r="AS253" s="59"/>
      <c r="AT253" s="59"/>
      <c r="AU253" s="59"/>
      <c r="AV253" s="59"/>
      <c r="AW253" s="62"/>
    </row>
    <row r="254" spans="1:56" s="26" customFormat="1" ht="31.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>
        <v>0</v>
      </c>
      <c r="S254" s="103">
        <v>5</v>
      </c>
      <c r="T254" s="103">
        <v>4</v>
      </c>
      <c r="U254" s="103">
        <v>0</v>
      </c>
      <c r="V254" s="103">
        <v>2</v>
      </c>
      <c r="W254" s="103">
        <v>2</v>
      </c>
      <c r="X254" s="103">
        <v>0</v>
      </c>
      <c r="Y254" s="113">
        <v>4</v>
      </c>
      <c r="Z254" s="103">
        <v>0</v>
      </c>
      <c r="AA254" s="103">
        <v>0</v>
      </c>
      <c r="AB254" s="108" t="s">
        <v>26</v>
      </c>
      <c r="AC254" s="101" t="s">
        <v>4</v>
      </c>
      <c r="AD254" s="105">
        <v>1020</v>
      </c>
      <c r="AE254" s="105">
        <v>1020</v>
      </c>
      <c r="AF254" s="105">
        <v>1020</v>
      </c>
      <c r="AG254" s="180">
        <v>1406.5</v>
      </c>
      <c r="AH254" s="180">
        <v>1413</v>
      </c>
      <c r="AI254" s="180">
        <v>1335</v>
      </c>
      <c r="AJ254" s="180">
        <v>1335</v>
      </c>
      <c r="AK254" s="180">
        <v>1210</v>
      </c>
      <c r="AL254" s="180">
        <v>1210</v>
      </c>
      <c r="AM254" s="102">
        <f t="shared" si="29"/>
        <v>7909.5</v>
      </c>
      <c r="AP254" s="49"/>
      <c r="AQ254" s="59"/>
      <c r="AR254" s="59"/>
      <c r="AS254" s="59"/>
      <c r="AT254" s="59"/>
      <c r="AU254" s="59"/>
      <c r="AV254" s="59"/>
      <c r="AW254" s="62"/>
    </row>
    <row r="255" spans="1:56" s="26" customFormat="1" ht="31.5" hidden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13"/>
      <c r="Z255" s="103"/>
      <c r="AA255" s="103"/>
      <c r="AB255" s="108" t="s">
        <v>27</v>
      </c>
      <c r="AC255" s="101" t="s">
        <v>4</v>
      </c>
      <c r="AD255" s="105"/>
      <c r="AE255" s="105"/>
      <c r="AF255" s="105"/>
      <c r="AG255" s="180"/>
      <c r="AH255" s="180"/>
      <c r="AI255" s="180"/>
      <c r="AJ255" s="180"/>
      <c r="AK255" s="180"/>
      <c r="AL255" s="180"/>
      <c r="AM255" s="102">
        <f t="shared" si="29"/>
        <v>0</v>
      </c>
      <c r="AP255" s="49">
        <f>AP256+AP257+AP258</f>
        <v>100</v>
      </c>
      <c r="AQ255" s="59"/>
      <c r="AR255" s="59"/>
      <c r="AS255" s="59"/>
      <c r="AT255" s="59"/>
      <c r="AU255" s="59"/>
      <c r="AV255" s="59"/>
      <c r="AW255" s="62"/>
    </row>
    <row r="256" spans="1:56" s="26" customFormat="1" ht="74.2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>
        <v>0</v>
      </c>
      <c r="S256" s="103">
        <v>5</v>
      </c>
      <c r="T256" s="103">
        <v>4</v>
      </c>
      <c r="U256" s="103">
        <v>0</v>
      </c>
      <c r="V256" s="103">
        <v>2</v>
      </c>
      <c r="W256" s="103">
        <v>2</v>
      </c>
      <c r="X256" s="103">
        <v>0</v>
      </c>
      <c r="Y256" s="113">
        <v>4</v>
      </c>
      <c r="Z256" s="103">
        <v>0</v>
      </c>
      <c r="AA256" s="103">
        <v>1</v>
      </c>
      <c r="AB256" s="104" t="s">
        <v>188</v>
      </c>
      <c r="AC256" s="101" t="s">
        <v>28</v>
      </c>
      <c r="AD256" s="105"/>
      <c r="AE256" s="105"/>
      <c r="AF256" s="105"/>
      <c r="AG256" s="180">
        <v>1.7</v>
      </c>
      <c r="AH256" s="180">
        <v>2.2000000000000002</v>
      </c>
      <c r="AI256" s="180">
        <f>AI254/AI18*100</f>
        <v>2.770870779870402</v>
      </c>
      <c r="AJ256" s="180">
        <f>AJ254/AJ18*100</f>
        <v>2.2164371644214516</v>
      </c>
      <c r="AK256" s="180">
        <f>AK254/AK18*100</f>
        <v>2.2632432462764038</v>
      </c>
      <c r="AL256" s="180">
        <f>AL254/AL18*100</f>
        <v>2.2632432462764038</v>
      </c>
      <c r="AM256" s="102"/>
      <c r="AP256" s="49"/>
      <c r="AQ256" s="59"/>
      <c r="AR256" s="59"/>
      <c r="AS256" s="59"/>
      <c r="AT256" s="59"/>
      <c r="AU256" s="59"/>
      <c r="AV256" s="59"/>
      <c r="AW256" s="62"/>
    </row>
    <row r="257" spans="1:49" s="26" customFormat="1" ht="31.5">
      <c r="A257" s="103">
        <v>6</v>
      </c>
      <c r="B257" s="103">
        <v>0</v>
      </c>
      <c r="C257" s="103">
        <v>2</v>
      </c>
      <c r="D257" s="103">
        <v>0</v>
      </c>
      <c r="E257" s="103">
        <v>1</v>
      </c>
      <c r="F257" s="103">
        <v>1</v>
      </c>
      <c r="G257" s="103">
        <v>3</v>
      </c>
      <c r="H257" s="103">
        <v>0</v>
      </c>
      <c r="I257" s="103">
        <v>5</v>
      </c>
      <c r="J257" s="103">
        <v>4</v>
      </c>
      <c r="K257" s="103">
        <v>0</v>
      </c>
      <c r="L257" s="103">
        <v>2</v>
      </c>
      <c r="M257" s="103">
        <v>2</v>
      </c>
      <c r="N257" s="103">
        <v>0</v>
      </c>
      <c r="O257" s="103">
        <v>0</v>
      </c>
      <c r="P257" s="103">
        <v>4</v>
      </c>
      <c r="Q257" s="103" t="s">
        <v>56</v>
      </c>
      <c r="R257" s="103">
        <v>0</v>
      </c>
      <c r="S257" s="103">
        <v>5</v>
      </c>
      <c r="T257" s="103">
        <v>4</v>
      </c>
      <c r="U257" s="103">
        <v>0</v>
      </c>
      <c r="V257" s="103">
        <v>2</v>
      </c>
      <c r="W257" s="103">
        <v>2</v>
      </c>
      <c r="X257" s="103">
        <v>0</v>
      </c>
      <c r="Y257" s="113">
        <v>5</v>
      </c>
      <c r="Z257" s="103">
        <v>0</v>
      </c>
      <c r="AA257" s="103">
        <v>0</v>
      </c>
      <c r="AB257" s="104" t="s">
        <v>189</v>
      </c>
      <c r="AC257" s="101" t="s">
        <v>4</v>
      </c>
      <c r="AD257" s="105">
        <f t="shared" ref="AD257:AL257" si="36">AD258+AD259+AD260</f>
        <v>100</v>
      </c>
      <c r="AE257" s="105">
        <f t="shared" si="36"/>
        <v>100</v>
      </c>
      <c r="AF257" s="105">
        <f t="shared" si="36"/>
        <v>100</v>
      </c>
      <c r="AG257" s="180">
        <v>71.400000000000006</v>
      </c>
      <c r="AH257" s="180">
        <f t="shared" si="36"/>
        <v>100</v>
      </c>
      <c r="AI257" s="184">
        <f t="shared" si="36"/>
        <v>100</v>
      </c>
      <c r="AJ257" s="184">
        <f t="shared" si="36"/>
        <v>100</v>
      </c>
      <c r="AK257" s="180">
        <f t="shared" si="36"/>
        <v>100</v>
      </c>
      <c r="AL257" s="180">
        <f t="shared" si="36"/>
        <v>100</v>
      </c>
      <c r="AM257" s="102">
        <f t="shared" si="29"/>
        <v>571.4</v>
      </c>
      <c r="AP257" s="49"/>
      <c r="AQ257" s="59"/>
      <c r="AR257" s="59"/>
      <c r="AS257" s="59"/>
      <c r="AT257" s="59"/>
      <c r="AU257" s="59"/>
      <c r="AV257" s="59"/>
      <c r="AW257" s="62"/>
    </row>
    <row r="258" spans="1:49" s="26" customFormat="1" ht="31.5" hidden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13"/>
      <c r="Z258" s="103"/>
      <c r="AA258" s="103"/>
      <c r="AB258" s="108" t="s">
        <v>24</v>
      </c>
      <c r="AC258" s="101" t="s">
        <v>4</v>
      </c>
      <c r="AD258" s="105"/>
      <c r="AE258" s="105"/>
      <c r="AF258" s="105"/>
      <c r="AG258" s="180"/>
      <c r="AH258" s="180"/>
      <c r="AI258" s="180"/>
      <c r="AJ258" s="180"/>
      <c r="AK258" s="180"/>
      <c r="AL258" s="180"/>
      <c r="AM258" s="102">
        <f t="shared" si="29"/>
        <v>0</v>
      </c>
      <c r="AP258" s="49">
        <v>100</v>
      </c>
      <c r="AQ258" s="59"/>
      <c r="AR258" s="59"/>
      <c r="AS258" s="59"/>
      <c r="AT258" s="59"/>
      <c r="AU258" s="59"/>
      <c r="AV258" s="59"/>
      <c r="AW258" s="62"/>
    </row>
    <row r="259" spans="1:49" s="26" customFormat="1" ht="31.5" hidden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13"/>
      <c r="Z259" s="103"/>
      <c r="AA259" s="103"/>
      <c r="AB259" s="108" t="s">
        <v>25</v>
      </c>
      <c r="AC259" s="101" t="s">
        <v>4</v>
      </c>
      <c r="AD259" s="105"/>
      <c r="AE259" s="105"/>
      <c r="AF259" s="105"/>
      <c r="AG259" s="180"/>
      <c r="AH259" s="180"/>
      <c r="AI259" s="180"/>
      <c r="AJ259" s="180"/>
      <c r="AK259" s="180"/>
      <c r="AL259" s="180"/>
      <c r="AM259" s="102">
        <f t="shared" si="29"/>
        <v>0</v>
      </c>
      <c r="AP259" s="49"/>
      <c r="AQ259" s="59"/>
      <c r="AR259" s="59"/>
      <c r="AS259" s="59"/>
      <c r="AT259" s="59"/>
      <c r="AU259" s="59"/>
      <c r="AV259" s="59"/>
      <c r="AW259" s="62"/>
    </row>
    <row r="260" spans="1:49" s="26" customFormat="1" ht="31.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>
        <v>0</v>
      </c>
      <c r="S260" s="103">
        <v>5</v>
      </c>
      <c r="T260" s="103">
        <v>4</v>
      </c>
      <c r="U260" s="103">
        <v>0</v>
      </c>
      <c r="V260" s="103">
        <v>2</v>
      </c>
      <c r="W260" s="103">
        <v>2</v>
      </c>
      <c r="X260" s="103">
        <v>0</v>
      </c>
      <c r="Y260" s="113">
        <v>5</v>
      </c>
      <c r="Z260" s="103">
        <v>0</v>
      </c>
      <c r="AA260" s="103">
        <v>0</v>
      </c>
      <c r="AB260" s="108" t="s">
        <v>26</v>
      </c>
      <c r="AC260" s="101" t="s">
        <v>4</v>
      </c>
      <c r="AD260" s="105">
        <v>100</v>
      </c>
      <c r="AE260" s="105">
        <v>100</v>
      </c>
      <c r="AF260" s="105">
        <v>100</v>
      </c>
      <c r="AG260" s="180">
        <v>71.400000000000006</v>
      </c>
      <c r="AH260" s="180">
        <v>100</v>
      </c>
      <c r="AI260" s="180">
        <v>100</v>
      </c>
      <c r="AJ260" s="180">
        <v>100</v>
      </c>
      <c r="AK260" s="180">
        <v>100</v>
      </c>
      <c r="AL260" s="180">
        <v>100</v>
      </c>
      <c r="AM260" s="102">
        <f t="shared" si="29"/>
        <v>571.4</v>
      </c>
      <c r="AP260" s="49"/>
      <c r="AQ260" s="59"/>
      <c r="AR260" s="59"/>
      <c r="AS260" s="59"/>
      <c r="AT260" s="59"/>
      <c r="AU260" s="59"/>
      <c r="AV260" s="59"/>
      <c r="AW260" s="62"/>
    </row>
    <row r="261" spans="1:49" s="26" customFormat="1" ht="36.75" customHeight="1" thickBo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>
        <v>0</v>
      </c>
      <c r="S261" s="103">
        <v>5</v>
      </c>
      <c r="T261" s="103">
        <v>4</v>
      </c>
      <c r="U261" s="103">
        <v>0</v>
      </c>
      <c r="V261" s="103">
        <v>2</v>
      </c>
      <c r="W261" s="103">
        <v>2</v>
      </c>
      <c r="X261" s="103">
        <v>0</v>
      </c>
      <c r="Y261" s="113">
        <v>5</v>
      </c>
      <c r="Z261" s="103">
        <v>0</v>
      </c>
      <c r="AA261" s="103">
        <v>1</v>
      </c>
      <c r="AB261" s="104" t="s">
        <v>190</v>
      </c>
      <c r="AC261" s="101" t="s">
        <v>31</v>
      </c>
      <c r="AD261" s="105"/>
      <c r="AE261" s="105"/>
      <c r="AF261" s="105"/>
      <c r="AG261" s="182">
        <v>1</v>
      </c>
      <c r="AH261" s="182">
        <v>1</v>
      </c>
      <c r="AI261" s="182">
        <v>1</v>
      </c>
      <c r="AJ261" s="182">
        <v>1</v>
      </c>
      <c r="AK261" s="182">
        <v>1</v>
      </c>
      <c r="AL261" s="182">
        <v>1</v>
      </c>
      <c r="AM261" s="102">
        <f t="shared" si="29"/>
        <v>6</v>
      </c>
      <c r="AP261" s="49"/>
      <c r="AQ261" s="76"/>
      <c r="AR261" s="76"/>
      <c r="AS261" s="76"/>
      <c r="AT261" s="76"/>
      <c r="AU261" s="76"/>
      <c r="AV261" s="76"/>
      <c r="AW261" s="167"/>
    </row>
    <row r="262" spans="1:49" s="26" customFormat="1" ht="19.5" hidden="1" thickBo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>
        <v>0</v>
      </c>
      <c r="S262" s="103">
        <v>5</v>
      </c>
      <c r="T262" s="103">
        <v>4</v>
      </c>
      <c r="U262" s="103">
        <v>0</v>
      </c>
      <c r="V262" s="103">
        <v>2</v>
      </c>
      <c r="W262" s="103">
        <v>0</v>
      </c>
      <c r="X262" s="103">
        <v>0</v>
      </c>
      <c r="Y262" s="103">
        <v>4</v>
      </c>
      <c r="Z262" s="103">
        <v>0</v>
      </c>
      <c r="AA262" s="103">
        <v>1</v>
      </c>
      <c r="AB262" s="104"/>
      <c r="AC262" s="101"/>
      <c r="AD262" s="105"/>
      <c r="AE262" s="105"/>
      <c r="AF262" s="105"/>
      <c r="AG262" s="180"/>
      <c r="AH262" s="180"/>
      <c r="AI262" s="180"/>
      <c r="AJ262" s="180"/>
      <c r="AK262" s="180"/>
      <c r="AL262" s="180"/>
      <c r="AM262" s="102">
        <f t="shared" si="29"/>
        <v>0</v>
      </c>
      <c r="AP262" s="49"/>
    </row>
    <row r="263" spans="1:49" s="26" customFormat="1" ht="19.5" hidden="1" thickBo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>
        <v>0</v>
      </c>
      <c r="S263" s="103">
        <v>5</v>
      </c>
      <c r="T263" s="103">
        <v>4</v>
      </c>
      <c r="U263" s="103">
        <v>0</v>
      </c>
      <c r="V263" s="103">
        <v>2</v>
      </c>
      <c r="W263" s="103">
        <v>0</v>
      </c>
      <c r="X263" s="103">
        <v>0</v>
      </c>
      <c r="Y263" s="103">
        <v>4</v>
      </c>
      <c r="Z263" s="103">
        <v>0</v>
      </c>
      <c r="AA263" s="103">
        <v>1</v>
      </c>
      <c r="AB263" s="104"/>
      <c r="AC263" s="101"/>
      <c r="AD263" s="105"/>
      <c r="AE263" s="105"/>
      <c r="AF263" s="105"/>
      <c r="AG263" s="180"/>
      <c r="AH263" s="180"/>
      <c r="AI263" s="180"/>
      <c r="AJ263" s="180"/>
      <c r="AK263" s="180"/>
      <c r="AL263" s="180"/>
      <c r="AM263" s="102">
        <f t="shared" si="29"/>
        <v>0</v>
      </c>
      <c r="AP263" s="49"/>
    </row>
    <row r="264" spans="1:49" s="26" customFormat="1" ht="19.5" hidden="1" thickBo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>
        <v>0</v>
      </c>
      <c r="S264" s="103">
        <v>5</v>
      </c>
      <c r="T264" s="103">
        <v>4</v>
      </c>
      <c r="U264" s="103">
        <v>0</v>
      </c>
      <c r="V264" s="103">
        <v>2</v>
      </c>
      <c r="W264" s="103">
        <v>0</v>
      </c>
      <c r="X264" s="103">
        <v>0</v>
      </c>
      <c r="Y264" s="103">
        <v>4</v>
      </c>
      <c r="Z264" s="103">
        <v>0</v>
      </c>
      <c r="AA264" s="103">
        <v>1</v>
      </c>
      <c r="AB264" s="104"/>
      <c r="AC264" s="101"/>
      <c r="AD264" s="105"/>
      <c r="AE264" s="105"/>
      <c r="AF264" s="105"/>
      <c r="AG264" s="180"/>
      <c r="AH264" s="180"/>
      <c r="AI264" s="180"/>
      <c r="AJ264" s="180"/>
      <c r="AK264" s="180"/>
      <c r="AL264" s="180"/>
      <c r="AM264" s="102">
        <f t="shared" si="29"/>
        <v>0</v>
      </c>
      <c r="AP264" s="49"/>
    </row>
    <row r="265" spans="1:49" s="26" customFormat="1" ht="19.5" hidden="1" thickBo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>
        <v>0</v>
      </c>
      <c r="S265" s="103">
        <v>5</v>
      </c>
      <c r="T265" s="103">
        <v>4</v>
      </c>
      <c r="U265" s="103">
        <v>0</v>
      </c>
      <c r="V265" s="103">
        <v>2</v>
      </c>
      <c r="W265" s="103">
        <v>0</v>
      </c>
      <c r="X265" s="103">
        <v>0</v>
      </c>
      <c r="Y265" s="103">
        <v>4</v>
      </c>
      <c r="Z265" s="103">
        <v>0</v>
      </c>
      <c r="AA265" s="103">
        <v>1</v>
      </c>
      <c r="AB265" s="104"/>
      <c r="AC265" s="101"/>
      <c r="AD265" s="105"/>
      <c r="AE265" s="105"/>
      <c r="AF265" s="105"/>
      <c r="AG265" s="180"/>
      <c r="AH265" s="180"/>
      <c r="AI265" s="180"/>
      <c r="AJ265" s="180"/>
      <c r="AK265" s="180"/>
      <c r="AL265" s="180"/>
      <c r="AM265" s="102">
        <f t="shared" si="29"/>
        <v>0</v>
      </c>
      <c r="AP265" s="49"/>
    </row>
    <row r="266" spans="1:49" s="26" customFormat="1" ht="19.5" hidden="1" thickBo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>
        <v>0</v>
      </c>
      <c r="S266" s="103">
        <v>5</v>
      </c>
      <c r="T266" s="103">
        <v>4</v>
      </c>
      <c r="U266" s="103">
        <v>0</v>
      </c>
      <c r="V266" s="103">
        <v>2</v>
      </c>
      <c r="W266" s="103">
        <v>0</v>
      </c>
      <c r="X266" s="103">
        <v>0</v>
      </c>
      <c r="Y266" s="103">
        <v>4</v>
      </c>
      <c r="Z266" s="103">
        <v>0</v>
      </c>
      <c r="AA266" s="103">
        <v>1</v>
      </c>
      <c r="AB266" s="104"/>
      <c r="AC266" s="101"/>
      <c r="AD266" s="105"/>
      <c r="AE266" s="105"/>
      <c r="AF266" s="105"/>
      <c r="AG266" s="180"/>
      <c r="AH266" s="180"/>
      <c r="AI266" s="180"/>
      <c r="AJ266" s="180"/>
      <c r="AK266" s="180"/>
      <c r="AL266" s="180"/>
      <c r="AM266" s="102">
        <f t="shared" si="29"/>
        <v>0</v>
      </c>
      <c r="AP266" s="49"/>
    </row>
    <row r="267" spans="1:49" s="26" customFormat="1" ht="19.5" hidden="1" thickBo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>
        <v>0</v>
      </c>
      <c r="S267" s="103">
        <v>5</v>
      </c>
      <c r="T267" s="103">
        <v>4</v>
      </c>
      <c r="U267" s="103">
        <v>0</v>
      </c>
      <c r="V267" s="103">
        <v>2</v>
      </c>
      <c r="W267" s="103">
        <v>0</v>
      </c>
      <c r="X267" s="103">
        <v>0</v>
      </c>
      <c r="Y267" s="103">
        <v>4</v>
      </c>
      <c r="Z267" s="103">
        <v>0</v>
      </c>
      <c r="AA267" s="103">
        <v>1</v>
      </c>
      <c r="AB267" s="104"/>
      <c r="AC267" s="101"/>
      <c r="AD267" s="105"/>
      <c r="AE267" s="105"/>
      <c r="AF267" s="105"/>
      <c r="AG267" s="180"/>
      <c r="AH267" s="180"/>
      <c r="AI267" s="180"/>
      <c r="AJ267" s="180"/>
      <c r="AK267" s="180"/>
      <c r="AL267" s="180"/>
      <c r="AM267" s="102">
        <f t="shared" si="29"/>
        <v>0</v>
      </c>
      <c r="AP267" s="49"/>
    </row>
    <row r="268" spans="1:49" s="26" customFormat="1" ht="19.5" hidden="1" thickBo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>
        <v>0</v>
      </c>
      <c r="S268" s="103">
        <v>5</v>
      </c>
      <c r="T268" s="103">
        <v>4</v>
      </c>
      <c r="U268" s="103">
        <v>0</v>
      </c>
      <c r="V268" s="103">
        <v>2</v>
      </c>
      <c r="W268" s="103">
        <v>0</v>
      </c>
      <c r="X268" s="103">
        <v>0</v>
      </c>
      <c r="Y268" s="103">
        <v>4</v>
      </c>
      <c r="Z268" s="103">
        <v>0</v>
      </c>
      <c r="AA268" s="103">
        <v>1</v>
      </c>
      <c r="AB268" s="104"/>
      <c r="AC268" s="101"/>
      <c r="AD268" s="105"/>
      <c r="AE268" s="105"/>
      <c r="AF268" s="105"/>
      <c r="AG268" s="180"/>
      <c r="AH268" s="180"/>
      <c r="AI268" s="180"/>
      <c r="AJ268" s="180"/>
      <c r="AK268" s="180"/>
      <c r="AL268" s="180"/>
      <c r="AM268" s="102">
        <f t="shared" si="29"/>
        <v>0</v>
      </c>
      <c r="AP268" s="49"/>
    </row>
    <row r="269" spans="1:49" s="26" customFormat="1" ht="19.5" hidden="1" thickBo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>
        <v>0</v>
      </c>
      <c r="S269" s="103">
        <v>5</v>
      </c>
      <c r="T269" s="103">
        <v>4</v>
      </c>
      <c r="U269" s="103">
        <v>0</v>
      </c>
      <c r="V269" s="103">
        <v>2</v>
      </c>
      <c r="W269" s="103">
        <v>0</v>
      </c>
      <c r="X269" s="103">
        <v>0</v>
      </c>
      <c r="Y269" s="103">
        <v>4</v>
      </c>
      <c r="Z269" s="103">
        <v>0</v>
      </c>
      <c r="AA269" s="103">
        <v>1</v>
      </c>
      <c r="AB269" s="104"/>
      <c r="AC269" s="101"/>
      <c r="AD269" s="105"/>
      <c r="AE269" s="105"/>
      <c r="AF269" s="105"/>
      <c r="AG269" s="180"/>
      <c r="AH269" s="180"/>
      <c r="AI269" s="180"/>
      <c r="AJ269" s="180"/>
      <c r="AK269" s="180"/>
      <c r="AL269" s="180"/>
      <c r="AM269" s="102">
        <f t="shared" si="29"/>
        <v>0</v>
      </c>
      <c r="AP269" s="49"/>
    </row>
    <row r="270" spans="1:49" s="26" customFormat="1" ht="19.5" hidden="1" thickBo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>
        <v>0</v>
      </c>
      <c r="S270" s="103">
        <v>5</v>
      </c>
      <c r="T270" s="103">
        <v>4</v>
      </c>
      <c r="U270" s="103">
        <v>0</v>
      </c>
      <c r="V270" s="103">
        <v>2</v>
      </c>
      <c r="W270" s="103">
        <v>0</v>
      </c>
      <c r="X270" s="103">
        <v>0</v>
      </c>
      <c r="Y270" s="103">
        <v>4</v>
      </c>
      <c r="Z270" s="103">
        <v>0</v>
      </c>
      <c r="AA270" s="103">
        <v>1</v>
      </c>
      <c r="AB270" s="104"/>
      <c r="AC270" s="101"/>
      <c r="AD270" s="105"/>
      <c r="AE270" s="105"/>
      <c r="AF270" s="105"/>
      <c r="AG270" s="180"/>
      <c r="AH270" s="180"/>
      <c r="AI270" s="180"/>
      <c r="AJ270" s="180"/>
      <c r="AK270" s="180"/>
      <c r="AL270" s="180"/>
      <c r="AM270" s="102">
        <f t="shared" si="29"/>
        <v>0</v>
      </c>
      <c r="AP270" s="49"/>
    </row>
    <row r="271" spans="1:49" s="26" customFormat="1" ht="19.5" hidden="1" thickBo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>
        <v>0</v>
      </c>
      <c r="S271" s="103">
        <v>5</v>
      </c>
      <c r="T271" s="103">
        <v>4</v>
      </c>
      <c r="U271" s="103">
        <v>0</v>
      </c>
      <c r="V271" s="103">
        <v>2</v>
      </c>
      <c r="W271" s="103">
        <v>0</v>
      </c>
      <c r="X271" s="103">
        <v>0</v>
      </c>
      <c r="Y271" s="103">
        <v>4</v>
      </c>
      <c r="Z271" s="103">
        <v>0</v>
      </c>
      <c r="AA271" s="103">
        <v>1</v>
      </c>
      <c r="AB271" s="104"/>
      <c r="AC271" s="101"/>
      <c r="AD271" s="105"/>
      <c r="AE271" s="105"/>
      <c r="AF271" s="105"/>
      <c r="AG271" s="180"/>
      <c r="AH271" s="180"/>
      <c r="AI271" s="180"/>
      <c r="AJ271" s="180"/>
      <c r="AK271" s="180"/>
      <c r="AL271" s="180"/>
      <c r="AM271" s="102">
        <f t="shared" si="29"/>
        <v>0</v>
      </c>
      <c r="AP271" s="49"/>
    </row>
    <row r="272" spans="1:49" s="26" customFormat="1" ht="19.5" hidden="1" thickBo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>
        <v>0</v>
      </c>
      <c r="S272" s="103">
        <v>5</v>
      </c>
      <c r="T272" s="103">
        <v>4</v>
      </c>
      <c r="U272" s="103">
        <v>0</v>
      </c>
      <c r="V272" s="103">
        <v>2</v>
      </c>
      <c r="W272" s="103">
        <v>0</v>
      </c>
      <c r="X272" s="103">
        <v>0</v>
      </c>
      <c r="Y272" s="103">
        <v>4</v>
      </c>
      <c r="Z272" s="103">
        <v>0</v>
      </c>
      <c r="AA272" s="103">
        <v>1</v>
      </c>
      <c r="AB272" s="104"/>
      <c r="AC272" s="101"/>
      <c r="AD272" s="105"/>
      <c r="AE272" s="105"/>
      <c r="AF272" s="105"/>
      <c r="AG272" s="180"/>
      <c r="AH272" s="180"/>
      <c r="AI272" s="180"/>
      <c r="AJ272" s="180"/>
      <c r="AK272" s="180"/>
      <c r="AL272" s="180"/>
      <c r="AM272" s="102">
        <f t="shared" si="29"/>
        <v>0</v>
      </c>
      <c r="AP272" s="49"/>
    </row>
    <row r="273" spans="1:42" s="26" customFormat="1" ht="19.5" hidden="1" thickBo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>
        <v>0</v>
      </c>
      <c r="S273" s="103">
        <v>5</v>
      </c>
      <c r="T273" s="103">
        <v>4</v>
      </c>
      <c r="U273" s="103">
        <v>0</v>
      </c>
      <c r="V273" s="103">
        <v>2</v>
      </c>
      <c r="W273" s="103">
        <v>0</v>
      </c>
      <c r="X273" s="103">
        <v>0</v>
      </c>
      <c r="Y273" s="103">
        <v>4</v>
      </c>
      <c r="Z273" s="103">
        <v>0</v>
      </c>
      <c r="AA273" s="103">
        <v>1</v>
      </c>
      <c r="AB273" s="104"/>
      <c r="AC273" s="101"/>
      <c r="AD273" s="105"/>
      <c r="AE273" s="105"/>
      <c r="AF273" s="105"/>
      <c r="AG273" s="180"/>
      <c r="AH273" s="180"/>
      <c r="AI273" s="180"/>
      <c r="AJ273" s="180"/>
      <c r="AK273" s="180"/>
      <c r="AL273" s="180"/>
      <c r="AM273" s="102">
        <f t="shared" si="29"/>
        <v>0</v>
      </c>
      <c r="AP273" s="49"/>
    </row>
    <row r="274" spans="1:42" s="26" customFormat="1" ht="19.5" hidden="1" thickBo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>
        <v>0</v>
      </c>
      <c r="S274" s="103">
        <v>5</v>
      </c>
      <c r="T274" s="103">
        <v>4</v>
      </c>
      <c r="U274" s="103">
        <v>0</v>
      </c>
      <c r="V274" s="103">
        <v>2</v>
      </c>
      <c r="W274" s="103">
        <v>0</v>
      </c>
      <c r="X274" s="103">
        <v>0</v>
      </c>
      <c r="Y274" s="103">
        <v>4</v>
      </c>
      <c r="Z274" s="103">
        <v>0</v>
      </c>
      <c r="AA274" s="103">
        <v>1</v>
      </c>
      <c r="AB274" s="104"/>
      <c r="AC274" s="101"/>
      <c r="AD274" s="105"/>
      <c r="AE274" s="105"/>
      <c r="AF274" s="105"/>
      <c r="AG274" s="180"/>
      <c r="AH274" s="180"/>
      <c r="AI274" s="180"/>
      <c r="AJ274" s="180"/>
      <c r="AK274" s="180"/>
      <c r="AL274" s="180"/>
      <c r="AM274" s="102">
        <f t="shared" si="29"/>
        <v>0</v>
      </c>
      <c r="AP274" s="49"/>
    </row>
    <row r="275" spans="1:42" s="26" customFormat="1" ht="19.5" hidden="1" thickBo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>
        <v>0</v>
      </c>
      <c r="S275" s="103">
        <v>5</v>
      </c>
      <c r="T275" s="103">
        <v>4</v>
      </c>
      <c r="U275" s="103">
        <v>0</v>
      </c>
      <c r="V275" s="103">
        <v>2</v>
      </c>
      <c r="W275" s="103">
        <v>0</v>
      </c>
      <c r="X275" s="103">
        <v>0</v>
      </c>
      <c r="Y275" s="103">
        <v>4</v>
      </c>
      <c r="Z275" s="103">
        <v>0</v>
      </c>
      <c r="AA275" s="103">
        <v>1</v>
      </c>
      <c r="AB275" s="104"/>
      <c r="AC275" s="101"/>
      <c r="AD275" s="105"/>
      <c r="AE275" s="105"/>
      <c r="AF275" s="105"/>
      <c r="AG275" s="180"/>
      <c r="AH275" s="180"/>
      <c r="AI275" s="180"/>
      <c r="AJ275" s="180"/>
      <c r="AK275" s="180"/>
      <c r="AL275" s="180"/>
      <c r="AM275" s="102">
        <f t="shared" si="29"/>
        <v>0</v>
      </c>
      <c r="AP275" s="49"/>
    </row>
    <row r="276" spans="1:42" s="26" customFormat="1" ht="19.5" hidden="1" thickBo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>
        <v>0</v>
      </c>
      <c r="S276" s="103">
        <v>5</v>
      </c>
      <c r="T276" s="103">
        <v>4</v>
      </c>
      <c r="U276" s="103">
        <v>0</v>
      </c>
      <c r="V276" s="103">
        <v>2</v>
      </c>
      <c r="W276" s="103">
        <v>0</v>
      </c>
      <c r="X276" s="103">
        <v>0</v>
      </c>
      <c r="Y276" s="103">
        <v>4</v>
      </c>
      <c r="Z276" s="103">
        <v>0</v>
      </c>
      <c r="AA276" s="103">
        <v>1</v>
      </c>
      <c r="AB276" s="104"/>
      <c r="AC276" s="101"/>
      <c r="AD276" s="105"/>
      <c r="AE276" s="105"/>
      <c r="AF276" s="105"/>
      <c r="AG276" s="180"/>
      <c r="AH276" s="180"/>
      <c r="AI276" s="180"/>
      <c r="AJ276" s="180"/>
      <c r="AK276" s="180"/>
      <c r="AL276" s="180"/>
      <c r="AM276" s="102">
        <f t="shared" si="29"/>
        <v>0</v>
      </c>
      <c r="AP276" s="49"/>
    </row>
    <row r="277" spans="1:42" s="26" customFormat="1" ht="16.5" hidden="1" thickBo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>
        <v>0</v>
      </c>
      <c r="S277" s="103">
        <v>5</v>
      </c>
      <c r="T277" s="103">
        <v>4</v>
      </c>
      <c r="U277" s="103">
        <v>0</v>
      </c>
      <c r="V277" s="103">
        <v>2</v>
      </c>
      <c r="W277" s="103">
        <v>0</v>
      </c>
      <c r="X277" s="103">
        <v>0</v>
      </c>
      <c r="Y277" s="103">
        <v>4</v>
      </c>
      <c r="Z277" s="103">
        <v>0</v>
      </c>
      <c r="AA277" s="103">
        <v>1</v>
      </c>
      <c r="AB277" s="104"/>
      <c r="AC277" s="101"/>
      <c r="AD277" s="105"/>
      <c r="AE277" s="105"/>
      <c r="AF277" s="105"/>
      <c r="AG277" s="180"/>
      <c r="AH277" s="180"/>
      <c r="AI277" s="180"/>
      <c r="AJ277" s="180"/>
      <c r="AK277" s="180"/>
      <c r="AL277" s="180"/>
      <c r="AM277" s="102">
        <f t="shared" si="29"/>
        <v>0</v>
      </c>
      <c r="AP277" s="54"/>
    </row>
    <row r="278" spans="1:42" s="26" customFormat="1" ht="16.5" hidden="1" thickBo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>
        <v>0</v>
      </c>
      <c r="S278" s="103">
        <v>5</v>
      </c>
      <c r="T278" s="103">
        <v>4</v>
      </c>
      <c r="U278" s="103">
        <v>0</v>
      </c>
      <c r="V278" s="103">
        <v>2</v>
      </c>
      <c r="W278" s="103">
        <v>0</v>
      </c>
      <c r="X278" s="103">
        <v>0</v>
      </c>
      <c r="Y278" s="103">
        <v>4</v>
      </c>
      <c r="Z278" s="103">
        <v>0</v>
      </c>
      <c r="AA278" s="103">
        <v>1</v>
      </c>
      <c r="AB278" s="104"/>
      <c r="AC278" s="101"/>
      <c r="AD278" s="105"/>
      <c r="AE278" s="105"/>
      <c r="AF278" s="105"/>
      <c r="AG278" s="180"/>
      <c r="AH278" s="180"/>
      <c r="AI278" s="180"/>
      <c r="AJ278" s="180"/>
      <c r="AK278" s="180"/>
      <c r="AL278" s="180"/>
      <c r="AM278" s="102">
        <f t="shared" si="29"/>
        <v>0</v>
      </c>
      <c r="AP278" s="54"/>
    </row>
    <row r="279" spans="1:42" s="26" customFormat="1" ht="16.5" hidden="1" thickBo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>
        <v>0</v>
      </c>
      <c r="S279" s="103">
        <v>5</v>
      </c>
      <c r="T279" s="103">
        <v>4</v>
      </c>
      <c r="U279" s="103">
        <v>0</v>
      </c>
      <c r="V279" s="103">
        <v>2</v>
      </c>
      <c r="W279" s="103">
        <v>0</v>
      </c>
      <c r="X279" s="103">
        <v>0</v>
      </c>
      <c r="Y279" s="103">
        <v>4</v>
      </c>
      <c r="Z279" s="103">
        <v>0</v>
      </c>
      <c r="AA279" s="103">
        <v>1</v>
      </c>
      <c r="AB279" s="104"/>
      <c r="AC279" s="101"/>
      <c r="AD279" s="105"/>
      <c r="AE279" s="105"/>
      <c r="AF279" s="105"/>
      <c r="AG279" s="180"/>
      <c r="AH279" s="180"/>
      <c r="AI279" s="180"/>
      <c r="AJ279" s="180"/>
      <c r="AK279" s="180"/>
      <c r="AL279" s="180"/>
      <c r="AM279" s="102">
        <f t="shared" si="29"/>
        <v>0</v>
      </c>
      <c r="AP279" s="54"/>
    </row>
    <row r="280" spans="1:42" s="26" customFormat="1" ht="16.5" hidden="1" thickBo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>
        <v>0</v>
      </c>
      <c r="S280" s="103">
        <v>5</v>
      </c>
      <c r="T280" s="103">
        <v>4</v>
      </c>
      <c r="U280" s="103">
        <v>0</v>
      </c>
      <c r="V280" s="103">
        <v>2</v>
      </c>
      <c r="W280" s="103">
        <v>0</v>
      </c>
      <c r="X280" s="103">
        <v>0</v>
      </c>
      <c r="Y280" s="103">
        <v>4</v>
      </c>
      <c r="Z280" s="103">
        <v>0</v>
      </c>
      <c r="AA280" s="103">
        <v>1</v>
      </c>
      <c r="AB280" s="104"/>
      <c r="AC280" s="101"/>
      <c r="AD280" s="105"/>
      <c r="AE280" s="105"/>
      <c r="AF280" s="105"/>
      <c r="AG280" s="180"/>
      <c r="AH280" s="180"/>
      <c r="AI280" s="180"/>
      <c r="AJ280" s="180"/>
      <c r="AK280" s="180"/>
      <c r="AL280" s="180"/>
      <c r="AM280" s="102">
        <f t="shared" si="29"/>
        <v>0</v>
      </c>
      <c r="AP280" s="54"/>
    </row>
    <row r="281" spans="1:42" s="26" customFormat="1" ht="16.5" hidden="1" thickBo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>
        <v>0</v>
      </c>
      <c r="S281" s="103">
        <v>5</v>
      </c>
      <c r="T281" s="103">
        <v>4</v>
      </c>
      <c r="U281" s="103">
        <v>0</v>
      </c>
      <c r="V281" s="103">
        <v>2</v>
      </c>
      <c r="W281" s="103">
        <v>0</v>
      </c>
      <c r="X281" s="103">
        <v>0</v>
      </c>
      <c r="Y281" s="103">
        <v>4</v>
      </c>
      <c r="Z281" s="103">
        <v>0</v>
      </c>
      <c r="AA281" s="103">
        <v>1</v>
      </c>
      <c r="AB281" s="104"/>
      <c r="AC281" s="101"/>
      <c r="AD281" s="105"/>
      <c r="AE281" s="105"/>
      <c r="AF281" s="105"/>
      <c r="AG281" s="180"/>
      <c r="AH281" s="180"/>
      <c r="AI281" s="180"/>
      <c r="AJ281" s="180"/>
      <c r="AK281" s="180"/>
      <c r="AL281" s="180"/>
      <c r="AM281" s="102">
        <f t="shared" si="29"/>
        <v>0</v>
      </c>
      <c r="AP281" s="54"/>
    </row>
    <row r="282" spans="1:42" s="26" customFormat="1" ht="16.5" hidden="1" thickBo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>
        <v>0</v>
      </c>
      <c r="S282" s="103">
        <v>5</v>
      </c>
      <c r="T282" s="103">
        <v>4</v>
      </c>
      <c r="U282" s="103">
        <v>0</v>
      </c>
      <c r="V282" s="103">
        <v>2</v>
      </c>
      <c r="W282" s="103">
        <v>0</v>
      </c>
      <c r="X282" s="103">
        <v>0</v>
      </c>
      <c r="Y282" s="103">
        <v>4</v>
      </c>
      <c r="Z282" s="103">
        <v>0</v>
      </c>
      <c r="AA282" s="103">
        <v>1</v>
      </c>
      <c r="AB282" s="104"/>
      <c r="AC282" s="101"/>
      <c r="AD282" s="105"/>
      <c r="AE282" s="105"/>
      <c r="AF282" s="105"/>
      <c r="AG282" s="180"/>
      <c r="AH282" s="180"/>
      <c r="AI282" s="180"/>
      <c r="AJ282" s="180"/>
      <c r="AK282" s="180"/>
      <c r="AL282" s="180"/>
      <c r="AM282" s="102">
        <f t="shared" si="29"/>
        <v>0</v>
      </c>
      <c r="AP282" s="54"/>
    </row>
    <row r="283" spans="1:42" s="26" customFormat="1" ht="16.5" hidden="1" thickBo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>
        <v>0</v>
      </c>
      <c r="S283" s="103">
        <v>5</v>
      </c>
      <c r="T283" s="103">
        <v>4</v>
      </c>
      <c r="U283" s="103">
        <v>0</v>
      </c>
      <c r="V283" s="103">
        <v>2</v>
      </c>
      <c r="W283" s="103">
        <v>0</v>
      </c>
      <c r="X283" s="103">
        <v>0</v>
      </c>
      <c r="Y283" s="103">
        <v>4</v>
      </c>
      <c r="Z283" s="103">
        <v>0</v>
      </c>
      <c r="AA283" s="103">
        <v>1</v>
      </c>
      <c r="AB283" s="104"/>
      <c r="AC283" s="101"/>
      <c r="AD283" s="105"/>
      <c r="AE283" s="105"/>
      <c r="AF283" s="105"/>
      <c r="AG283" s="180"/>
      <c r="AH283" s="180"/>
      <c r="AI283" s="180"/>
      <c r="AJ283" s="180"/>
      <c r="AK283" s="180"/>
      <c r="AL283" s="180"/>
      <c r="AM283" s="102">
        <f t="shared" si="29"/>
        <v>0</v>
      </c>
      <c r="AP283" s="54"/>
    </row>
    <row r="284" spans="1:42" s="26" customFormat="1" ht="16.5" hidden="1" thickBo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>
        <v>0</v>
      </c>
      <c r="S284" s="103">
        <v>5</v>
      </c>
      <c r="T284" s="103">
        <v>4</v>
      </c>
      <c r="U284" s="103">
        <v>0</v>
      </c>
      <c r="V284" s="103">
        <v>2</v>
      </c>
      <c r="W284" s="103">
        <v>0</v>
      </c>
      <c r="X284" s="103">
        <v>0</v>
      </c>
      <c r="Y284" s="103">
        <v>4</v>
      </c>
      <c r="Z284" s="103">
        <v>0</v>
      </c>
      <c r="AA284" s="103">
        <v>1</v>
      </c>
      <c r="AB284" s="104"/>
      <c r="AC284" s="101"/>
      <c r="AD284" s="105"/>
      <c r="AE284" s="105"/>
      <c r="AF284" s="105"/>
      <c r="AG284" s="180"/>
      <c r="AH284" s="180"/>
      <c r="AI284" s="180"/>
      <c r="AJ284" s="180"/>
      <c r="AK284" s="180"/>
      <c r="AL284" s="180"/>
      <c r="AM284" s="102">
        <f t="shared" si="29"/>
        <v>0</v>
      </c>
      <c r="AP284" s="54"/>
    </row>
    <row r="285" spans="1:42" s="26" customFormat="1" ht="16.5" hidden="1" thickBo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>
        <v>0</v>
      </c>
      <c r="S285" s="103">
        <v>5</v>
      </c>
      <c r="T285" s="103">
        <v>4</v>
      </c>
      <c r="U285" s="103">
        <v>0</v>
      </c>
      <c r="V285" s="103">
        <v>2</v>
      </c>
      <c r="W285" s="103">
        <v>0</v>
      </c>
      <c r="X285" s="103">
        <v>0</v>
      </c>
      <c r="Y285" s="103">
        <v>4</v>
      </c>
      <c r="Z285" s="103">
        <v>0</v>
      </c>
      <c r="AA285" s="103">
        <v>1</v>
      </c>
      <c r="AB285" s="104"/>
      <c r="AC285" s="101"/>
      <c r="AD285" s="105"/>
      <c r="AE285" s="105"/>
      <c r="AF285" s="105"/>
      <c r="AG285" s="180"/>
      <c r="AH285" s="180"/>
      <c r="AI285" s="180"/>
      <c r="AJ285" s="180"/>
      <c r="AK285" s="180"/>
      <c r="AL285" s="180"/>
      <c r="AM285" s="102">
        <f t="shared" si="29"/>
        <v>0</v>
      </c>
      <c r="AP285" s="54"/>
    </row>
    <row r="286" spans="1:42" s="26" customFormat="1" ht="16.5" hidden="1" thickBo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>
        <v>0</v>
      </c>
      <c r="S286" s="103">
        <v>5</v>
      </c>
      <c r="T286" s="103">
        <v>4</v>
      </c>
      <c r="U286" s="103">
        <v>0</v>
      </c>
      <c r="V286" s="103">
        <v>2</v>
      </c>
      <c r="W286" s="103">
        <v>0</v>
      </c>
      <c r="X286" s="103">
        <v>0</v>
      </c>
      <c r="Y286" s="103">
        <v>4</v>
      </c>
      <c r="Z286" s="103">
        <v>0</v>
      </c>
      <c r="AA286" s="103">
        <v>1</v>
      </c>
      <c r="AB286" s="104"/>
      <c r="AC286" s="101"/>
      <c r="AD286" s="105"/>
      <c r="AE286" s="105"/>
      <c r="AF286" s="105"/>
      <c r="AG286" s="180"/>
      <c r="AH286" s="180"/>
      <c r="AI286" s="180"/>
      <c r="AJ286" s="180"/>
      <c r="AK286" s="180"/>
      <c r="AL286" s="180"/>
      <c r="AM286" s="102">
        <f t="shared" si="29"/>
        <v>0</v>
      </c>
      <c r="AP286" s="54"/>
    </row>
    <row r="287" spans="1:42" s="26" customFormat="1" ht="16.5" hidden="1" thickBo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>
        <v>0</v>
      </c>
      <c r="S287" s="103">
        <v>5</v>
      </c>
      <c r="T287" s="103">
        <v>4</v>
      </c>
      <c r="U287" s="103">
        <v>0</v>
      </c>
      <c r="V287" s="103">
        <v>2</v>
      </c>
      <c r="W287" s="103">
        <v>0</v>
      </c>
      <c r="X287" s="103">
        <v>0</v>
      </c>
      <c r="Y287" s="103">
        <v>4</v>
      </c>
      <c r="Z287" s="103">
        <v>0</v>
      </c>
      <c r="AA287" s="103">
        <v>1</v>
      </c>
      <c r="AB287" s="104"/>
      <c r="AC287" s="101"/>
      <c r="AD287" s="105"/>
      <c r="AE287" s="105"/>
      <c r="AF287" s="105"/>
      <c r="AG287" s="180"/>
      <c r="AH287" s="180"/>
      <c r="AI287" s="180"/>
      <c r="AJ287" s="180"/>
      <c r="AK287" s="180"/>
      <c r="AL287" s="180"/>
      <c r="AM287" s="102">
        <f t="shared" si="29"/>
        <v>0</v>
      </c>
      <c r="AP287" s="54"/>
    </row>
    <row r="288" spans="1:42" s="26" customFormat="1" ht="16.5" hidden="1" thickBo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>
        <v>0</v>
      </c>
      <c r="S288" s="103">
        <v>5</v>
      </c>
      <c r="T288" s="103">
        <v>4</v>
      </c>
      <c r="U288" s="103">
        <v>0</v>
      </c>
      <c r="V288" s="103">
        <v>2</v>
      </c>
      <c r="W288" s="103">
        <v>0</v>
      </c>
      <c r="X288" s="103">
        <v>0</v>
      </c>
      <c r="Y288" s="103">
        <v>4</v>
      </c>
      <c r="Z288" s="103">
        <v>0</v>
      </c>
      <c r="AA288" s="103">
        <v>1</v>
      </c>
      <c r="AB288" s="104"/>
      <c r="AC288" s="101"/>
      <c r="AD288" s="105"/>
      <c r="AE288" s="105"/>
      <c r="AF288" s="105"/>
      <c r="AG288" s="180"/>
      <c r="AH288" s="180"/>
      <c r="AI288" s="180"/>
      <c r="AJ288" s="180"/>
      <c r="AK288" s="180"/>
      <c r="AL288" s="180"/>
      <c r="AM288" s="102">
        <f t="shared" si="29"/>
        <v>0</v>
      </c>
      <c r="AP288" s="54"/>
    </row>
    <row r="289" spans="1:42" s="26" customFormat="1" ht="16.5" hidden="1" thickBo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>
        <v>0</v>
      </c>
      <c r="S289" s="103">
        <v>5</v>
      </c>
      <c r="T289" s="103">
        <v>4</v>
      </c>
      <c r="U289" s="103">
        <v>0</v>
      </c>
      <c r="V289" s="103">
        <v>2</v>
      </c>
      <c r="W289" s="103">
        <v>0</v>
      </c>
      <c r="X289" s="103">
        <v>0</v>
      </c>
      <c r="Y289" s="103">
        <v>4</v>
      </c>
      <c r="Z289" s="103">
        <v>0</v>
      </c>
      <c r="AA289" s="103">
        <v>1</v>
      </c>
      <c r="AB289" s="104"/>
      <c r="AC289" s="101"/>
      <c r="AD289" s="105"/>
      <c r="AE289" s="105"/>
      <c r="AF289" s="105"/>
      <c r="AG289" s="180"/>
      <c r="AH289" s="180"/>
      <c r="AI289" s="180"/>
      <c r="AJ289" s="180"/>
      <c r="AK289" s="180"/>
      <c r="AL289" s="180"/>
      <c r="AM289" s="102">
        <f t="shared" si="29"/>
        <v>0</v>
      </c>
      <c r="AP289" s="54"/>
    </row>
    <row r="290" spans="1:42" s="26" customFormat="1" ht="16.5" hidden="1" thickBo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>
        <v>0</v>
      </c>
      <c r="S290" s="103">
        <v>5</v>
      </c>
      <c r="T290" s="103">
        <v>4</v>
      </c>
      <c r="U290" s="103">
        <v>0</v>
      </c>
      <c r="V290" s="103">
        <v>2</v>
      </c>
      <c r="W290" s="103">
        <v>0</v>
      </c>
      <c r="X290" s="103">
        <v>0</v>
      </c>
      <c r="Y290" s="103">
        <v>4</v>
      </c>
      <c r="Z290" s="103">
        <v>0</v>
      </c>
      <c r="AA290" s="103">
        <v>1</v>
      </c>
      <c r="AB290" s="104"/>
      <c r="AC290" s="101"/>
      <c r="AD290" s="105"/>
      <c r="AE290" s="105"/>
      <c r="AF290" s="105"/>
      <c r="AG290" s="180"/>
      <c r="AH290" s="180"/>
      <c r="AI290" s="180"/>
      <c r="AJ290" s="180"/>
      <c r="AK290" s="180"/>
      <c r="AL290" s="180"/>
      <c r="AM290" s="102">
        <f t="shared" si="29"/>
        <v>0</v>
      </c>
      <c r="AP290" s="54"/>
    </row>
    <row r="291" spans="1:42" s="26" customFormat="1" ht="16.5" hidden="1" thickBo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>
        <v>0</v>
      </c>
      <c r="S291" s="103">
        <v>5</v>
      </c>
      <c r="T291" s="103">
        <v>4</v>
      </c>
      <c r="U291" s="103">
        <v>0</v>
      </c>
      <c r="V291" s="103">
        <v>2</v>
      </c>
      <c r="W291" s="103">
        <v>0</v>
      </c>
      <c r="X291" s="103">
        <v>0</v>
      </c>
      <c r="Y291" s="103">
        <v>4</v>
      </c>
      <c r="Z291" s="103">
        <v>0</v>
      </c>
      <c r="AA291" s="103">
        <v>1</v>
      </c>
      <c r="AB291" s="104"/>
      <c r="AC291" s="101"/>
      <c r="AD291" s="105"/>
      <c r="AE291" s="105"/>
      <c r="AF291" s="105"/>
      <c r="AG291" s="180"/>
      <c r="AH291" s="180"/>
      <c r="AI291" s="180"/>
      <c r="AJ291" s="180"/>
      <c r="AK291" s="180"/>
      <c r="AL291" s="180"/>
      <c r="AM291" s="102">
        <f t="shared" si="29"/>
        <v>0</v>
      </c>
      <c r="AP291" s="54"/>
    </row>
    <row r="292" spans="1:42" s="26" customFormat="1" ht="16.5" hidden="1" thickBo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>
        <v>0</v>
      </c>
      <c r="S292" s="103">
        <v>5</v>
      </c>
      <c r="T292" s="103">
        <v>4</v>
      </c>
      <c r="U292" s="103">
        <v>0</v>
      </c>
      <c r="V292" s="103">
        <v>2</v>
      </c>
      <c r="W292" s="103">
        <v>0</v>
      </c>
      <c r="X292" s="103">
        <v>0</v>
      </c>
      <c r="Y292" s="103">
        <v>4</v>
      </c>
      <c r="Z292" s="103">
        <v>0</v>
      </c>
      <c r="AA292" s="103">
        <v>1</v>
      </c>
      <c r="AB292" s="104"/>
      <c r="AC292" s="101"/>
      <c r="AD292" s="105"/>
      <c r="AE292" s="105"/>
      <c r="AF292" s="105"/>
      <c r="AG292" s="180"/>
      <c r="AH292" s="180"/>
      <c r="AI292" s="180"/>
      <c r="AJ292" s="180"/>
      <c r="AK292" s="180"/>
      <c r="AL292" s="180"/>
      <c r="AM292" s="102">
        <f t="shared" ref="AM292:AM347" si="37">AG292+AH292+AI292+AJ292+AK292+AL292</f>
        <v>0</v>
      </c>
      <c r="AP292" s="54"/>
    </row>
    <row r="293" spans="1:42" s="26" customFormat="1" ht="16.5" hidden="1" thickBo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>
        <v>0</v>
      </c>
      <c r="S293" s="103">
        <v>5</v>
      </c>
      <c r="T293" s="103">
        <v>4</v>
      </c>
      <c r="U293" s="103">
        <v>0</v>
      </c>
      <c r="V293" s="103">
        <v>2</v>
      </c>
      <c r="W293" s="103">
        <v>0</v>
      </c>
      <c r="X293" s="103">
        <v>0</v>
      </c>
      <c r="Y293" s="103">
        <v>4</v>
      </c>
      <c r="Z293" s="103">
        <v>0</v>
      </c>
      <c r="AA293" s="103">
        <v>1</v>
      </c>
      <c r="AB293" s="104"/>
      <c r="AC293" s="101"/>
      <c r="AD293" s="105"/>
      <c r="AE293" s="105"/>
      <c r="AF293" s="105"/>
      <c r="AG293" s="180"/>
      <c r="AH293" s="180"/>
      <c r="AI293" s="180"/>
      <c r="AJ293" s="180"/>
      <c r="AK293" s="180"/>
      <c r="AL293" s="180"/>
      <c r="AM293" s="102">
        <f t="shared" si="37"/>
        <v>0</v>
      </c>
      <c r="AP293" s="54"/>
    </row>
    <row r="294" spans="1:42" s="26" customFormat="1" ht="16.5" hidden="1" thickBo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>
        <v>0</v>
      </c>
      <c r="S294" s="103">
        <v>5</v>
      </c>
      <c r="T294" s="103">
        <v>4</v>
      </c>
      <c r="U294" s="103">
        <v>0</v>
      </c>
      <c r="V294" s="103">
        <v>2</v>
      </c>
      <c r="W294" s="103">
        <v>0</v>
      </c>
      <c r="X294" s="103">
        <v>0</v>
      </c>
      <c r="Y294" s="103">
        <v>4</v>
      </c>
      <c r="Z294" s="103">
        <v>0</v>
      </c>
      <c r="AA294" s="103">
        <v>1</v>
      </c>
      <c r="AB294" s="104"/>
      <c r="AC294" s="101"/>
      <c r="AD294" s="105"/>
      <c r="AE294" s="105"/>
      <c r="AF294" s="105"/>
      <c r="AG294" s="180"/>
      <c r="AH294" s="180"/>
      <c r="AI294" s="180"/>
      <c r="AJ294" s="180"/>
      <c r="AK294" s="180"/>
      <c r="AL294" s="180"/>
      <c r="AM294" s="102">
        <f t="shared" si="37"/>
        <v>0</v>
      </c>
      <c r="AP294" s="54"/>
    </row>
    <row r="295" spans="1:42" s="26" customFormat="1" ht="16.5" hidden="1" thickBo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>
        <v>0</v>
      </c>
      <c r="S295" s="103">
        <v>5</v>
      </c>
      <c r="T295" s="103">
        <v>4</v>
      </c>
      <c r="U295" s="103">
        <v>0</v>
      </c>
      <c r="V295" s="103">
        <v>2</v>
      </c>
      <c r="W295" s="103">
        <v>0</v>
      </c>
      <c r="X295" s="103">
        <v>0</v>
      </c>
      <c r="Y295" s="103">
        <v>4</v>
      </c>
      <c r="Z295" s="103">
        <v>0</v>
      </c>
      <c r="AA295" s="103">
        <v>1</v>
      </c>
      <c r="AB295" s="104"/>
      <c r="AC295" s="101"/>
      <c r="AD295" s="105"/>
      <c r="AE295" s="105"/>
      <c r="AF295" s="105"/>
      <c r="AG295" s="180"/>
      <c r="AH295" s="180"/>
      <c r="AI295" s="180"/>
      <c r="AJ295" s="180"/>
      <c r="AK295" s="180"/>
      <c r="AL295" s="180"/>
      <c r="AM295" s="102">
        <f t="shared" si="37"/>
        <v>0</v>
      </c>
      <c r="AP295" s="54"/>
    </row>
    <row r="296" spans="1:42" s="26" customFormat="1" ht="16.5" hidden="1" thickBo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>
        <v>0</v>
      </c>
      <c r="S296" s="103">
        <v>5</v>
      </c>
      <c r="T296" s="103">
        <v>4</v>
      </c>
      <c r="U296" s="103">
        <v>0</v>
      </c>
      <c r="V296" s="103">
        <v>2</v>
      </c>
      <c r="W296" s="103">
        <v>0</v>
      </c>
      <c r="X296" s="103">
        <v>0</v>
      </c>
      <c r="Y296" s="103">
        <v>4</v>
      </c>
      <c r="Z296" s="103">
        <v>0</v>
      </c>
      <c r="AA296" s="103">
        <v>1</v>
      </c>
      <c r="AB296" s="104"/>
      <c r="AC296" s="101"/>
      <c r="AD296" s="105"/>
      <c r="AE296" s="105"/>
      <c r="AF296" s="105"/>
      <c r="AG296" s="180"/>
      <c r="AH296" s="180"/>
      <c r="AI296" s="180"/>
      <c r="AJ296" s="180"/>
      <c r="AK296" s="180"/>
      <c r="AL296" s="180"/>
      <c r="AM296" s="102">
        <f t="shared" si="37"/>
        <v>0</v>
      </c>
      <c r="AP296" s="54"/>
    </row>
    <row r="297" spans="1:42" s="26" customFormat="1" ht="16.5" hidden="1" thickBo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>
        <v>0</v>
      </c>
      <c r="S297" s="103">
        <v>5</v>
      </c>
      <c r="T297" s="103">
        <v>4</v>
      </c>
      <c r="U297" s="103">
        <v>0</v>
      </c>
      <c r="V297" s="103">
        <v>2</v>
      </c>
      <c r="W297" s="103">
        <v>0</v>
      </c>
      <c r="X297" s="103">
        <v>0</v>
      </c>
      <c r="Y297" s="103">
        <v>4</v>
      </c>
      <c r="Z297" s="103">
        <v>0</v>
      </c>
      <c r="AA297" s="103">
        <v>1</v>
      </c>
      <c r="AB297" s="104"/>
      <c r="AC297" s="101"/>
      <c r="AD297" s="105"/>
      <c r="AE297" s="105"/>
      <c r="AF297" s="105"/>
      <c r="AG297" s="180"/>
      <c r="AH297" s="180"/>
      <c r="AI297" s="180"/>
      <c r="AJ297" s="180"/>
      <c r="AK297" s="180"/>
      <c r="AL297" s="180"/>
      <c r="AM297" s="102">
        <f t="shared" si="37"/>
        <v>0</v>
      </c>
      <c r="AP297" s="54"/>
    </row>
    <row r="298" spans="1:42" s="26" customFormat="1" ht="16.5" hidden="1" thickBo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>
        <v>0</v>
      </c>
      <c r="S298" s="103">
        <v>5</v>
      </c>
      <c r="T298" s="103">
        <v>4</v>
      </c>
      <c r="U298" s="103">
        <v>0</v>
      </c>
      <c r="V298" s="103">
        <v>2</v>
      </c>
      <c r="W298" s="103">
        <v>0</v>
      </c>
      <c r="X298" s="103">
        <v>0</v>
      </c>
      <c r="Y298" s="103">
        <v>4</v>
      </c>
      <c r="Z298" s="103">
        <v>0</v>
      </c>
      <c r="AA298" s="103">
        <v>1</v>
      </c>
      <c r="AB298" s="104"/>
      <c r="AC298" s="101"/>
      <c r="AD298" s="105"/>
      <c r="AE298" s="105"/>
      <c r="AF298" s="105"/>
      <c r="AG298" s="180"/>
      <c r="AH298" s="180"/>
      <c r="AI298" s="180"/>
      <c r="AJ298" s="180"/>
      <c r="AK298" s="180"/>
      <c r="AL298" s="180"/>
      <c r="AM298" s="102">
        <f t="shared" si="37"/>
        <v>0</v>
      </c>
      <c r="AP298" s="54"/>
    </row>
    <row r="299" spans="1:42" s="26" customFormat="1" ht="16.5" hidden="1" thickBo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>
        <v>0</v>
      </c>
      <c r="S299" s="103">
        <v>5</v>
      </c>
      <c r="T299" s="103">
        <v>4</v>
      </c>
      <c r="U299" s="103">
        <v>0</v>
      </c>
      <c r="V299" s="103">
        <v>2</v>
      </c>
      <c r="W299" s="103">
        <v>0</v>
      </c>
      <c r="X299" s="103">
        <v>0</v>
      </c>
      <c r="Y299" s="103">
        <v>4</v>
      </c>
      <c r="Z299" s="103">
        <v>0</v>
      </c>
      <c r="AA299" s="103">
        <v>1</v>
      </c>
      <c r="AB299" s="104"/>
      <c r="AC299" s="101"/>
      <c r="AD299" s="105"/>
      <c r="AE299" s="105"/>
      <c r="AF299" s="105"/>
      <c r="AG299" s="180"/>
      <c r="AH299" s="180"/>
      <c r="AI299" s="180"/>
      <c r="AJ299" s="180"/>
      <c r="AK299" s="180"/>
      <c r="AL299" s="180"/>
      <c r="AM299" s="102">
        <f t="shared" si="37"/>
        <v>0</v>
      </c>
      <c r="AP299" s="54"/>
    </row>
    <row r="300" spans="1:42" s="26" customFormat="1" ht="16.5" hidden="1" thickBo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>
        <v>0</v>
      </c>
      <c r="S300" s="103">
        <v>5</v>
      </c>
      <c r="T300" s="103">
        <v>4</v>
      </c>
      <c r="U300" s="103">
        <v>0</v>
      </c>
      <c r="V300" s="103">
        <v>2</v>
      </c>
      <c r="W300" s="103">
        <v>0</v>
      </c>
      <c r="X300" s="103">
        <v>0</v>
      </c>
      <c r="Y300" s="103">
        <v>4</v>
      </c>
      <c r="Z300" s="103">
        <v>0</v>
      </c>
      <c r="AA300" s="103">
        <v>1</v>
      </c>
      <c r="AB300" s="104"/>
      <c r="AC300" s="101"/>
      <c r="AD300" s="105"/>
      <c r="AE300" s="105"/>
      <c r="AF300" s="105"/>
      <c r="AG300" s="180"/>
      <c r="AH300" s="180"/>
      <c r="AI300" s="180"/>
      <c r="AJ300" s="180"/>
      <c r="AK300" s="180"/>
      <c r="AL300" s="180"/>
      <c r="AM300" s="102">
        <f t="shared" si="37"/>
        <v>0</v>
      </c>
      <c r="AP300" s="54"/>
    </row>
    <row r="301" spans="1:42" s="26" customFormat="1" ht="16.5" hidden="1" thickBo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>
        <v>0</v>
      </c>
      <c r="S301" s="103">
        <v>5</v>
      </c>
      <c r="T301" s="103">
        <v>4</v>
      </c>
      <c r="U301" s="103">
        <v>0</v>
      </c>
      <c r="V301" s="103">
        <v>2</v>
      </c>
      <c r="W301" s="103">
        <v>0</v>
      </c>
      <c r="X301" s="103">
        <v>0</v>
      </c>
      <c r="Y301" s="103">
        <v>4</v>
      </c>
      <c r="Z301" s="103">
        <v>0</v>
      </c>
      <c r="AA301" s="103">
        <v>1</v>
      </c>
      <c r="AB301" s="104"/>
      <c r="AC301" s="101"/>
      <c r="AD301" s="105"/>
      <c r="AE301" s="105"/>
      <c r="AF301" s="105"/>
      <c r="AG301" s="180"/>
      <c r="AH301" s="180"/>
      <c r="AI301" s="180"/>
      <c r="AJ301" s="180"/>
      <c r="AK301" s="180"/>
      <c r="AL301" s="180"/>
      <c r="AM301" s="102">
        <f t="shared" si="37"/>
        <v>0</v>
      </c>
      <c r="AP301" s="54"/>
    </row>
    <row r="302" spans="1:42" s="26" customFormat="1" ht="16.5" hidden="1" thickBo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>
        <v>0</v>
      </c>
      <c r="S302" s="103">
        <v>5</v>
      </c>
      <c r="T302" s="103">
        <v>4</v>
      </c>
      <c r="U302" s="103">
        <v>0</v>
      </c>
      <c r="V302" s="103">
        <v>2</v>
      </c>
      <c r="W302" s="103">
        <v>0</v>
      </c>
      <c r="X302" s="103">
        <v>0</v>
      </c>
      <c r="Y302" s="103">
        <v>4</v>
      </c>
      <c r="Z302" s="103">
        <v>0</v>
      </c>
      <c r="AA302" s="103">
        <v>1</v>
      </c>
      <c r="AB302" s="104"/>
      <c r="AC302" s="101"/>
      <c r="AD302" s="105"/>
      <c r="AE302" s="105"/>
      <c r="AF302" s="105"/>
      <c r="AG302" s="180"/>
      <c r="AH302" s="180"/>
      <c r="AI302" s="180"/>
      <c r="AJ302" s="180"/>
      <c r="AK302" s="180"/>
      <c r="AL302" s="180"/>
      <c r="AM302" s="102">
        <f t="shared" si="37"/>
        <v>0</v>
      </c>
      <c r="AP302" s="54"/>
    </row>
    <row r="303" spans="1:42" s="26" customFormat="1" ht="16.5" hidden="1" thickBo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>
        <v>0</v>
      </c>
      <c r="S303" s="103">
        <v>5</v>
      </c>
      <c r="T303" s="103">
        <v>4</v>
      </c>
      <c r="U303" s="103">
        <v>0</v>
      </c>
      <c r="V303" s="103">
        <v>2</v>
      </c>
      <c r="W303" s="103">
        <v>0</v>
      </c>
      <c r="X303" s="103">
        <v>0</v>
      </c>
      <c r="Y303" s="103">
        <v>4</v>
      </c>
      <c r="Z303" s="103">
        <v>0</v>
      </c>
      <c r="AA303" s="103">
        <v>1</v>
      </c>
      <c r="AB303" s="104"/>
      <c r="AC303" s="101"/>
      <c r="AD303" s="105"/>
      <c r="AE303" s="105"/>
      <c r="AF303" s="105"/>
      <c r="AG303" s="180"/>
      <c r="AH303" s="180"/>
      <c r="AI303" s="180"/>
      <c r="AJ303" s="180"/>
      <c r="AK303" s="180"/>
      <c r="AL303" s="180"/>
      <c r="AM303" s="102">
        <f t="shared" si="37"/>
        <v>0</v>
      </c>
      <c r="AP303" s="54"/>
    </row>
    <row r="304" spans="1:42" s="26" customFormat="1" ht="16.5" hidden="1" thickBo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>
        <v>0</v>
      </c>
      <c r="S304" s="103">
        <v>5</v>
      </c>
      <c r="T304" s="103">
        <v>4</v>
      </c>
      <c r="U304" s="103">
        <v>0</v>
      </c>
      <c r="V304" s="103">
        <v>2</v>
      </c>
      <c r="W304" s="103">
        <v>0</v>
      </c>
      <c r="X304" s="103">
        <v>0</v>
      </c>
      <c r="Y304" s="103">
        <v>4</v>
      </c>
      <c r="Z304" s="103">
        <v>0</v>
      </c>
      <c r="AA304" s="103">
        <v>1</v>
      </c>
      <c r="AB304" s="104"/>
      <c r="AC304" s="101"/>
      <c r="AD304" s="105"/>
      <c r="AE304" s="105"/>
      <c r="AF304" s="105"/>
      <c r="AG304" s="180"/>
      <c r="AH304" s="180"/>
      <c r="AI304" s="180"/>
      <c r="AJ304" s="180"/>
      <c r="AK304" s="180"/>
      <c r="AL304" s="180"/>
      <c r="AM304" s="102">
        <f t="shared" si="37"/>
        <v>0</v>
      </c>
      <c r="AP304" s="54"/>
    </row>
    <row r="305" spans="1:42" s="26" customFormat="1" ht="16.5" hidden="1" thickBo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>
        <v>0</v>
      </c>
      <c r="S305" s="103">
        <v>5</v>
      </c>
      <c r="T305" s="103">
        <v>4</v>
      </c>
      <c r="U305" s="103">
        <v>0</v>
      </c>
      <c r="V305" s="103">
        <v>2</v>
      </c>
      <c r="W305" s="103">
        <v>0</v>
      </c>
      <c r="X305" s="103">
        <v>0</v>
      </c>
      <c r="Y305" s="103">
        <v>4</v>
      </c>
      <c r="Z305" s="103">
        <v>0</v>
      </c>
      <c r="AA305" s="103">
        <v>1</v>
      </c>
      <c r="AB305" s="104"/>
      <c r="AC305" s="101"/>
      <c r="AD305" s="105"/>
      <c r="AE305" s="105"/>
      <c r="AF305" s="105"/>
      <c r="AG305" s="180"/>
      <c r="AH305" s="180"/>
      <c r="AI305" s="180"/>
      <c r="AJ305" s="180"/>
      <c r="AK305" s="180"/>
      <c r="AL305" s="180"/>
      <c r="AM305" s="102">
        <f t="shared" si="37"/>
        <v>0</v>
      </c>
      <c r="AP305" s="54"/>
    </row>
    <row r="306" spans="1:42" s="26" customFormat="1" ht="16.5" hidden="1" thickBo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>
        <v>0</v>
      </c>
      <c r="S306" s="103">
        <v>5</v>
      </c>
      <c r="T306" s="103">
        <v>4</v>
      </c>
      <c r="U306" s="103">
        <v>0</v>
      </c>
      <c r="V306" s="103">
        <v>2</v>
      </c>
      <c r="W306" s="103">
        <v>0</v>
      </c>
      <c r="X306" s="103">
        <v>0</v>
      </c>
      <c r="Y306" s="103">
        <v>4</v>
      </c>
      <c r="Z306" s="103">
        <v>0</v>
      </c>
      <c r="AA306" s="103">
        <v>1</v>
      </c>
      <c r="AB306" s="104"/>
      <c r="AC306" s="101"/>
      <c r="AD306" s="105"/>
      <c r="AE306" s="105"/>
      <c r="AF306" s="105"/>
      <c r="AG306" s="180"/>
      <c r="AH306" s="180"/>
      <c r="AI306" s="180"/>
      <c r="AJ306" s="180"/>
      <c r="AK306" s="180"/>
      <c r="AL306" s="180"/>
      <c r="AM306" s="102">
        <f t="shared" si="37"/>
        <v>0</v>
      </c>
      <c r="AP306" s="54"/>
    </row>
    <row r="307" spans="1:42" s="26" customFormat="1" ht="16.5" hidden="1" thickBo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>
        <v>0</v>
      </c>
      <c r="S307" s="103">
        <v>5</v>
      </c>
      <c r="T307" s="103">
        <v>4</v>
      </c>
      <c r="U307" s="103">
        <v>0</v>
      </c>
      <c r="V307" s="103">
        <v>2</v>
      </c>
      <c r="W307" s="103">
        <v>0</v>
      </c>
      <c r="X307" s="103">
        <v>0</v>
      </c>
      <c r="Y307" s="103">
        <v>4</v>
      </c>
      <c r="Z307" s="103">
        <v>0</v>
      </c>
      <c r="AA307" s="103">
        <v>1</v>
      </c>
      <c r="AB307" s="104"/>
      <c r="AC307" s="101"/>
      <c r="AD307" s="105"/>
      <c r="AE307" s="105"/>
      <c r="AF307" s="105"/>
      <c r="AG307" s="180"/>
      <c r="AH307" s="180"/>
      <c r="AI307" s="180"/>
      <c r="AJ307" s="180"/>
      <c r="AK307" s="180"/>
      <c r="AL307" s="180"/>
      <c r="AM307" s="102">
        <f t="shared" si="37"/>
        <v>0</v>
      </c>
      <c r="AP307" s="54"/>
    </row>
    <row r="308" spans="1:42" ht="16.5" hidden="1" thickBot="1">
      <c r="A308" s="124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03">
        <v>0</v>
      </c>
      <c r="S308" s="103">
        <v>5</v>
      </c>
      <c r="T308" s="103">
        <v>4</v>
      </c>
      <c r="U308" s="103">
        <v>0</v>
      </c>
      <c r="V308" s="103">
        <v>2</v>
      </c>
      <c r="W308" s="103">
        <v>0</v>
      </c>
      <c r="X308" s="103">
        <v>0</v>
      </c>
      <c r="Y308" s="103">
        <v>4</v>
      </c>
      <c r="Z308" s="103">
        <v>0</v>
      </c>
      <c r="AA308" s="103">
        <v>1</v>
      </c>
      <c r="AB308" s="104"/>
      <c r="AC308" s="101"/>
      <c r="AD308" s="105"/>
      <c r="AE308" s="105"/>
      <c r="AF308" s="105"/>
      <c r="AG308" s="180"/>
      <c r="AH308" s="180"/>
      <c r="AI308" s="180"/>
      <c r="AJ308" s="180"/>
      <c r="AK308" s="180"/>
      <c r="AL308" s="180"/>
      <c r="AM308" s="102">
        <f t="shared" si="37"/>
        <v>0</v>
      </c>
      <c r="AP308" s="54"/>
    </row>
    <row r="309" spans="1:42" ht="16.5" hidden="1" thickBot="1">
      <c r="A309" s="124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03">
        <v>0</v>
      </c>
      <c r="S309" s="103">
        <v>5</v>
      </c>
      <c r="T309" s="103">
        <v>4</v>
      </c>
      <c r="U309" s="103">
        <v>0</v>
      </c>
      <c r="V309" s="103">
        <v>2</v>
      </c>
      <c r="W309" s="103">
        <v>0</v>
      </c>
      <c r="X309" s="103">
        <v>0</v>
      </c>
      <c r="Y309" s="103">
        <v>4</v>
      </c>
      <c r="Z309" s="103">
        <v>0</v>
      </c>
      <c r="AA309" s="103">
        <v>1</v>
      </c>
      <c r="AB309" s="104"/>
      <c r="AC309" s="101"/>
      <c r="AD309" s="105"/>
      <c r="AE309" s="105"/>
      <c r="AF309" s="105"/>
      <c r="AG309" s="180"/>
      <c r="AH309" s="180"/>
      <c r="AI309" s="180"/>
      <c r="AJ309" s="180"/>
      <c r="AK309" s="180"/>
      <c r="AL309" s="180"/>
      <c r="AM309" s="102">
        <f t="shared" si="37"/>
        <v>0</v>
      </c>
      <c r="AP309" s="54"/>
    </row>
    <row r="310" spans="1:42" ht="16.5" hidden="1" thickBot="1">
      <c r="A310" s="124"/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03">
        <v>0</v>
      </c>
      <c r="S310" s="103">
        <v>5</v>
      </c>
      <c r="T310" s="103">
        <v>4</v>
      </c>
      <c r="U310" s="103">
        <v>0</v>
      </c>
      <c r="V310" s="103">
        <v>2</v>
      </c>
      <c r="W310" s="103">
        <v>0</v>
      </c>
      <c r="X310" s="103">
        <v>0</v>
      </c>
      <c r="Y310" s="103">
        <v>4</v>
      </c>
      <c r="Z310" s="103">
        <v>0</v>
      </c>
      <c r="AA310" s="103">
        <v>1</v>
      </c>
      <c r="AB310" s="104"/>
      <c r="AC310" s="101"/>
      <c r="AD310" s="105"/>
      <c r="AE310" s="105"/>
      <c r="AF310" s="105"/>
      <c r="AG310" s="180"/>
      <c r="AH310" s="180"/>
      <c r="AI310" s="180"/>
      <c r="AJ310" s="180"/>
      <c r="AK310" s="180"/>
      <c r="AL310" s="180"/>
      <c r="AM310" s="102">
        <f t="shared" si="37"/>
        <v>0</v>
      </c>
      <c r="AP310" s="54"/>
    </row>
    <row r="311" spans="1:42" ht="16.5" hidden="1" thickBot="1">
      <c r="A311" s="124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03">
        <v>0</v>
      </c>
      <c r="S311" s="103">
        <v>5</v>
      </c>
      <c r="T311" s="103">
        <v>4</v>
      </c>
      <c r="U311" s="103">
        <v>0</v>
      </c>
      <c r="V311" s="103">
        <v>2</v>
      </c>
      <c r="W311" s="103">
        <v>0</v>
      </c>
      <c r="X311" s="103">
        <v>0</v>
      </c>
      <c r="Y311" s="103">
        <v>4</v>
      </c>
      <c r="Z311" s="103">
        <v>0</v>
      </c>
      <c r="AA311" s="103">
        <v>1</v>
      </c>
      <c r="AB311" s="104"/>
      <c r="AC311" s="101"/>
      <c r="AD311" s="105"/>
      <c r="AE311" s="105"/>
      <c r="AF311" s="105"/>
      <c r="AG311" s="180"/>
      <c r="AH311" s="180"/>
      <c r="AI311" s="180"/>
      <c r="AJ311" s="180"/>
      <c r="AK311" s="180"/>
      <c r="AL311" s="180"/>
      <c r="AM311" s="102">
        <f t="shared" si="37"/>
        <v>0</v>
      </c>
      <c r="AP311" s="54"/>
    </row>
    <row r="312" spans="1:42" ht="16.5" hidden="1" thickBot="1">
      <c r="A312" s="124"/>
      <c r="B312" s="124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03">
        <v>0</v>
      </c>
      <c r="S312" s="103">
        <v>5</v>
      </c>
      <c r="T312" s="103">
        <v>4</v>
      </c>
      <c r="U312" s="103">
        <v>0</v>
      </c>
      <c r="V312" s="103">
        <v>2</v>
      </c>
      <c r="W312" s="103">
        <v>0</v>
      </c>
      <c r="X312" s="103">
        <v>0</v>
      </c>
      <c r="Y312" s="103">
        <v>4</v>
      </c>
      <c r="Z312" s="103">
        <v>0</v>
      </c>
      <c r="AA312" s="103">
        <v>1</v>
      </c>
      <c r="AB312" s="104"/>
      <c r="AC312" s="101"/>
      <c r="AD312" s="105"/>
      <c r="AE312" s="105"/>
      <c r="AF312" s="105"/>
      <c r="AG312" s="180"/>
      <c r="AH312" s="180"/>
      <c r="AI312" s="180"/>
      <c r="AJ312" s="180"/>
      <c r="AK312" s="180"/>
      <c r="AL312" s="180"/>
      <c r="AM312" s="102">
        <f t="shared" si="37"/>
        <v>0</v>
      </c>
      <c r="AP312" s="54"/>
    </row>
    <row r="313" spans="1:42" ht="16.5" hidden="1" thickBot="1">
      <c r="A313" s="124"/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03">
        <v>0</v>
      </c>
      <c r="S313" s="103">
        <v>5</v>
      </c>
      <c r="T313" s="103">
        <v>4</v>
      </c>
      <c r="U313" s="103">
        <v>0</v>
      </c>
      <c r="V313" s="103">
        <v>2</v>
      </c>
      <c r="W313" s="103">
        <v>0</v>
      </c>
      <c r="X313" s="103">
        <v>0</v>
      </c>
      <c r="Y313" s="103">
        <v>4</v>
      </c>
      <c r="Z313" s="103">
        <v>0</v>
      </c>
      <c r="AA313" s="103">
        <v>1</v>
      </c>
      <c r="AB313" s="104"/>
      <c r="AC313" s="101"/>
      <c r="AD313" s="105"/>
      <c r="AE313" s="105"/>
      <c r="AF313" s="105"/>
      <c r="AG313" s="180"/>
      <c r="AH313" s="180"/>
      <c r="AI313" s="180"/>
      <c r="AJ313" s="180"/>
      <c r="AK313" s="180"/>
      <c r="AL313" s="180"/>
      <c r="AM313" s="102">
        <f t="shared" si="37"/>
        <v>0</v>
      </c>
      <c r="AP313" s="54"/>
    </row>
    <row r="314" spans="1:42" ht="16.5" hidden="1" thickBot="1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03">
        <v>0</v>
      </c>
      <c r="S314" s="103">
        <v>5</v>
      </c>
      <c r="T314" s="103">
        <v>4</v>
      </c>
      <c r="U314" s="103">
        <v>0</v>
      </c>
      <c r="V314" s="103">
        <v>2</v>
      </c>
      <c r="W314" s="103">
        <v>0</v>
      </c>
      <c r="X314" s="103">
        <v>0</v>
      </c>
      <c r="Y314" s="103">
        <v>4</v>
      </c>
      <c r="Z314" s="103">
        <v>0</v>
      </c>
      <c r="AA314" s="103">
        <v>1</v>
      </c>
      <c r="AB314" s="104"/>
      <c r="AC314" s="101"/>
      <c r="AD314" s="105"/>
      <c r="AE314" s="105"/>
      <c r="AF314" s="105"/>
      <c r="AG314" s="180"/>
      <c r="AH314" s="180"/>
      <c r="AI314" s="180"/>
      <c r="AJ314" s="180"/>
      <c r="AK314" s="180"/>
      <c r="AL314" s="180"/>
      <c r="AM314" s="102">
        <f t="shared" si="37"/>
        <v>0</v>
      </c>
      <c r="AP314" s="54"/>
    </row>
    <row r="315" spans="1:42" ht="16.5" hidden="1" thickBot="1">
      <c r="A315" s="124"/>
      <c r="B315" s="124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03">
        <v>0</v>
      </c>
      <c r="S315" s="103">
        <v>5</v>
      </c>
      <c r="T315" s="103">
        <v>4</v>
      </c>
      <c r="U315" s="103">
        <v>0</v>
      </c>
      <c r="V315" s="103">
        <v>2</v>
      </c>
      <c r="W315" s="103">
        <v>0</v>
      </c>
      <c r="X315" s="103">
        <v>0</v>
      </c>
      <c r="Y315" s="103">
        <v>4</v>
      </c>
      <c r="Z315" s="103">
        <v>0</v>
      </c>
      <c r="AA315" s="103">
        <v>1</v>
      </c>
      <c r="AB315" s="104"/>
      <c r="AC315" s="101"/>
      <c r="AD315" s="105"/>
      <c r="AE315" s="105"/>
      <c r="AF315" s="105"/>
      <c r="AG315" s="180"/>
      <c r="AH315" s="180"/>
      <c r="AI315" s="180"/>
      <c r="AJ315" s="180"/>
      <c r="AK315" s="180"/>
      <c r="AL315" s="180"/>
      <c r="AM315" s="102">
        <f t="shared" si="37"/>
        <v>0</v>
      </c>
      <c r="AP315" s="54"/>
    </row>
    <row r="316" spans="1:42" ht="16.5" hidden="1" thickBot="1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03">
        <v>0</v>
      </c>
      <c r="S316" s="103">
        <v>5</v>
      </c>
      <c r="T316" s="103">
        <v>4</v>
      </c>
      <c r="U316" s="103">
        <v>0</v>
      </c>
      <c r="V316" s="103">
        <v>2</v>
      </c>
      <c r="W316" s="103">
        <v>0</v>
      </c>
      <c r="X316" s="103">
        <v>0</v>
      </c>
      <c r="Y316" s="103">
        <v>4</v>
      </c>
      <c r="Z316" s="103">
        <v>0</v>
      </c>
      <c r="AA316" s="103">
        <v>1</v>
      </c>
      <c r="AB316" s="104"/>
      <c r="AC316" s="101"/>
      <c r="AD316" s="105"/>
      <c r="AE316" s="105"/>
      <c r="AF316" s="105"/>
      <c r="AG316" s="180"/>
      <c r="AH316" s="180"/>
      <c r="AI316" s="180"/>
      <c r="AJ316" s="180"/>
      <c r="AK316" s="180"/>
      <c r="AL316" s="180"/>
      <c r="AM316" s="102">
        <f t="shared" si="37"/>
        <v>0</v>
      </c>
      <c r="AP316" s="54"/>
    </row>
    <row r="317" spans="1:42" ht="16.5" hidden="1" thickBot="1">
      <c r="A317" s="124"/>
      <c r="B317" s="124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03">
        <v>0</v>
      </c>
      <c r="S317" s="103">
        <v>5</v>
      </c>
      <c r="T317" s="103">
        <v>4</v>
      </c>
      <c r="U317" s="103">
        <v>0</v>
      </c>
      <c r="V317" s="103">
        <v>2</v>
      </c>
      <c r="W317" s="103">
        <v>0</v>
      </c>
      <c r="X317" s="103">
        <v>0</v>
      </c>
      <c r="Y317" s="103">
        <v>4</v>
      </c>
      <c r="Z317" s="103">
        <v>0</v>
      </c>
      <c r="AA317" s="103">
        <v>1</v>
      </c>
      <c r="AB317" s="104"/>
      <c r="AC317" s="101"/>
      <c r="AD317" s="105"/>
      <c r="AE317" s="105"/>
      <c r="AF317" s="105"/>
      <c r="AG317" s="180"/>
      <c r="AH317" s="180"/>
      <c r="AI317" s="180"/>
      <c r="AJ317" s="180"/>
      <c r="AK317" s="180"/>
      <c r="AL317" s="180"/>
      <c r="AM317" s="102">
        <f t="shared" si="37"/>
        <v>0</v>
      </c>
      <c r="AP317" s="54"/>
    </row>
    <row r="318" spans="1:42" ht="16.5" hidden="1" thickBot="1">
      <c r="A318" s="124"/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03">
        <v>0</v>
      </c>
      <c r="S318" s="103">
        <v>5</v>
      </c>
      <c r="T318" s="103">
        <v>4</v>
      </c>
      <c r="U318" s="103">
        <v>0</v>
      </c>
      <c r="V318" s="103">
        <v>2</v>
      </c>
      <c r="W318" s="103">
        <v>0</v>
      </c>
      <c r="X318" s="103">
        <v>0</v>
      </c>
      <c r="Y318" s="103">
        <v>4</v>
      </c>
      <c r="Z318" s="103">
        <v>0</v>
      </c>
      <c r="AA318" s="103">
        <v>1</v>
      </c>
      <c r="AB318" s="104"/>
      <c r="AC318" s="101"/>
      <c r="AD318" s="105"/>
      <c r="AE318" s="105"/>
      <c r="AF318" s="105"/>
      <c r="AG318" s="180"/>
      <c r="AH318" s="180"/>
      <c r="AI318" s="180"/>
      <c r="AJ318" s="180"/>
      <c r="AK318" s="180"/>
      <c r="AL318" s="180"/>
      <c r="AM318" s="102">
        <f t="shared" si="37"/>
        <v>0</v>
      </c>
      <c r="AP318" s="54"/>
    </row>
    <row r="319" spans="1:42" ht="16.5" hidden="1" thickBot="1">
      <c r="A319" s="124"/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03">
        <v>0</v>
      </c>
      <c r="S319" s="103">
        <v>5</v>
      </c>
      <c r="T319" s="103">
        <v>4</v>
      </c>
      <c r="U319" s="103">
        <v>0</v>
      </c>
      <c r="V319" s="103">
        <v>2</v>
      </c>
      <c r="W319" s="103">
        <v>0</v>
      </c>
      <c r="X319" s="103">
        <v>0</v>
      </c>
      <c r="Y319" s="103">
        <v>4</v>
      </c>
      <c r="Z319" s="103">
        <v>0</v>
      </c>
      <c r="AA319" s="103">
        <v>1</v>
      </c>
      <c r="AB319" s="104"/>
      <c r="AC319" s="101"/>
      <c r="AD319" s="105"/>
      <c r="AE319" s="105"/>
      <c r="AF319" s="105"/>
      <c r="AG319" s="180"/>
      <c r="AH319" s="180"/>
      <c r="AI319" s="180"/>
      <c r="AJ319" s="180"/>
      <c r="AK319" s="180"/>
      <c r="AL319" s="180"/>
      <c r="AM319" s="102">
        <f t="shared" si="37"/>
        <v>0</v>
      </c>
      <c r="AP319" s="54"/>
    </row>
    <row r="320" spans="1:42" ht="16.5" hidden="1" thickBot="1">
      <c r="A320" s="124"/>
      <c r="B320" s="124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03">
        <v>0</v>
      </c>
      <c r="S320" s="103">
        <v>5</v>
      </c>
      <c r="T320" s="103">
        <v>4</v>
      </c>
      <c r="U320" s="103">
        <v>0</v>
      </c>
      <c r="V320" s="103">
        <v>2</v>
      </c>
      <c r="W320" s="103">
        <v>0</v>
      </c>
      <c r="X320" s="103">
        <v>0</v>
      </c>
      <c r="Y320" s="103">
        <v>4</v>
      </c>
      <c r="Z320" s="103">
        <v>0</v>
      </c>
      <c r="AA320" s="103">
        <v>1</v>
      </c>
      <c r="AB320" s="104"/>
      <c r="AC320" s="101"/>
      <c r="AD320" s="105"/>
      <c r="AE320" s="105"/>
      <c r="AF320" s="105"/>
      <c r="AG320" s="180"/>
      <c r="AH320" s="180"/>
      <c r="AI320" s="180"/>
      <c r="AJ320" s="180"/>
      <c r="AK320" s="180"/>
      <c r="AL320" s="180"/>
      <c r="AM320" s="102">
        <f t="shared" si="37"/>
        <v>0</v>
      </c>
      <c r="AP320" s="54"/>
    </row>
    <row r="321" spans="1:42" ht="16.5" hidden="1" thickBot="1">
      <c r="A321" s="124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03">
        <v>0</v>
      </c>
      <c r="S321" s="103">
        <v>5</v>
      </c>
      <c r="T321" s="103">
        <v>4</v>
      </c>
      <c r="U321" s="103">
        <v>0</v>
      </c>
      <c r="V321" s="103">
        <v>2</v>
      </c>
      <c r="W321" s="103">
        <v>0</v>
      </c>
      <c r="X321" s="103">
        <v>0</v>
      </c>
      <c r="Y321" s="103">
        <v>4</v>
      </c>
      <c r="Z321" s="103">
        <v>0</v>
      </c>
      <c r="AA321" s="103">
        <v>1</v>
      </c>
      <c r="AB321" s="104"/>
      <c r="AC321" s="101"/>
      <c r="AD321" s="105"/>
      <c r="AE321" s="105"/>
      <c r="AF321" s="105"/>
      <c r="AG321" s="180"/>
      <c r="AH321" s="180"/>
      <c r="AI321" s="180"/>
      <c r="AJ321" s="180"/>
      <c r="AK321" s="180"/>
      <c r="AL321" s="180"/>
      <c r="AM321" s="102">
        <f t="shared" si="37"/>
        <v>0</v>
      </c>
      <c r="AP321" s="54"/>
    </row>
    <row r="322" spans="1:42" ht="16.5" hidden="1" thickBot="1">
      <c r="A322" s="124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03">
        <v>0</v>
      </c>
      <c r="S322" s="103">
        <v>5</v>
      </c>
      <c r="T322" s="103">
        <v>4</v>
      </c>
      <c r="U322" s="103">
        <v>0</v>
      </c>
      <c r="V322" s="103">
        <v>2</v>
      </c>
      <c r="W322" s="103">
        <v>0</v>
      </c>
      <c r="X322" s="103">
        <v>0</v>
      </c>
      <c r="Y322" s="103">
        <v>4</v>
      </c>
      <c r="Z322" s="103">
        <v>0</v>
      </c>
      <c r="AA322" s="103">
        <v>1</v>
      </c>
      <c r="AB322" s="104"/>
      <c r="AC322" s="101"/>
      <c r="AD322" s="105"/>
      <c r="AE322" s="105"/>
      <c r="AF322" s="105"/>
      <c r="AG322" s="180"/>
      <c r="AH322" s="180"/>
      <c r="AI322" s="180"/>
      <c r="AJ322" s="180"/>
      <c r="AK322" s="180"/>
      <c r="AL322" s="180"/>
      <c r="AM322" s="102">
        <f t="shared" si="37"/>
        <v>0</v>
      </c>
      <c r="AP322" s="54"/>
    </row>
    <row r="323" spans="1:42" ht="16.5" hidden="1" thickBot="1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03">
        <v>0</v>
      </c>
      <c r="S323" s="103">
        <v>5</v>
      </c>
      <c r="T323" s="103">
        <v>4</v>
      </c>
      <c r="U323" s="103">
        <v>0</v>
      </c>
      <c r="V323" s="103">
        <v>2</v>
      </c>
      <c r="W323" s="103">
        <v>0</v>
      </c>
      <c r="X323" s="103">
        <v>0</v>
      </c>
      <c r="Y323" s="103">
        <v>4</v>
      </c>
      <c r="Z323" s="103">
        <v>0</v>
      </c>
      <c r="AA323" s="103">
        <v>1</v>
      </c>
      <c r="AB323" s="104"/>
      <c r="AC323" s="101"/>
      <c r="AD323" s="105"/>
      <c r="AE323" s="105"/>
      <c r="AF323" s="105"/>
      <c r="AG323" s="180"/>
      <c r="AH323" s="180"/>
      <c r="AI323" s="180"/>
      <c r="AJ323" s="180"/>
      <c r="AK323" s="180"/>
      <c r="AL323" s="180"/>
      <c r="AM323" s="102">
        <f t="shared" si="37"/>
        <v>0</v>
      </c>
      <c r="AP323" s="54"/>
    </row>
    <row r="324" spans="1:42" ht="16.5" hidden="1" thickBot="1">
      <c r="A324" s="124"/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03">
        <v>0</v>
      </c>
      <c r="S324" s="103">
        <v>5</v>
      </c>
      <c r="T324" s="103">
        <v>4</v>
      </c>
      <c r="U324" s="103">
        <v>0</v>
      </c>
      <c r="V324" s="103">
        <v>2</v>
      </c>
      <c r="W324" s="103">
        <v>0</v>
      </c>
      <c r="X324" s="103">
        <v>0</v>
      </c>
      <c r="Y324" s="103">
        <v>4</v>
      </c>
      <c r="Z324" s="103">
        <v>0</v>
      </c>
      <c r="AA324" s="103">
        <v>1</v>
      </c>
      <c r="AB324" s="104"/>
      <c r="AC324" s="101"/>
      <c r="AD324" s="105"/>
      <c r="AE324" s="105"/>
      <c r="AF324" s="105"/>
      <c r="AG324" s="180"/>
      <c r="AH324" s="180"/>
      <c r="AI324" s="180"/>
      <c r="AJ324" s="180"/>
      <c r="AK324" s="180"/>
      <c r="AL324" s="180"/>
      <c r="AM324" s="102">
        <f t="shared" si="37"/>
        <v>0</v>
      </c>
      <c r="AP324" s="54"/>
    </row>
    <row r="325" spans="1:42" ht="16.5" hidden="1" thickBot="1">
      <c r="A325" s="124"/>
      <c r="B325" s="124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03">
        <v>0</v>
      </c>
      <c r="S325" s="103">
        <v>5</v>
      </c>
      <c r="T325" s="103">
        <v>4</v>
      </c>
      <c r="U325" s="103">
        <v>0</v>
      </c>
      <c r="V325" s="103">
        <v>2</v>
      </c>
      <c r="W325" s="103">
        <v>0</v>
      </c>
      <c r="X325" s="103">
        <v>0</v>
      </c>
      <c r="Y325" s="103">
        <v>4</v>
      </c>
      <c r="Z325" s="103">
        <v>0</v>
      </c>
      <c r="AA325" s="103">
        <v>1</v>
      </c>
      <c r="AB325" s="104"/>
      <c r="AC325" s="101"/>
      <c r="AD325" s="105"/>
      <c r="AE325" s="105"/>
      <c r="AF325" s="105"/>
      <c r="AG325" s="180"/>
      <c r="AH325" s="180"/>
      <c r="AI325" s="180"/>
      <c r="AJ325" s="180"/>
      <c r="AK325" s="180"/>
      <c r="AL325" s="180"/>
      <c r="AM325" s="102">
        <f t="shared" si="37"/>
        <v>0</v>
      </c>
      <c r="AP325" s="54"/>
    </row>
    <row r="326" spans="1:42" ht="16.5" hidden="1" thickBot="1">
      <c r="A326" s="124"/>
      <c r="B326" s="124"/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03">
        <v>0</v>
      </c>
      <c r="S326" s="103">
        <v>5</v>
      </c>
      <c r="T326" s="103">
        <v>4</v>
      </c>
      <c r="U326" s="103">
        <v>0</v>
      </c>
      <c r="V326" s="103">
        <v>2</v>
      </c>
      <c r="W326" s="103">
        <v>0</v>
      </c>
      <c r="X326" s="103">
        <v>0</v>
      </c>
      <c r="Y326" s="103">
        <v>4</v>
      </c>
      <c r="Z326" s="103">
        <v>0</v>
      </c>
      <c r="AA326" s="103">
        <v>1</v>
      </c>
      <c r="AB326" s="104"/>
      <c r="AC326" s="101"/>
      <c r="AD326" s="105"/>
      <c r="AE326" s="105"/>
      <c r="AF326" s="105"/>
      <c r="AG326" s="180"/>
      <c r="AH326" s="180"/>
      <c r="AI326" s="180"/>
      <c r="AJ326" s="180"/>
      <c r="AK326" s="180"/>
      <c r="AL326" s="180"/>
      <c r="AM326" s="102">
        <f t="shared" si="37"/>
        <v>0</v>
      </c>
      <c r="AP326" s="54"/>
    </row>
    <row r="327" spans="1:42" ht="16.5" hidden="1" thickBot="1">
      <c r="A327" s="124"/>
      <c r="B327" s="124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03">
        <v>0</v>
      </c>
      <c r="S327" s="103">
        <v>5</v>
      </c>
      <c r="T327" s="103">
        <v>4</v>
      </c>
      <c r="U327" s="103">
        <v>0</v>
      </c>
      <c r="V327" s="103">
        <v>2</v>
      </c>
      <c r="W327" s="103">
        <v>0</v>
      </c>
      <c r="X327" s="103">
        <v>0</v>
      </c>
      <c r="Y327" s="103">
        <v>4</v>
      </c>
      <c r="Z327" s="103">
        <v>0</v>
      </c>
      <c r="AA327" s="103">
        <v>1</v>
      </c>
      <c r="AB327" s="104"/>
      <c r="AC327" s="101"/>
      <c r="AD327" s="105"/>
      <c r="AE327" s="105"/>
      <c r="AF327" s="105"/>
      <c r="AG327" s="180"/>
      <c r="AH327" s="180"/>
      <c r="AI327" s="180"/>
      <c r="AJ327" s="180"/>
      <c r="AK327" s="180"/>
      <c r="AL327" s="180"/>
      <c r="AM327" s="102">
        <f t="shared" si="37"/>
        <v>0</v>
      </c>
      <c r="AP327" s="54"/>
    </row>
    <row r="328" spans="1:42" ht="16.5" hidden="1" thickBot="1">
      <c r="A328" s="124"/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03">
        <v>0</v>
      </c>
      <c r="S328" s="103">
        <v>5</v>
      </c>
      <c r="T328" s="103">
        <v>4</v>
      </c>
      <c r="U328" s="103">
        <v>0</v>
      </c>
      <c r="V328" s="103">
        <v>2</v>
      </c>
      <c r="W328" s="103">
        <v>0</v>
      </c>
      <c r="X328" s="103">
        <v>0</v>
      </c>
      <c r="Y328" s="103">
        <v>4</v>
      </c>
      <c r="Z328" s="103">
        <v>0</v>
      </c>
      <c r="AA328" s="103">
        <v>1</v>
      </c>
      <c r="AB328" s="104"/>
      <c r="AC328" s="101"/>
      <c r="AD328" s="105"/>
      <c r="AE328" s="105"/>
      <c r="AF328" s="105"/>
      <c r="AG328" s="180"/>
      <c r="AH328" s="180"/>
      <c r="AI328" s="180"/>
      <c r="AJ328" s="180"/>
      <c r="AK328" s="180"/>
      <c r="AL328" s="180"/>
      <c r="AM328" s="102">
        <f t="shared" si="37"/>
        <v>0</v>
      </c>
      <c r="AP328" s="54"/>
    </row>
    <row r="329" spans="1:42" ht="16.5" hidden="1" thickBot="1">
      <c r="A329" s="124"/>
      <c r="B329" s="124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03">
        <v>0</v>
      </c>
      <c r="S329" s="103">
        <v>5</v>
      </c>
      <c r="T329" s="103">
        <v>4</v>
      </c>
      <c r="U329" s="103">
        <v>0</v>
      </c>
      <c r="V329" s="103">
        <v>2</v>
      </c>
      <c r="W329" s="103">
        <v>0</v>
      </c>
      <c r="X329" s="103">
        <v>0</v>
      </c>
      <c r="Y329" s="103">
        <v>4</v>
      </c>
      <c r="Z329" s="103">
        <v>0</v>
      </c>
      <c r="AA329" s="103">
        <v>1</v>
      </c>
      <c r="AB329" s="104"/>
      <c r="AC329" s="101"/>
      <c r="AD329" s="105"/>
      <c r="AE329" s="105"/>
      <c r="AF329" s="105"/>
      <c r="AG329" s="180"/>
      <c r="AH329" s="180"/>
      <c r="AI329" s="180"/>
      <c r="AJ329" s="180"/>
      <c r="AK329" s="180"/>
      <c r="AL329" s="180"/>
      <c r="AM329" s="102">
        <f t="shared" si="37"/>
        <v>0</v>
      </c>
      <c r="AP329" s="54"/>
    </row>
    <row r="330" spans="1:42" ht="16.5" hidden="1" thickBot="1">
      <c r="A330" s="124"/>
      <c r="B330" s="124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03">
        <v>0</v>
      </c>
      <c r="S330" s="103">
        <v>5</v>
      </c>
      <c r="T330" s="103">
        <v>4</v>
      </c>
      <c r="U330" s="103">
        <v>0</v>
      </c>
      <c r="V330" s="103">
        <v>2</v>
      </c>
      <c r="W330" s="103">
        <v>0</v>
      </c>
      <c r="X330" s="103">
        <v>0</v>
      </c>
      <c r="Y330" s="103">
        <v>4</v>
      </c>
      <c r="Z330" s="103">
        <v>0</v>
      </c>
      <c r="AA330" s="103">
        <v>1</v>
      </c>
      <c r="AB330" s="104"/>
      <c r="AC330" s="101"/>
      <c r="AD330" s="105"/>
      <c r="AE330" s="105"/>
      <c r="AF330" s="105"/>
      <c r="AG330" s="180"/>
      <c r="AH330" s="180"/>
      <c r="AI330" s="180"/>
      <c r="AJ330" s="180"/>
      <c r="AK330" s="180"/>
      <c r="AL330" s="180"/>
      <c r="AM330" s="102">
        <f t="shared" si="37"/>
        <v>0</v>
      </c>
      <c r="AP330" s="54"/>
    </row>
    <row r="331" spans="1:42" ht="16.5" hidden="1" thickBot="1">
      <c r="A331" s="124"/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03">
        <v>0</v>
      </c>
      <c r="S331" s="103">
        <v>5</v>
      </c>
      <c r="T331" s="103">
        <v>4</v>
      </c>
      <c r="U331" s="103">
        <v>0</v>
      </c>
      <c r="V331" s="103">
        <v>2</v>
      </c>
      <c r="W331" s="103">
        <v>0</v>
      </c>
      <c r="X331" s="103">
        <v>0</v>
      </c>
      <c r="Y331" s="103">
        <v>4</v>
      </c>
      <c r="Z331" s="103">
        <v>0</v>
      </c>
      <c r="AA331" s="103">
        <v>1</v>
      </c>
      <c r="AB331" s="104"/>
      <c r="AC331" s="101"/>
      <c r="AD331" s="105"/>
      <c r="AE331" s="105"/>
      <c r="AF331" s="105"/>
      <c r="AG331" s="180"/>
      <c r="AH331" s="180"/>
      <c r="AI331" s="180"/>
      <c r="AJ331" s="180"/>
      <c r="AK331" s="180"/>
      <c r="AL331" s="180"/>
      <c r="AM331" s="102">
        <f t="shared" si="37"/>
        <v>0</v>
      </c>
      <c r="AP331" s="54"/>
    </row>
    <row r="332" spans="1:42" ht="19.5" hidden="1" thickBot="1">
      <c r="A332" s="124"/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03">
        <v>0</v>
      </c>
      <c r="S332" s="103">
        <v>5</v>
      </c>
      <c r="T332" s="103">
        <v>4</v>
      </c>
      <c r="U332" s="103">
        <v>0</v>
      </c>
      <c r="V332" s="103">
        <v>2</v>
      </c>
      <c r="W332" s="103">
        <v>0</v>
      </c>
      <c r="X332" s="103">
        <v>0</v>
      </c>
      <c r="Y332" s="103">
        <v>4</v>
      </c>
      <c r="Z332" s="103">
        <v>0</v>
      </c>
      <c r="AA332" s="103">
        <v>1</v>
      </c>
      <c r="AB332" s="104"/>
      <c r="AC332" s="101"/>
      <c r="AD332" s="105"/>
      <c r="AE332" s="105"/>
      <c r="AF332" s="105"/>
      <c r="AG332" s="180"/>
      <c r="AH332" s="180"/>
      <c r="AI332" s="180"/>
      <c r="AJ332" s="180"/>
      <c r="AK332" s="180"/>
      <c r="AL332" s="180"/>
      <c r="AM332" s="102">
        <f t="shared" si="37"/>
        <v>0</v>
      </c>
      <c r="AP332" s="49">
        <f>AP333</f>
        <v>0</v>
      </c>
    </row>
    <row r="333" spans="1:42" ht="19.5" hidden="1" thickBot="1">
      <c r="A333" s="124"/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03">
        <v>0</v>
      </c>
      <c r="S333" s="103">
        <v>5</v>
      </c>
      <c r="T333" s="103">
        <v>4</v>
      </c>
      <c r="U333" s="103">
        <v>0</v>
      </c>
      <c r="V333" s="103">
        <v>2</v>
      </c>
      <c r="W333" s="103">
        <v>0</v>
      </c>
      <c r="X333" s="103">
        <v>0</v>
      </c>
      <c r="Y333" s="103">
        <v>4</v>
      </c>
      <c r="Z333" s="103">
        <v>0</v>
      </c>
      <c r="AA333" s="103">
        <v>1</v>
      </c>
      <c r="AB333" s="104"/>
      <c r="AC333" s="101"/>
      <c r="AD333" s="105"/>
      <c r="AE333" s="105"/>
      <c r="AF333" s="105"/>
      <c r="AG333" s="180"/>
      <c r="AH333" s="180"/>
      <c r="AI333" s="180"/>
      <c r="AJ333" s="180"/>
      <c r="AK333" s="180"/>
      <c r="AL333" s="180"/>
      <c r="AM333" s="102">
        <f t="shared" si="37"/>
        <v>0</v>
      </c>
      <c r="AP333" s="49">
        <v>0</v>
      </c>
    </row>
    <row r="334" spans="1:42" ht="31.5">
      <c r="A334" s="124">
        <v>6</v>
      </c>
      <c r="B334" s="124">
        <v>0</v>
      </c>
      <c r="C334" s="124">
        <v>2</v>
      </c>
      <c r="D334" s="124">
        <v>0</v>
      </c>
      <c r="E334" s="124">
        <v>1</v>
      </c>
      <c r="F334" s="124">
        <v>1</v>
      </c>
      <c r="G334" s="124">
        <v>3</v>
      </c>
      <c r="H334" s="124">
        <v>0</v>
      </c>
      <c r="I334" s="124">
        <v>5</v>
      </c>
      <c r="J334" s="124">
        <v>4</v>
      </c>
      <c r="K334" s="124">
        <v>0</v>
      </c>
      <c r="L334" s="124">
        <v>2</v>
      </c>
      <c r="M334" s="124">
        <v>4</v>
      </c>
      <c r="N334" s="124">
        <v>0</v>
      </c>
      <c r="O334" s="124">
        <v>0</v>
      </c>
      <c r="P334" s="124">
        <v>4</v>
      </c>
      <c r="Q334" s="124" t="s">
        <v>56</v>
      </c>
      <c r="R334" s="103">
        <v>0</v>
      </c>
      <c r="S334" s="103">
        <v>5</v>
      </c>
      <c r="T334" s="103">
        <v>4</v>
      </c>
      <c r="U334" s="103">
        <v>0</v>
      </c>
      <c r="V334" s="103">
        <v>2</v>
      </c>
      <c r="W334" s="103">
        <v>2</v>
      </c>
      <c r="X334" s="103">
        <v>0</v>
      </c>
      <c r="Y334" s="103">
        <v>6</v>
      </c>
      <c r="Z334" s="103">
        <v>0</v>
      </c>
      <c r="AA334" s="103">
        <v>0</v>
      </c>
      <c r="AB334" s="118" t="s">
        <v>254</v>
      </c>
      <c r="AC334" s="101" t="s">
        <v>4</v>
      </c>
      <c r="AD334" s="105"/>
      <c r="AE334" s="105"/>
      <c r="AF334" s="105"/>
      <c r="AG334" s="180">
        <v>0</v>
      </c>
      <c r="AH334" s="180">
        <v>40</v>
      </c>
      <c r="AI334" s="184">
        <v>50</v>
      </c>
      <c r="AJ334" s="184">
        <v>50</v>
      </c>
      <c r="AK334" s="180">
        <v>0</v>
      </c>
      <c r="AL334" s="180">
        <v>0</v>
      </c>
      <c r="AM334" s="102">
        <f>AG334+AH334+AI334+AJ334+AK334+AL334</f>
        <v>140</v>
      </c>
      <c r="AP334" s="49"/>
    </row>
    <row r="335" spans="1:42" ht="31.5">
      <c r="A335" s="124"/>
      <c r="B335" s="124"/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03">
        <v>0</v>
      </c>
      <c r="S335" s="103">
        <v>5</v>
      </c>
      <c r="T335" s="103">
        <v>4</v>
      </c>
      <c r="U335" s="103">
        <v>0</v>
      </c>
      <c r="V335" s="103">
        <v>2</v>
      </c>
      <c r="W335" s="103">
        <v>2</v>
      </c>
      <c r="X335" s="103">
        <v>0</v>
      </c>
      <c r="Y335" s="103">
        <v>6</v>
      </c>
      <c r="Z335" s="103">
        <v>0</v>
      </c>
      <c r="AA335" s="103">
        <v>0</v>
      </c>
      <c r="AB335" s="108" t="s">
        <v>26</v>
      </c>
      <c r="AC335" s="101" t="s">
        <v>4</v>
      </c>
      <c r="AD335" s="105"/>
      <c r="AE335" s="105"/>
      <c r="AF335" s="105"/>
      <c r="AG335" s="180">
        <v>0</v>
      </c>
      <c r="AH335" s="180">
        <v>40</v>
      </c>
      <c r="AI335" s="180">
        <v>50</v>
      </c>
      <c r="AJ335" s="180">
        <v>50</v>
      </c>
      <c r="AK335" s="180">
        <v>0</v>
      </c>
      <c r="AL335" s="180">
        <v>0</v>
      </c>
      <c r="AM335" s="102">
        <f>AG335+AH335+AI335+AJ335+AK335+AL335</f>
        <v>140</v>
      </c>
      <c r="AP335" s="49"/>
    </row>
    <row r="336" spans="1:42" ht="31.5">
      <c r="A336" s="124"/>
      <c r="B336" s="124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03">
        <v>0</v>
      </c>
      <c r="S336" s="103">
        <v>5</v>
      </c>
      <c r="T336" s="103">
        <v>4</v>
      </c>
      <c r="U336" s="103">
        <v>0</v>
      </c>
      <c r="V336" s="103">
        <v>2</v>
      </c>
      <c r="W336" s="103">
        <v>2</v>
      </c>
      <c r="X336" s="103">
        <v>0</v>
      </c>
      <c r="Y336" s="103">
        <v>6</v>
      </c>
      <c r="Z336" s="103">
        <v>0</v>
      </c>
      <c r="AA336" s="103">
        <v>1</v>
      </c>
      <c r="AB336" s="104" t="s">
        <v>255</v>
      </c>
      <c r="AC336" s="101" t="s">
        <v>31</v>
      </c>
      <c r="AD336" s="105"/>
      <c r="AE336" s="105"/>
      <c r="AF336" s="105"/>
      <c r="AG336" s="182">
        <v>0</v>
      </c>
      <c r="AH336" s="182">
        <v>1</v>
      </c>
      <c r="AI336" s="182">
        <v>1</v>
      </c>
      <c r="AJ336" s="182">
        <v>1</v>
      </c>
      <c r="AK336" s="182">
        <v>0</v>
      </c>
      <c r="AL336" s="182">
        <v>0</v>
      </c>
      <c r="AM336" s="102"/>
      <c r="AP336" s="49"/>
    </row>
    <row r="337" spans="1:94" ht="78.75">
      <c r="A337" s="124">
        <v>6</v>
      </c>
      <c r="B337" s="124">
        <v>0</v>
      </c>
      <c r="C337" s="124">
        <v>2</v>
      </c>
      <c r="D337" s="124">
        <v>0</v>
      </c>
      <c r="E337" s="124">
        <v>1</v>
      </c>
      <c r="F337" s="124">
        <v>1</v>
      </c>
      <c r="G337" s="124">
        <v>3</v>
      </c>
      <c r="H337" s="124">
        <v>0</v>
      </c>
      <c r="I337" s="124">
        <v>5</v>
      </c>
      <c r="J337" s="124">
        <v>4</v>
      </c>
      <c r="K337" s="124">
        <v>0</v>
      </c>
      <c r="L337" s="124">
        <v>2</v>
      </c>
      <c r="M337" s="124">
        <v>4</v>
      </c>
      <c r="N337" s="124">
        <v>0</v>
      </c>
      <c r="O337" s="124">
        <v>0</v>
      </c>
      <c r="P337" s="124">
        <v>1</v>
      </c>
      <c r="Q337" s="124" t="s">
        <v>56</v>
      </c>
      <c r="R337" s="103">
        <v>0</v>
      </c>
      <c r="S337" s="103">
        <v>5</v>
      </c>
      <c r="T337" s="103">
        <v>4</v>
      </c>
      <c r="U337" s="103">
        <v>0</v>
      </c>
      <c r="V337" s="103">
        <v>2</v>
      </c>
      <c r="W337" s="103">
        <v>2</v>
      </c>
      <c r="X337" s="103">
        <v>0</v>
      </c>
      <c r="Y337" s="103">
        <v>7</v>
      </c>
      <c r="Z337" s="103">
        <v>0</v>
      </c>
      <c r="AA337" s="103">
        <v>0</v>
      </c>
      <c r="AB337" s="104" t="s">
        <v>263</v>
      </c>
      <c r="AC337" s="101" t="s">
        <v>4</v>
      </c>
      <c r="AD337" s="105"/>
      <c r="AE337" s="105"/>
      <c r="AF337" s="105"/>
      <c r="AG337" s="182">
        <v>0</v>
      </c>
      <c r="AH337" s="180">
        <v>10</v>
      </c>
      <c r="AI337" s="180">
        <v>0</v>
      </c>
      <c r="AJ337" s="180">
        <v>0</v>
      </c>
      <c r="AK337" s="180">
        <v>0</v>
      </c>
      <c r="AL337" s="180">
        <v>0</v>
      </c>
      <c r="AM337" s="102">
        <f>AG337+AH337+AI337+AJ337+AK337+AL337</f>
        <v>10</v>
      </c>
      <c r="AP337" s="49"/>
    </row>
    <row r="338" spans="1:94" ht="31.5">
      <c r="A338" s="124"/>
      <c r="B338" s="124"/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03">
        <v>0</v>
      </c>
      <c r="S338" s="103">
        <v>5</v>
      </c>
      <c r="T338" s="103">
        <v>4</v>
      </c>
      <c r="U338" s="103">
        <v>0</v>
      </c>
      <c r="V338" s="103">
        <v>2</v>
      </c>
      <c r="W338" s="103">
        <v>2</v>
      </c>
      <c r="X338" s="103">
        <v>0</v>
      </c>
      <c r="Y338" s="103">
        <v>7</v>
      </c>
      <c r="Z338" s="103">
        <v>0</v>
      </c>
      <c r="AA338" s="103">
        <v>0</v>
      </c>
      <c r="AB338" s="108" t="s">
        <v>26</v>
      </c>
      <c r="AC338" s="101" t="s">
        <v>4</v>
      </c>
      <c r="AD338" s="105"/>
      <c r="AE338" s="105"/>
      <c r="AF338" s="105"/>
      <c r="AG338" s="182">
        <v>0</v>
      </c>
      <c r="AH338" s="180">
        <v>10</v>
      </c>
      <c r="AI338" s="180">
        <v>0</v>
      </c>
      <c r="AJ338" s="180">
        <v>0</v>
      </c>
      <c r="AK338" s="180">
        <v>0</v>
      </c>
      <c r="AL338" s="180">
        <v>0</v>
      </c>
      <c r="AM338" s="102">
        <f>AG338+AH338+AI338+AJ338+AK338+AL338</f>
        <v>10</v>
      </c>
      <c r="AP338" s="49"/>
    </row>
    <row r="339" spans="1:94" ht="32.25" thickBot="1">
      <c r="A339" s="124"/>
      <c r="B339" s="124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03">
        <v>0</v>
      </c>
      <c r="S339" s="103">
        <v>5</v>
      </c>
      <c r="T339" s="103">
        <v>4</v>
      </c>
      <c r="U339" s="103">
        <v>0</v>
      </c>
      <c r="V339" s="103">
        <v>2</v>
      </c>
      <c r="W339" s="103">
        <v>2</v>
      </c>
      <c r="X339" s="103">
        <v>0</v>
      </c>
      <c r="Y339" s="103">
        <v>7</v>
      </c>
      <c r="Z339" s="103">
        <v>0</v>
      </c>
      <c r="AA339" s="103">
        <v>1</v>
      </c>
      <c r="AB339" s="104" t="s">
        <v>264</v>
      </c>
      <c r="AC339" s="101" t="s">
        <v>31</v>
      </c>
      <c r="AD339" s="105"/>
      <c r="AE339" s="105"/>
      <c r="AF339" s="105"/>
      <c r="AG339" s="182">
        <v>0</v>
      </c>
      <c r="AH339" s="182">
        <v>2</v>
      </c>
      <c r="AI339" s="182">
        <v>0</v>
      </c>
      <c r="AJ339" s="182">
        <v>0</v>
      </c>
      <c r="AK339" s="182">
        <v>0</v>
      </c>
      <c r="AL339" s="182">
        <v>0</v>
      </c>
      <c r="AM339" s="102">
        <f>AG339+AH339+AI339+AJ339+AK339+AL339</f>
        <v>2</v>
      </c>
      <c r="AP339" s="49"/>
    </row>
    <row r="340" spans="1:94" ht="60.75" customHeight="1" thickBot="1">
      <c r="A340" s="124"/>
      <c r="B340" s="124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03">
        <v>0</v>
      </c>
      <c r="S340" s="103">
        <v>5</v>
      </c>
      <c r="T340" s="103">
        <v>5</v>
      </c>
      <c r="U340" s="103">
        <v>0</v>
      </c>
      <c r="V340" s="103">
        <v>0</v>
      </c>
      <c r="W340" s="103">
        <v>0</v>
      </c>
      <c r="X340" s="103">
        <v>0</v>
      </c>
      <c r="Y340" s="103">
        <v>0</v>
      </c>
      <c r="Z340" s="103">
        <v>0</v>
      </c>
      <c r="AA340" s="103">
        <v>0</v>
      </c>
      <c r="AB340" s="193" t="s">
        <v>0</v>
      </c>
      <c r="AC340" s="101" t="s">
        <v>4</v>
      </c>
      <c r="AD340" s="126" t="e">
        <f t="shared" ref="AD340:AL340" si="38">AD341</f>
        <v>#REF!</v>
      </c>
      <c r="AE340" s="126" t="e">
        <f t="shared" si="38"/>
        <v>#REF!</v>
      </c>
      <c r="AF340" s="126" t="e">
        <f t="shared" si="38"/>
        <v>#REF!</v>
      </c>
      <c r="AG340" s="186">
        <f>AG341+AG348</f>
        <v>0</v>
      </c>
      <c r="AH340" s="208">
        <f t="shared" si="38"/>
        <v>0</v>
      </c>
      <c r="AI340" s="208">
        <v>0</v>
      </c>
      <c r="AJ340" s="208">
        <f t="shared" si="38"/>
        <v>0</v>
      </c>
      <c r="AK340" s="186">
        <f t="shared" si="38"/>
        <v>1200</v>
      </c>
      <c r="AL340" s="186">
        <f t="shared" si="38"/>
        <v>1200</v>
      </c>
      <c r="AM340" s="102">
        <f t="shared" si="37"/>
        <v>2400</v>
      </c>
      <c r="AP340" s="56"/>
      <c r="AQ340" s="74"/>
      <c r="AR340" s="74"/>
      <c r="AS340" s="74"/>
      <c r="AT340" s="74"/>
      <c r="AU340" s="74"/>
      <c r="AV340" s="74"/>
      <c r="AW340" s="3"/>
      <c r="AX340" s="1" t="s">
        <v>68</v>
      </c>
    </row>
    <row r="341" spans="1:94" ht="40.5" customHeight="1" thickBot="1">
      <c r="A341" s="124"/>
      <c r="B341" s="124"/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03">
        <v>0</v>
      </c>
      <c r="S341" s="103">
        <v>5</v>
      </c>
      <c r="T341" s="103">
        <v>5</v>
      </c>
      <c r="U341" s="103">
        <v>0</v>
      </c>
      <c r="V341" s="103">
        <v>1</v>
      </c>
      <c r="W341" s="113">
        <v>0</v>
      </c>
      <c r="X341" s="103">
        <v>0</v>
      </c>
      <c r="Y341" s="103">
        <v>0</v>
      </c>
      <c r="Z341" s="103">
        <v>0</v>
      </c>
      <c r="AA341" s="103">
        <v>0</v>
      </c>
      <c r="AB341" s="223" t="s">
        <v>144</v>
      </c>
      <c r="AC341" s="101" t="s">
        <v>4</v>
      </c>
      <c r="AD341" s="128" t="e">
        <f>#REF!</f>
        <v>#REF!</v>
      </c>
      <c r="AE341" s="128" t="e">
        <f>#REF!</f>
        <v>#REF!</v>
      </c>
      <c r="AF341" s="128" t="e">
        <f>#REF!</f>
        <v>#REF!</v>
      </c>
      <c r="AG341" s="187">
        <f t="shared" ref="AG341:AL341" si="39">AG345</f>
        <v>0</v>
      </c>
      <c r="AH341" s="187">
        <f t="shared" si="39"/>
        <v>0</v>
      </c>
      <c r="AI341" s="187">
        <v>0</v>
      </c>
      <c r="AJ341" s="187">
        <f t="shared" si="39"/>
        <v>0</v>
      </c>
      <c r="AK341" s="187">
        <f t="shared" si="39"/>
        <v>1200</v>
      </c>
      <c r="AL341" s="187">
        <f t="shared" si="39"/>
        <v>1200</v>
      </c>
      <c r="AM341" s="102">
        <f t="shared" si="37"/>
        <v>2400</v>
      </c>
      <c r="AP341" s="80">
        <v>1</v>
      </c>
      <c r="AQ341" s="75"/>
      <c r="AR341" s="75"/>
      <c r="AS341" s="75"/>
      <c r="AT341" s="75"/>
      <c r="AU341" s="75"/>
      <c r="AV341" s="75"/>
      <c r="AW341" s="174"/>
      <c r="AX341" s="1" t="s">
        <v>66</v>
      </c>
    </row>
    <row r="342" spans="1:94" s="37" customFormat="1" ht="54.75" customHeight="1" thickBot="1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03">
        <v>0</v>
      </c>
      <c r="S342" s="103">
        <v>5</v>
      </c>
      <c r="T342" s="103">
        <v>5</v>
      </c>
      <c r="U342" s="103">
        <v>0</v>
      </c>
      <c r="V342" s="103">
        <v>1</v>
      </c>
      <c r="W342" s="103">
        <v>0</v>
      </c>
      <c r="X342" s="103">
        <v>0</v>
      </c>
      <c r="Y342" s="103">
        <v>0</v>
      </c>
      <c r="Z342" s="103">
        <v>0</v>
      </c>
      <c r="AA342" s="103">
        <v>1</v>
      </c>
      <c r="AB342" s="130" t="s">
        <v>36</v>
      </c>
      <c r="AC342" s="124" t="s">
        <v>28</v>
      </c>
      <c r="AD342" s="131"/>
      <c r="AE342" s="131"/>
      <c r="AF342" s="131"/>
      <c r="AG342" s="181">
        <v>0</v>
      </c>
      <c r="AH342" s="181">
        <v>0</v>
      </c>
      <c r="AI342" s="181">
        <f>AI341/AI18*100</f>
        <v>0</v>
      </c>
      <c r="AJ342" s="181">
        <f>AJ341/AJ18*100</f>
        <v>0</v>
      </c>
      <c r="AK342" s="181">
        <f>AK341/AK18*100</f>
        <v>2.2445387566377555</v>
      </c>
      <c r="AL342" s="181">
        <f>AL341/AL18*100</f>
        <v>2.2445387566377555</v>
      </c>
      <c r="AM342" s="102"/>
      <c r="AN342" s="36"/>
      <c r="AO342" s="36"/>
      <c r="AP342" s="55">
        <f>AP343</f>
        <v>0</v>
      </c>
      <c r="AQ342" s="66">
        <f t="shared" ref="AQ342:AV342" si="40">AG340</f>
        <v>0</v>
      </c>
      <c r="AR342" s="66">
        <f t="shared" si="40"/>
        <v>0</v>
      </c>
      <c r="AS342" s="66">
        <f t="shared" si="40"/>
        <v>0</v>
      </c>
      <c r="AT342" s="66">
        <f t="shared" si="40"/>
        <v>0</v>
      </c>
      <c r="AU342" s="66">
        <f t="shared" si="40"/>
        <v>1200</v>
      </c>
      <c r="AV342" s="66">
        <f t="shared" si="40"/>
        <v>1200</v>
      </c>
      <c r="AW342" s="168"/>
      <c r="AX342" s="7" t="s">
        <v>67</v>
      </c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</row>
    <row r="343" spans="1:94" ht="37.5" customHeight="1">
      <c r="A343" s="124"/>
      <c r="B343" s="124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03">
        <v>0</v>
      </c>
      <c r="S343" s="103">
        <v>5</v>
      </c>
      <c r="T343" s="103">
        <v>5</v>
      </c>
      <c r="U343" s="103">
        <v>0</v>
      </c>
      <c r="V343" s="103">
        <v>1</v>
      </c>
      <c r="W343" s="103">
        <v>1</v>
      </c>
      <c r="X343" s="103">
        <v>0</v>
      </c>
      <c r="Y343" s="103">
        <v>1</v>
      </c>
      <c r="Z343" s="103">
        <v>0</v>
      </c>
      <c r="AA343" s="103">
        <v>0</v>
      </c>
      <c r="AB343" s="132" t="s">
        <v>196</v>
      </c>
      <c r="AC343" s="101" t="s">
        <v>32</v>
      </c>
      <c r="AD343" s="122">
        <v>1</v>
      </c>
      <c r="AE343" s="122">
        <v>1</v>
      </c>
      <c r="AF343" s="133"/>
      <c r="AG343" s="188">
        <v>1</v>
      </c>
      <c r="AH343" s="188">
        <v>1</v>
      </c>
      <c r="AI343" s="188">
        <v>1</v>
      </c>
      <c r="AJ343" s="182">
        <v>1</v>
      </c>
      <c r="AK343" s="189">
        <v>1</v>
      </c>
      <c r="AL343" s="188">
        <v>1</v>
      </c>
      <c r="AM343" s="102"/>
      <c r="AP343" s="55">
        <v>0</v>
      </c>
      <c r="AQ343" s="72"/>
      <c r="AR343" s="72"/>
      <c r="AS343" s="72"/>
      <c r="AT343" s="72"/>
      <c r="AU343" s="72"/>
      <c r="AV343" s="72"/>
      <c r="AW343" s="3"/>
    </row>
    <row r="344" spans="1:94" ht="37.5" customHeight="1">
      <c r="A344" s="124"/>
      <c r="B344" s="124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03">
        <v>0</v>
      </c>
      <c r="S344" s="103">
        <v>5</v>
      </c>
      <c r="T344" s="103">
        <v>5</v>
      </c>
      <c r="U344" s="103">
        <v>0</v>
      </c>
      <c r="V344" s="103">
        <v>1</v>
      </c>
      <c r="W344" s="103">
        <v>1</v>
      </c>
      <c r="X344" s="103">
        <v>0</v>
      </c>
      <c r="Y344" s="103">
        <v>1</v>
      </c>
      <c r="Z344" s="103">
        <v>0</v>
      </c>
      <c r="AA344" s="103">
        <v>1</v>
      </c>
      <c r="AB344" s="104" t="s">
        <v>174</v>
      </c>
      <c r="AC344" s="101" t="s">
        <v>31</v>
      </c>
      <c r="AD344" s="122"/>
      <c r="AE344" s="122"/>
      <c r="AF344" s="133"/>
      <c r="AG344" s="188">
        <v>1</v>
      </c>
      <c r="AH344" s="188">
        <v>1</v>
      </c>
      <c r="AI344" s="188">
        <v>1</v>
      </c>
      <c r="AJ344" s="188">
        <v>1</v>
      </c>
      <c r="AK344" s="188">
        <v>1</v>
      </c>
      <c r="AL344" s="188">
        <v>1</v>
      </c>
      <c r="AM344" s="102"/>
      <c r="AP344" s="55"/>
      <c r="AQ344" s="72"/>
      <c r="AR344" s="72"/>
      <c r="AS344" s="72"/>
      <c r="AT344" s="72"/>
      <c r="AU344" s="72"/>
      <c r="AV344" s="72"/>
      <c r="AW344" s="3"/>
    </row>
    <row r="345" spans="1:94" ht="65.25" customHeight="1">
      <c r="A345" s="135">
        <v>6</v>
      </c>
      <c r="B345" s="135">
        <v>0</v>
      </c>
      <c r="C345" s="135">
        <v>2</v>
      </c>
      <c r="D345" s="135">
        <v>0</v>
      </c>
      <c r="E345" s="135">
        <v>5</v>
      </c>
      <c r="F345" s="135">
        <v>0</v>
      </c>
      <c r="G345" s="135">
        <v>3</v>
      </c>
      <c r="H345" s="135">
        <v>0</v>
      </c>
      <c r="I345" s="135">
        <v>5</v>
      </c>
      <c r="J345" s="135">
        <v>5</v>
      </c>
      <c r="K345" s="135">
        <v>0</v>
      </c>
      <c r="L345" s="135">
        <v>1</v>
      </c>
      <c r="M345" s="135">
        <v>4</v>
      </c>
      <c r="N345" s="135">
        <v>0</v>
      </c>
      <c r="O345" s="135">
        <v>0</v>
      </c>
      <c r="P345" s="135">
        <v>3</v>
      </c>
      <c r="Q345" s="135" t="s">
        <v>164</v>
      </c>
      <c r="R345" s="135">
        <v>0</v>
      </c>
      <c r="S345" s="135">
        <v>5</v>
      </c>
      <c r="T345" s="135">
        <v>5</v>
      </c>
      <c r="U345" s="135">
        <v>0</v>
      </c>
      <c r="V345" s="135">
        <v>1</v>
      </c>
      <c r="W345" s="135">
        <v>1</v>
      </c>
      <c r="X345" s="135">
        <v>0</v>
      </c>
      <c r="Y345" s="135">
        <v>2</v>
      </c>
      <c r="Z345" s="135">
        <v>0</v>
      </c>
      <c r="AA345" s="135">
        <v>0</v>
      </c>
      <c r="AB345" s="132" t="s">
        <v>145</v>
      </c>
      <c r="AC345" s="101" t="s">
        <v>4</v>
      </c>
      <c r="AD345" s="128">
        <v>0</v>
      </c>
      <c r="AE345" s="128">
        <v>0</v>
      </c>
      <c r="AF345" s="128">
        <v>0</v>
      </c>
      <c r="AG345" s="187">
        <f t="shared" ref="AG345:AL345" si="41">AG346</f>
        <v>0</v>
      </c>
      <c r="AH345" s="209">
        <v>0</v>
      </c>
      <c r="AI345" s="209">
        <v>0</v>
      </c>
      <c r="AJ345" s="209">
        <v>0</v>
      </c>
      <c r="AK345" s="187">
        <f t="shared" si="41"/>
        <v>1200</v>
      </c>
      <c r="AL345" s="187">
        <f t="shared" si="41"/>
        <v>1200</v>
      </c>
      <c r="AM345" s="102">
        <f t="shared" si="37"/>
        <v>2400</v>
      </c>
      <c r="AP345" s="57"/>
      <c r="AQ345" s="72"/>
      <c r="AR345" s="72"/>
      <c r="AS345" s="72"/>
      <c r="AT345" s="72"/>
      <c r="AU345" s="72"/>
      <c r="AV345" s="72"/>
      <c r="AW345" s="3"/>
    </row>
    <row r="346" spans="1:94" ht="35.25" customHeight="1">
      <c r="A346" s="135"/>
      <c r="B346" s="135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>
        <v>0</v>
      </c>
      <c r="S346" s="135">
        <v>5</v>
      </c>
      <c r="T346" s="135">
        <v>5</v>
      </c>
      <c r="U346" s="135">
        <v>0</v>
      </c>
      <c r="V346" s="135">
        <v>1</v>
      </c>
      <c r="W346" s="135">
        <v>1</v>
      </c>
      <c r="X346" s="135">
        <v>0</v>
      </c>
      <c r="Y346" s="135">
        <v>2</v>
      </c>
      <c r="Z346" s="135">
        <v>0</v>
      </c>
      <c r="AA346" s="135">
        <v>0</v>
      </c>
      <c r="AB346" s="108" t="s">
        <v>26</v>
      </c>
      <c r="AC346" s="101" t="s">
        <v>4</v>
      </c>
      <c r="AD346" s="128">
        <v>1150</v>
      </c>
      <c r="AE346" s="128">
        <v>1150</v>
      </c>
      <c r="AF346" s="128">
        <v>1150</v>
      </c>
      <c r="AG346" s="181">
        <v>0</v>
      </c>
      <c r="AH346" s="181">
        <v>0</v>
      </c>
      <c r="AI346" s="181">
        <v>0</v>
      </c>
      <c r="AJ346" s="181">
        <v>0</v>
      </c>
      <c r="AK346" s="181">
        <v>1200</v>
      </c>
      <c r="AL346" s="181">
        <v>1200</v>
      </c>
      <c r="AM346" s="102">
        <f t="shared" si="37"/>
        <v>2400</v>
      </c>
      <c r="AP346" s="55">
        <f>AP347</f>
        <v>50</v>
      </c>
      <c r="AQ346" s="72"/>
      <c r="AR346" s="72"/>
      <c r="AS346" s="72"/>
      <c r="AT346" s="72"/>
      <c r="AU346" s="72"/>
      <c r="AV346" s="72"/>
      <c r="AW346" s="3"/>
    </row>
    <row r="347" spans="1:94" ht="56.25" customHeight="1">
      <c r="A347" s="135"/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>
        <v>0</v>
      </c>
      <c r="S347" s="135">
        <v>5</v>
      </c>
      <c r="T347" s="135">
        <v>5</v>
      </c>
      <c r="U347" s="135">
        <v>0</v>
      </c>
      <c r="V347" s="135">
        <v>1</v>
      </c>
      <c r="W347" s="135">
        <v>1</v>
      </c>
      <c r="X347" s="135">
        <v>0</v>
      </c>
      <c r="Y347" s="135">
        <v>2</v>
      </c>
      <c r="Z347" s="135">
        <v>0</v>
      </c>
      <c r="AA347" s="135">
        <v>1</v>
      </c>
      <c r="AB347" s="136" t="s">
        <v>146</v>
      </c>
      <c r="AC347" s="124" t="s">
        <v>31</v>
      </c>
      <c r="AD347" s="128"/>
      <c r="AE347" s="128"/>
      <c r="AF347" s="128"/>
      <c r="AG347" s="188">
        <v>1</v>
      </c>
      <c r="AH347" s="188">
        <v>1</v>
      </c>
      <c r="AI347" s="188">
        <v>1</v>
      </c>
      <c r="AJ347" s="188">
        <v>1</v>
      </c>
      <c r="AK347" s="188">
        <v>1</v>
      </c>
      <c r="AL347" s="188">
        <v>1</v>
      </c>
      <c r="AM347" s="102">
        <f t="shared" si="37"/>
        <v>6</v>
      </c>
      <c r="AP347" s="82">
        <v>50</v>
      </c>
      <c r="AQ347" s="72"/>
      <c r="AR347" s="72"/>
      <c r="AS347" s="72"/>
      <c r="AT347" s="72"/>
      <c r="AU347" s="72"/>
      <c r="AV347" s="72"/>
      <c r="AW347" s="3"/>
    </row>
    <row r="348" spans="1:94" ht="63.75" customHeight="1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8">
        <v>0</v>
      </c>
      <c r="S348" s="138">
        <v>5</v>
      </c>
      <c r="T348" s="138">
        <v>5</v>
      </c>
      <c r="U348" s="138">
        <v>0</v>
      </c>
      <c r="V348" s="138">
        <v>2</v>
      </c>
      <c r="W348" s="138">
        <v>0</v>
      </c>
      <c r="X348" s="138">
        <v>0</v>
      </c>
      <c r="Y348" s="138">
        <v>0</v>
      </c>
      <c r="Z348" s="138">
        <v>0</v>
      </c>
      <c r="AA348" s="138">
        <v>0</v>
      </c>
      <c r="AB348" s="223" t="s">
        <v>147</v>
      </c>
      <c r="AC348" s="101" t="s">
        <v>4</v>
      </c>
      <c r="AD348" s="128">
        <f>AD352</f>
        <v>0</v>
      </c>
      <c r="AE348" s="128">
        <f>AE352</f>
        <v>0</v>
      </c>
      <c r="AF348" s="128">
        <f>AF352</f>
        <v>0</v>
      </c>
      <c r="AG348" s="187">
        <v>0</v>
      </c>
      <c r="AH348" s="187">
        <v>0</v>
      </c>
      <c r="AI348" s="187">
        <v>0</v>
      </c>
      <c r="AJ348" s="187">
        <v>0</v>
      </c>
      <c r="AK348" s="187">
        <v>0</v>
      </c>
      <c r="AL348" s="187">
        <v>0</v>
      </c>
      <c r="AM348" s="102">
        <f>AG348+AH348+AI348+AJ348+AK348+AL348</f>
        <v>0</v>
      </c>
      <c r="AP348" s="79"/>
      <c r="AQ348" s="72"/>
      <c r="AR348" s="72"/>
      <c r="AS348" s="72"/>
      <c r="AT348" s="72"/>
      <c r="AU348" s="72"/>
      <c r="AV348" s="72"/>
      <c r="AW348" s="3"/>
    </row>
    <row r="349" spans="1:94" ht="35.25" customHeight="1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8">
        <v>0</v>
      </c>
      <c r="S349" s="138">
        <v>5</v>
      </c>
      <c r="T349" s="138">
        <v>5</v>
      </c>
      <c r="U349" s="138">
        <v>0</v>
      </c>
      <c r="V349" s="138">
        <v>2</v>
      </c>
      <c r="W349" s="138">
        <v>0</v>
      </c>
      <c r="X349" s="138">
        <v>0</v>
      </c>
      <c r="Y349" s="138">
        <v>0</v>
      </c>
      <c r="Z349" s="138">
        <v>0</v>
      </c>
      <c r="AA349" s="138">
        <v>1</v>
      </c>
      <c r="AB349" s="195" t="s">
        <v>221</v>
      </c>
      <c r="AC349" s="101" t="s">
        <v>47</v>
      </c>
      <c r="AD349" s="128"/>
      <c r="AE349" s="128"/>
      <c r="AF349" s="128"/>
      <c r="AG349" s="188">
        <v>4</v>
      </c>
      <c r="AH349" s="188">
        <v>4</v>
      </c>
      <c r="AI349" s="188">
        <v>4</v>
      </c>
      <c r="AJ349" s="188">
        <v>4</v>
      </c>
      <c r="AK349" s="188">
        <v>4</v>
      </c>
      <c r="AL349" s="188">
        <v>4</v>
      </c>
      <c r="AM349" s="102">
        <v>24</v>
      </c>
      <c r="AP349" s="79"/>
      <c r="AQ349" s="72"/>
      <c r="AR349" s="72"/>
      <c r="AS349" s="72"/>
      <c r="AT349" s="72"/>
      <c r="AU349" s="72"/>
      <c r="AV349" s="72"/>
      <c r="AW349" s="3"/>
    </row>
    <row r="350" spans="1:94" ht="68.25" customHeight="1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8">
        <v>0</v>
      </c>
      <c r="S350" s="138">
        <v>5</v>
      </c>
      <c r="T350" s="138">
        <v>5</v>
      </c>
      <c r="U350" s="138">
        <v>0</v>
      </c>
      <c r="V350" s="138">
        <v>2</v>
      </c>
      <c r="W350" s="138">
        <v>2</v>
      </c>
      <c r="X350" s="138">
        <v>0</v>
      </c>
      <c r="Y350" s="138">
        <v>1</v>
      </c>
      <c r="Z350" s="138">
        <v>0</v>
      </c>
      <c r="AA350" s="138">
        <v>0</v>
      </c>
      <c r="AB350" s="194" t="s">
        <v>148</v>
      </c>
      <c r="AC350" s="101" t="s">
        <v>32</v>
      </c>
      <c r="AD350" s="133"/>
      <c r="AE350" s="133"/>
      <c r="AF350" s="133"/>
      <c r="AG350" s="188">
        <v>1</v>
      </c>
      <c r="AH350" s="188">
        <v>1</v>
      </c>
      <c r="AI350" s="188">
        <v>1</v>
      </c>
      <c r="AJ350" s="188">
        <v>1</v>
      </c>
      <c r="AK350" s="188">
        <v>1</v>
      </c>
      <c r="AL350" s="188">
        <v>1</v>
      </c>
      <c r="AM350" s="102">
        <f>AG350+AH350+AI350+AJ350+AK350+AL350</f>
        <v>6</v>
      </c>
      <c r="AP350" s="80">
        <v>1</v>
      </c>
      <c r="AQ350" s="72"/>
      <c r="AR350" s="72"/>
      <c r="AS350" s="72"/>
      <c r="AT350" s="72"/>
      <c r="AU350" s="72"/>
      <c r="AV350" s="72"/>
      <c r="AW350" s="3"/>
    </row>
    <row r="351" spans="1:94" ht="48" customHeight="1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8">
        <v>0</v>
      </c>
      <c r="S351" s="138">
        <v>5</v>
      </c>
      <c r="T351" s="138">
        <v>5</v>
      </c>
      <c r="U351" s="138">
        <v>0</v>
      </c>
      <c r="V351" s="138">
        <v>2</v>
      </c>
      <c r="W351" s="138">
        <v>2</v>
      </c>
      <c r="X351" s="138">
        <v>0</v>
      </c>
      <c r="Y351" s="138">
        <v>1</v>
      </c>
      <c r="Z351" s="138">
        <v>0</v>
      </c>
      <c r="AA351" s="138">
        <v>1</v>
      </c>
      <c r="AB351" s="130" t="s">
        <v>40</v>
      </c>
      <c r="AC351" s="101" t="s">
        <v>47</v>
      </c>
      <c r="AD351" s="128"/>
      <c r="AE351" s="128"/>
      <c r="AF351" s="128"/>
      <c r="AG351" s="188">
        <v>4</v>
      </c>
      <c r="AH351" s="188">
        <v>4</v>
      </c>
      <c r="AI351" s="188">
        <v>4</v>
      </c>
      <c r="AJ351" s="188">
        <v>4</v>
      </c>
      <c r="AK351" s="188">
        <v>4</v>
      </c>
      <c r="AL351" s="188">
        <v>4</v>
      </c>
      <c r="AM351" s="102">
        <f>AG351+AH351+AI351+AJ351+AK351+AL351</f>
        <v>24</v>
      </c>
      <c r="AP351" s="79"/>
      <c r="AQ351" s="72"/>
      <c r="AR351" s="72"/>
      <c r="AS351" s="72"/>
      <c r="AT351" s="72"/>
      <c r="AU351" s="72"/>
      <c r="AV351" s="72"/>
      <c r="AW351" s="3"/>
    </row>
    <row r="352" spans="1:94" ht="63.75" customHeight="1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8">
        <v>0</v>
      </c>
      <c r="S352" s="138">
        <v>5</v>
      </c>
      <c r="T352" s="138">
        <v>5</v>
      </c>
      <c r="U352" s="138">
        <v>0</v>
      </c>
      <c r="V352" s="138">
        <v>2</v>
      </c>
      <c r="W352" s="138">
        <v>2</v>
      </c>
      <c r="X352" s="138">
        <v>0</v>
      </c>
      <c r="Y352" s="138">
        <v>2</v>
      </c>
      <c r="Z352" s="138">
        <v>0</v>
      </c>
      <c r="AA352" s="138">
        <v>0</v>
      </c>
      <c r="AB352" s="132" t="s">
        <v>149</v>
      </c>
      <c r="AC352" s="101" t="s">
        <v>32</v>
      </c>
      <c r="AD352" s="133"/>
      <c r="AE352" s="133"/>
      <c r="AF352" s="133"/>
      <c r="AG352" s="188">
        <v>1</v>
      </c>
      <c r="AH352" s="188">
        <v>1</v>
      </c>
      <c r="AI352" s="188">
        <v>1</v>
      </c>
      <c r="AJ352" s="188">
        <v>1</v>
      </c>
      <c r="AK352" s="188">
        <v>1</v>
      </c>
      <c r="AL352" s="188">
        <v>1</v>
      </c>
      <c r="AM352" s="102">
        <f>AG352+AH352+AI352+AJ352+AK352+AL352</f>
        <v>6</v>
      </c>
      <c r="AP352" s="72"/>
      <c r="AQ352" s="72"/>
      <c r="AR352" s="72"/>
      <c r="AS352" s="72"/>
      <c r="AT352" s="72"/>
      <c r="AU352" s="72"/>
      <c r="AV352" s="72"/>
      <c r="AW352" s="3"/>
    </row>
    <row r="353" spans="1:49" ht="36" customHeight="1" thickBot="1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8">
        <v>0</v>
      </c>
      <c r="S353" s="138">
        <v>5</v>
      </c>
      <c r="T353" s="138">
        <v>5</v>
      </c>
      <c r="U353" s="138">
        <v>0</v>
      </c>
      <c r="V353" s="138">
        <v>2</v>
      </c>
      <c r="W353" s="138">
        <v>2</v>
      </c>
      <c r="X353" s="138">
        <v>0</v>
      </c>
      <c r="Y353" s="138">
        <v>2</v>
      </c>
      <c r="Z353" s="138">
        <v>0</v>
      </c>
      <c r="AA353" s="138">
        <v>1</v>
      </c>
      <c r="AB353" s="130" t="s">
        <v>173</v>
      </c>
      <c r="AC353" s="101" t="s">
        <v>47</v>
      </c>
      <c r="AD353" s="128"/>
      <c r="AE353" s="128"/>
      <c r="AF353" s="128"/>
      <c r="AG353" s="188">
        <v>2</v>
      </c>
      <c r="AH353" s="188">
        <v>2</v>
      </c>
      <c r="AI353" s="188">
        <v>2</v>
      </c>
      <c r="AJ353" s="188">
        <v>2</v>
      </c>
      <c r="AK353" s="188">
        <v>2</v>
      </c>
      <c r="AL353" s="188">
        <v>2</v>
      </c>
      <c r="AM353" s="102">
        <f>AG353+AH353+AI353+AJ353+AK353+AL353</f>
        <v>12</v>
      </c>
      <c r="AP353" s="73"/>
      <c r="AQ353" s="73"/>
      <c r="AR353" s="73"/>
      <c r="AS353" s="73"/>
      <c r="AT353" s="73"/>
      <c r="AU353" s="73"/>
      <c r="AV353" s="73"/>
      <c r="AW353" s="3"/>
    </row>
    <row r="354" spans="1:49" ht="35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</row>
    <row r="355" spans="1:49" ht="70.5" customHeight="1">
      <c r="A355" s="228"/>
      <c r="B355" s="228"/>
      <c r="C355" s="228"/>
      <c r="D355" s="228"/>
      <c r="E355" s="228"/>
      <c r="F355" s="228"/>
      <c r="G355" s="228"/>
      <c r="H355" s="228"/>
      <c r="I355" s="228"/>
      <c r="J355" s="228"/>
      <c r="K355" s="228"/>
      <c r="L355" s="228"/>
      <c r="M355" s="228"/>
      <c r="N355" s="228"/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8"/>
      <c r="AA355" s="228"/>
      <c r="AB355" s="228"/>
      <c r="AC355" s="228"/>
      <c r="AD355" s="228"/>
      <c r="AE355" s="228"/>
      <c r="AF355" s="228"/>
      <c r="AG355" s="228"/>
      <c r="AH355" s="228"/>
      <c r="AI355" s="228"/>
      <c r="AJ355" s="228"/>
      <c r="AK355" s="228"/>
      <c r="AL355" s="228"/>
      <c r="AM355" s="228"/>
    </row>
    <row r="356" spans="1:49" ht="30.75" customHeight="1">
      <c r="A356" s="228"/>
      <c r="B356" s="228"/>
      <c r="C356" s="228"/>
      <c r="D356" s="228"/>
      <c r="E356" s="228"/>
      <c r="F356" s="228"/>
      <c r="G356" s="228"/>
      <c r="H356" s="228"/>
      <c r="I356" s="228"/>
      <c r="J356" s="228"/>
      <c r="K356" s="228"/>
      <c r="L356" s="228"/>
      <c r="M356" s="228"/>
      <c r="N356" s="228"/>
      <c r="O356" s="228"/>
      <c r="P356" s="228"/>
      <c r="Q356" s="228"/>
      <c r="R356" s="228"/>
      <c r="S356" s="228"/>
      <c r="T356" s="228"/>
      <c r="U356" s="228"/>
      <c r="V356" s="228"/>
      <c r="W356" s="228"/>
      <c r="X356" s="228"/>
      <c r="Y356" s="228"/>
      <c r="Z356" s="228"/>
      <c r="AA356" s="228"/>
      <c r="AB356" s="228"/>
      <c r="AC356" s="228"/>
      <c r="AD356" s="228"/>
      <c r="AE356" s="228"/>
      <c r="AF356" s="228"/>
      <c r="AG356" s="228"/>
      <c r="AH356" s="228"/>
      <c r="AI356" s="228"/>
      <c r="AJ356" s="228"/>
      <c r="AK356" s="228"/>
      <c r="AL356" s="228"/>
      <c r="AM356" s="228"/>
    </row>
    <row r="357" spans="1:49" ht="29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</row>
    <row r="358" spans="1:49" ht="29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</row>
    <row r="359" spans="1:49" ht="35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</row>
    <row r="360" spans="1:49" ht="33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</row>
    <row r="361" spans="1:49" ht="35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</row>
    <row r="362" spans="1:49" ht="36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</row>
    <row r="363" spans="1:49" ht="24.7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</row>
    <row r="364" spans="1:49" ht="35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</row>
    <row r="365" spans="1:49" ht="39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</row>
    <row r="366" spans="1:49" ht="39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</row>
    <row r="367" spans="1:49" ht="39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</row>
    <row r="368" spans="1:49" ht="39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</row>
    <row r="369" spans="1:39" ht="30.7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</row>
    <row r="370" spans="1:39" ht="30.7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</row>
    <row r="371" spans="1:39" ht="30.7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</row>
    <row r="372" spans="1:39" ht="30.7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</row>
    <row r="373" spans="1:39" ht="30.7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</row>
    <row r="374" spans="1:39" ht="30.7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</row>
    <row r="375" spans="1:39" ht="30.7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</row>
    <row r="376" spans="1:39" ht="30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</row>
    <row r="377" spans="1:39" ht="56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</row>
    <row r="378" spans="1:39" ht="4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</row>
    <row r="379" spans="1:39" ht="30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</row>
    <row r="380" spans="1:39" ht="30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</row>
    <row r="381" spans="1:39" ht="30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</row>
    <row r="382" spans="1:39" ht="30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</row>
    <row r="383" spans="1:39" ht="30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</row>
    <row r="384" spans="1:39" ht="30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</row>
    <row r="385" spans="1:39" ht="32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</row>
    <row r="386" spans="1:39" ht="32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</row>
    <row r="387" spans="1:39" ht="32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</row>
    <row r="388" spans="1:39" ht="30.7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</row>
    <row r="389" spans="1:39" ht="32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</row>
    <row r="390" spans="1:39" ht="30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</row>
    <row r="391" spans="1:39" ht="30.7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</row>
    <row r="392" spans="1:39" ht="29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</row>
    <row r="393" spans="1:39" ht="4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</row>
    <row r="394" spans="1:39" ht="35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</row>
    <row r="395" spans="1:39" ht="27.75" customHeight="1">
      <c r="A395" s="48" t="s">
        <v>45</v>
      </c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</row>
    <row r="396" spans="1:39" ht="30.7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</row>
    <row r="397" spans="1:39" ht="27.7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</row>
    <row r="398" spans="1:39" ht="29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</row>
    <row r="399" spans="1:3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</row>
    <row r="400" spans="1:39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</row>
    <row r="401" spans="1:39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 spans="1:39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 spans="1:39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 spans="1:39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 spans="1:39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 spans="1:39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 spans="1:39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 spans="1:39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 spans="1:3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 spans="1:39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 spans="1:39" ht="18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 spans="1:39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 spans="1:39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0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 spans="1:39" ht="409.6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 spans="1:39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 spans="1:39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 spans="1:39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 spans="1:39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 spans="1:3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 spans="1:39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 spans="1:39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 spans="1:39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 spans="1:39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 spans="1:39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 spans="1:39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 spans="1:39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 spans="1:39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 spans="1:39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 spans="1:3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 spans="1:39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 spans="1:39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</row>
    <row r="432" spans="1:39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</row>
    <row r="433" spans="1:39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</row>
    <row r="434" spans="1:39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</row>
    <row r="435" spans="1:39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</row>
    <row r="436" spans="1:39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</row>
    <row r="437" spans="1:39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</row>
    <row r="438" spans="1:39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</row>
    <row r="439" spans="1: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</row>
    <row r="440" spans="1:39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</row>
    <row r="441" spans="1:39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</row>
    <row r="442" spans="1:39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</row>
    <row r="443" spans="1:39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</row>
    <row r="444" spans="1:39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</row>
    <row r="445" spans="1:39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</row>
    <row r="446" spans="1:39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</row>
    <row r="447" spans="1:39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</row>
    <row r="448" spans="1:39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</row>
    <row r="451" spans="2:2">
      <c r="B451" s="38"/>
    </row>
    <row r="452" spans="2:2">
      <c r="B452" s="38"/>
    </row>
    <row r="453" spans="2:2">
      <c r="B453" s="38"/>
    </row>
    <row r="454" spans="2:2" ht="18.75">
      <c r="B454" s="39" t="s">
        <v>37</v>
      </c>
    </row>
  </sheetData>
  <mergeCells count="37">
    <mergeCell ref="AD1:AM2"/>
    <mergeCell ref="I10:AM10"/>
    <mergeCell ref="I11:AM11"/>
    <mergeCell ref="H14:Q15"/>
    <mergeCell ref="C7:AM7"/>
    <mergeCell ref="C6:AM6"/>
    <mergeCell ref="AH15:AH16"/>
    <mergeCell ref="AI15:AI16"/>
    <mergeCell ref="AJ15:AJ16"/>
    <mergeCell ref="AK15:AK16"/>
    <mergeCell ref="AM13:AM14"/>
    <mergeCell ref="C3:AM3"/>
    <mergeCell ref="D14:E16"/>
    <mergeCell ref="C8:AM8"/>
    <mergeCell ref="K16:L16"/>
    <mergeCell ref="AM15:AM16"/>
    <mergeCell ref="R13:AA15"/>
    <mergeCell ref="C5:AM5"/>
    <mergeCell ref="M16:Q16"/>
    <mergeCell ref="C4:AM4"/>
    <mergeCell ref="A13:Q13"/>
    <mergeCell ref="A14:C16"/>
    <mergeCell ref="AB13:AB16"/>
    <mergeCell ref="AC13:AC16"/>
    <mergeCell ref="R16:S16"/>
    <mergeCell ref="AL15:AL16"/>
    <mergeCell ref="AD13:AL14"/>
    <mergeCell ref="W16:Y16"/>
    <mergeCell ref="Z16:AA16"/>
    <mergeCell ref="AG15:AG16"/>
    <mergeCell ref="H16:I16"/>
    <mergeCell ref="F14:G16"/>
    <mergeCell ref="AQ74:AQ82"/>
    <mergeCell ref="AR74:AR82"/>
    <mergeCell ref="AV76:AV82"/>
    <mergeCell ref="A356:AM356"/>
    <mergeCell ref="A355:AM355"/>
  </mergeCells>
  <phoneticPr fontId="11" type="noConversion"/>
  <printOptions horizontalCentered="1"/>
  <pageMargins left="0.19685039370078741" right="0.19685039370078741" top="0.19685039370078741" bottom="0.19685039370078741" header="0.31496062992125984" footer="0.15748031496062992"/>
  <pageSetup paperSize="9" scale="45" firstPageNumber="34" fitToWidth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 (2)</vt:lpstr>
      <vt:lpstr>Приложение 1</vt:lpstr>
      <vt:lpstr>'Приложение 1'!Заголовки_для_печати</vt:lpstr>
      <vt:lpstr>'Приложение 1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Смирнова Ирина</cp:lastModifiedBy>
  <cp:lastPrinted>2018-12-26T05:41:26Z</cp:lastPrinted>
  <dcterms:created xsi:type="dcterms:W3CDTF">2011-12-09T07:36:49Z</dcterms:created>
  <dcterms:modified xsi:type="dcterms:W3CDTF">2018-12-28T13:39:41Z</dcterms:modified>
</cp:coreProperties>
</file>