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645" windowWidth="15570" windowHeight="11070"/>
  </bookViews>
  <sheets>
    <sheet name="Документ" sheetId="1" r:id="rId1"/>
  </sheets>
  <definedNames>
    <definedName name="_xlnm.Print_Titles" localSheetId="0">Документ!$17:$17</definedName>
  </definedNames>
  <calcPr calcId="124519"/>
</workbook>
</file>

<file path=xl/calcChain.xml><?xml version="1.0" encoding="utf-8"?>
<calcChain xmlns="http://schemas.openxmlformats.org/spreadsheetml/2006/main">
  <c r="F46" i="1"/>
  <c r="F79"/>
  <c r="N55" l="1"/>
  <c r="N54" s="1"/>
  <c r="N53" s="1"/>
  <c r="N52" s="1"/>
  <c r="N56"/>
  <c r="N51"/>
  <c r="N50" s="1"/>
  <c r="N49" s="1"/>
  <c r="N48" s="1"/>
  <c r="N47" s="1"/>
  <c r="N45"/>
  <c r="N44" s="1"/>
  <c r="N43" s="1"/>
  <c r="N42" s="1"/>
  <c r="N46"/>
  <c r="N33"/>
  <c r="N32" s="1"/>
  <c r="N31" s="1"/>
  <c r="N34"/>
  <c r="N35"/>
  <c r="N40"/>
  <c r="N39" s="1"/>
  <c r="N38" s="1"/>
  <c r="N37" s="1"/>
  <c r="N36" s="1"/>
  <c r="N29"/>
  <c r="N30" l="1"/>
  <c r="N41"/>
  <c r="F78"/>
  <c r="F77" s="1"/>
  <c r="F76" s="1"/>
  <c r="F75" s="1"/>
  <c r="F74" s="1"/>
  <c r="M78"/>
  <c r="M77" s="1"/>
  <c r="M76" s="1"/>
  <c r="M75" s="1"/>
  <c r="M74" s="1"/>
  <c r="M19" s="1"/>
  <c r="N79"/>
  <c r="N78" s="1"/>
  <c r="N77" s="1"/>
  <c r="N76" s="1"/>
  <c r="N75" s="1"/>
  <c r="N74" s="1"/>
  <c r="N19" s="1"/>
  <c r="F35" l="1"/>
  <c r="F63" l="1"/>
  <c r="F62" s="1"/>
  <c r="F45"/>
  <c r="F44" s="1"/>
  <c r="F43" s="1"/>
  <c r="F42" s="1"/>
  <c r="F34"/>
  <c r="F33" s="1"/>
  <c r="F32" s="1"/>
  <c r="F31" s="1"/>
  <c r="F30" s="1"/>
  <c r="F59" l="1"/>
  <c r="F61"/>
  <c r="F60" s="1"/>
  <c r="F52"/>
  <c r="F55"/>
  <c r="F56"/>
  <c r="F53"/>
  <c r="F54"/>
  <c r="F48"/>
  <c r="F49"/>
  <c r="F50"/>
  <c r="F51"/>
  <c r="F47"/>
  <c r="F41" l="1"/>
  <c r="F19" s="1"/>
</calcChain>
</file>

<file path=xl/sharedStrings.xml><?xml version="1.0" encoding="utf-8"?>
<sst xmlns="http://schemas.openxmlformats.org/spreadsheetml/2006/main" count="273" uniqueCount="91">
  <si>
    <t/>
  </si>
  <si>
    <t>Сумма на 2017 год</t>
  </si>
  <si>
    <t>Сумма на 2018 год</t>
  </si>
  <si>
    <t>Сумма на 2019 год</t>
  </si>
  <si>
    <t>602</t>
  </si>
  <si>
    <t>0100</t>
  </si>
  <si>
    <t>0113</t>
  </si>
  <si>
    <t>9900000000</t>
  </si>
  <si>
    <t>9940000000</t>
  </si>
  <si>
    <t>994001054О</t>
  </si>
  <si>
    <t>500</t>
  </si>
  <si>
    <t>994001057О</t>
  </si>
  <si>
    <t>994004606О</t>
  </si>
  <si>
    <t>0400</t>
  </si>
  <si>
    <t>0409</t>
  </si>
  <si>
    <t>994004601О</t>
  </si>
  <si>
    <t>0412</t>
  </si>
  <si>
    <t>994004607О</t>
  </si>
  <si>
    <t>0500</t>
  </si>
  <si>
    <t>0501</t>
  </si>
  <si>
    <t>994004602О</t>
  </si>
  <si>
    <t>0502</t>
  </si>
  <si>
    <t>994004603О</t>
  </si>
  <si>
    <t>0503</t>
  </si>
  <si>
    <t>994004604О</t>
  </si>
  <si>
    <t>0505</t>
  </si>
  <si>
    <t>3700000000</t>
  </si>
  <si>
    <t>3710000000</t>
  </si>
  <si>
    <t>37101L560Б</t>
  </si>
  <si>
    <t>200</t>
  </si>
  <si>
    <t>37101R560Б</t>
  </si>
  <si>
    <t>37102L560Б</t>
  </si>
  <si>
    <t>37102R560Б</t>
  </si>
  <si>
    <t>994004608О</t>
  </si>
  <si>
    <t>1400</t>
  </si>
  <si>
    <t>1403</t>
  </si>
  <si>
    <t>994004605О</t>
  </si>
  <si>
    <t>к решению Совета депутатов городского</t>
  </si>
  <si>
    <t>поселения - город Кашин</t>
  </si>
  <si>
    <t xml:space="preserve">Тверской области от 07.12.2016 № 34 </t>
  </si>
  <si>
    <t>"О бюджете городского поселения - город Кашин</t>
  </si>
  <si>
    <t>Кашинского района Тверской области на 2017 год</t>
  </si>
  <si>
    <t>и на плановый период 2018 и 2019 годов"</t>
  </si>
  <si>
    <t>Ведомственная структура расходов бюджета городского поселения - город Кашин Кашинского района Тверской области на 2017 год и на плановый период 2018 и 2019 годов</t>
  </si>
  <si>
    <t>Сумма тыс. руб.</t>
  </si>
  <si>
    <t>плановый период</t>
  </si>
  <si>
    <t>ППП</t>
  </si>
  <si>
    <t>РП</t>
  </si>
  <si>
    <t>КЦСР</t>
  </si>
  <si>
    <t>КВР</t>
  </si>
  <si>
    <t>Наименование</t>
  </si>
  <si>
    <t xml:space="preserve"> Администрация Кашинского района</t>
  </si>
  <si>
    <t xml:space="preserve"> Общегосударственные вопросы</t>
  </si>
  <si>
    <t xml:space="preserve"> Национальная экономика</t>
  </si>
  <si>
    <t xml:space="preserve"> Жилищно-коммунальное хозяйство</t>
  </si>
  <si>
    <t xml:space="preserve"> Межбюджетные трансферты общего характера бюджетам бюджетной системы Российской Федерации</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</si>
  <si>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</si>
  <si>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</si>
  <si>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</si>
  <si>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</si>
  <si>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</si>
  <si>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</si>
  <si>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</si>
  <si>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</si>
  <si>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Обустройство городского сада для повышения качества услуг, предоставляемых в сфере культуры и отдыха на территории городского поселения - город Кашин на 2017-2022 годы</t>
  </si>
  <si>
    <t xml:space="preserve"> Прочие межбюджетные трансферты общего характера</t>
  </si>
  <si>
    <t xml:space="preserve"> Отдельные мероприятия, не включенные в муниципальные программы</t>
  </si>
  <si>
    <t xml:space="preserve"> Межбюджетные трансферты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</si>
  <si>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</si>
  <si>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</si>
  <si>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Межбюджетные трансферты на общегосударственные расходы</t>
  </si>
  <si>
    <t xml:space="preserve"> Межбюджетные трансферты на дорожное хозяйство</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</si>
  <si>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</si>
  <si>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</si>
  <si>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</si>
  <si>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Обустройство городского сада для массового отдыха населения</t>
  </si>
  <si>
    <t xml:space="preserve"> Закупка товаров,работ и услуг для обеспечения государственных ( муниципальных) нужд</t>
  </si>
  <si>
    <t xml:space="preserve"> Межбюджетные трансферты на другие вопросы в области жилищно -коммунального хозяйства</t>
  </si>
  <si>
    <t xml:space="preserve"> Межбюджетные трансферты бюджетам бюджетной системы</t>
  </si>
  <si>
    <t>"Приложение № 7</t>
  </si>
  <si>
    <t xml:space="preserve"> Обустройство открытой сцены на территории городского парка в г. Кашин за счет средств местного бюджета</t>
  </si>
  <si>
    <t>Обустройство открытой сцены на территории городского парка в г. Кашин за счет средств областного бюджета</t>
  </si>
  <si>
    <t xml:space="preserve"> Благоустройство открытой площадки для зрителей в городском саду по ул. Льва Толстого города Кашина за счет средств местного бюджета </t>
  </si>
  <si>
    <t xml:space="preserve"> Благоустройство открытой площадки для зрителей в городском саду по ул. Льва Толстого города Кашина за счет средств областного бюджета </t>
  </si>
  <si>
    <t>".</t>
  </si>
  <si>
    <t xml:space="preserve">                                                                                           депутатов городского поселения - город </t>
  </si>
  <si>
    <t xml:space="preserve">            Приложение №  2 к решению Совета </t>
  </si>
  <si>
    <t>Межбюджетные трансферты на реализацию программы по поддержке местных инициатив за счет средств населения и юридических лиц</t>
  </si>
  <si>
    <t>99400S033О</t>
  </si>
  <si>
    <t xml:space="preserve"> Межбюджетные трансферты на другие вопросы в области национальной экономики</t>
  </si>
  <si>
    <r>
      <t xml:space="preserve">                                                                                     Кашин Тверской области от  </t>
    </r>
    <r>
      <rPr>
        <u/>
        <sz val="10"/>
        <rFont val="Times New Roman"/>
        <family val="1"/>
        <charset val="204"/>
      </rPr>
      <t>10</t>
    </r>
    <r>
      <rPr>
        <sz val="10"/>
        <rFont val="Times New Roman"/>
        <family val="1"/>
        <charset val="204"/>
      </rPr>
      <t>.</t>
    </r>
    <r>
      <rPr>
        <u/>
        <sz val="10"/>
        <rFont val="Times New Roman"/>
        <family val="1"/>
        <charset val="204"/>
      </rPr>
      <t>05</t>
    </r>
    <r>
      <rPr>
        <sz val="10"/>
        <rFont val="Times New Roman"/>
        <family val="1"/>
        <charset val="204"/>
      </rPr>
      <t>.</t>
    </r>
    <r>
      <rPr>
        <u/>
        <sz val="10"/>
        <rFont val="Times New Roman"/>
        <family val="1"/>
        <charset val="204"/>
      </rPr>
      <t>2017</t>
    </r>
    <r>
      <rPr>
        <sz val="10"/>
        <rFont val="Times New Roman"/>
        <family val="1"/>
        <charset val="204"/>
      </rPr>
      <t xml:space="preserve"> № </t>
    </r>
    <r>
      <rPr>
        <u/>
        <sz val="10"/>
        <rFont val="Times New Roman"/>
        <family val="1"/>
        <charset val="204"/>
      </rPr>
      <t>16</t>
    </r>
    <r>
      <rPr>
        <sz val="10"/>
        <rFont val="Times New Roman"/>
        <family val="1"/>
        <charset val="204"/>
      </rPr>
      <t xml:space="preserve"> </t>
    </r>
  </si>
</sst>
</file>

<file path=xl/styles.xml><?xml version="1.0" encoding="utf-8"?>
<styleSheet xmlns="http://schemas.openxmlformats.org/spreadsheetml/2006/main">
  <fonts count="17">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color rgb="FF000000"/>
      <name val="Times New Roman"/>
      <family val="1"/>
      <charset val="204"/>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sz val="10"/>
      <name val="Calibri"/>
      <family val="2"/>
      <scheme val="minor"/>
    </font>
    <font>
      <b/>
      <sz val="10"/>
      <color rgb="FF000000"/>
      <name val="Times New Roman"/>
      <family val="1"/>
      <charset val="204"/>
    </font>
    <font>
      <b/>
      <sz val="10"/>
      <name val="Calibri"/>
      <family val="2"/>
      <scheme val="minor"/>
    </font>
    <font>
      <b/>
      <sz val="10"/>
      <name val="Times New Roman"/>
      <family val="1"/>
      <charset val="204"/>
    </font>
    <font>
      <b/>
      <sz val="10"/>
      <color indexed="8"/>
      <name val="Times New Roman"/>
      <family val="1"/>
      <charset val="204"/>
    </font>
    <font>
      <u/>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bottom/>
      <diagonal/>
    </border>
    <border>
      <left/>
      <right style="thin">
        <color rgb="FF000000"/>
      </right>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4"/>
    <xf numFmtId="0" fontId="1" fillId="4" borderId="3"/>
    <xf numFmtId="0" fontId="1" fillId="4" borderId="1">
      <alignment shrinkToFit="1"/>
    </xf>
    <xf numFmtId="0" fontId="1" fillId="4" borderId="5"/>
    <xf numFmtId="0" fontId="1" fillId="4" borderId="5">
      <alignment horizontal="center"/>
    </xf>
    <xf numFmtId="4" fontId="3" fillId="0" borderId="2">
      <alignment horizontal="right" vertical="top" shrinkToFit="1"/>
    </xf>
    <xf numFmtId="49" fontId="1" fillId="0" borderId="2">
      <alignment horizontal="left" vertical="top" wrapText="1" indent="2"/>
    </xf>
    <xf numFmtId="4" fontId="1" fillId="0" borderId="2">
      <alignment horizontal="right" vertical="top" shrinkToFit="1"/>
    </xf>
    <xf numFmtId="0" fontId="1" fillId="4" borderId="5">
      <alignment shrinkToFit="1"/>
    </xf>
    <xf numFmtId="0" fontId="1" fillId="4" borderId="3">
      <alignment horizontal="center"/>
    </xf>
  </cellStyleXfs>
  <cellXfs count="49">
    <xf numFmtId="0" fontId="0" fillId="0" borderId="0" xfId="0"/>
    <xf numFmtId="0" fontId="0" fillId="0" borderId="0" xfId="0" applyProtection="1">
      <protection locked="0"/>
    </xf>
    <xf numFmtId="0" fontId="6" fillId="5" borderId="1" xfId="2" applyNumberFormat="1" applyFont="1" applyFill="1" applyProtection="1"/>
    <xf numFmtId="0" fontId="6" fillId="5" borderId="2" xfId="6" applyNumberFormat="1" applyFont="1" applyFill="1" applyProtection="1">
      <alignment vertical="top" wrapText="1"/>
    </xf>
    <xf numFmtId="49" fontId="6" fillId="5" borderId="2" xfId="7" applyNumberFormat="1" applyFont="1" applyFill="1" applyProtection="1">
      <alignment horizontal="center" vertical="top" shrinkToFit="1"/>
    </xf>
    <xf numFmtId="0" fontId="7" fillId="5" borderId="0" xfId="0" applyFont="1" applyFill="1" applyProtection="1">
      <protection locked="0"/>
    </xf>
    <xf numFmtId="0" fontId="8" fillId="0" borderId="1" xfId="0" applyFont="1" applyFill="1" applyBorder="1" applyAlignment="1">
      <alignment horizontal="right"/>
    </xf>
    <xf numFmtId="49" fontId="8" fillId="0" borderId="1" xfId="0" applyNumberFormat="1" applyFont="1" applyFill="1" applyBorder="1" applyAlignment="1">
      <alignment horizontal="right"/>
    </xf>
    <xf numFmtId="0" fontId="9" fillId="0" borderId="1" xfId="0" applyFont="1" applyFill="1" applyBorder="1"/>
    <xf numFmtId="0" fontId="10" fillId="5" borderId="0" xfId="0" applyFont="1" applyFill="1" applyAlignment="1" applyProtection="1">
      <protection locked="0"/>
    </xf>
    <xf numFmtId="0" fontId="10" fillId="0" borderId="0" xfId="0" applyFont="1" applyAlignment="1"/>
    <xf numFmtId="0" fontId="13" fillId="0" borderId="9" xfId="0" applyFont="1" applyBorder="1" applyAlignment="1">
      <alignment horizontal="center"/>
    </xf>
    <xf numFmtId="0" fontId="12" fillId="5" borderId="15" xfId="5" applyNumberFormat="1" applyFont="1" applyFill="1" applyBorder="1" applyProtection="1">
      <alignment horizontal="center" vertical="center" wrapText="1"/>
    </xf>
    <xf numFmtId="0" fontId="14" fillId="0" borderId="6" xfId="0" applyFont="1" applyFill="1" applyBorder="1" applyAlignment="1">
      <alignment horizontal="center"/>
    </xf>
    <xf numFmtId="0" fontId="12" fillId="5" borderId="6" xfId="5" applyNumberFormat="1" applyFont="1" applyFill="1" applyBorder="1" applyAlignment="1" applyProtection="1">
      <alignment horizontal="center" vertical="center" wrapText="1"/>
    </xf>
    <xf numFmtId="0" fontId="14" fillId="0" borderId="6" xfId="0" applyFont="1" applyBorder="1" applyAlignment="1">
      <alignment horizontal="center" wrapText="1"/>
    </xf>
    <xf numFmtId="0" fontId="10" fillId="0" borderId="0" xfId="0" applyFont="1" applyAlignment="1"/>
    <xf numFmtId="49" fontId="12" fillId="5" borderId="7" xfId="7" applyNumberFormat="1" applyFont="1" applyFill="1" applyBorder="1" applyProtection="1">
      <alignment horizontal="center" vertical="top" shrinkToFit="1"/>
    </xf>
    <xf numFmtId="0" fontId="12" fillId="5" borderId="7" xfId="6" applyNumberFormat="1" applyFont="1" applyFill="1" applyBorder="1" applyProtection="1">
      <alignment vertical="top" wrapText="1"/>
    </xf>
    <xf numFmtId="0" fontId="5" fillId="0" borderId="0" xfId="0" applyFont="1" applyProtection="1">
      <protection locked="0"/>
    </xf>
    <xf numFmtId="0" fontId="6" fillId="5" borderId="1" xfId="2" applyNumberFormat="1" applyFont="1" applyFill="1" applyAlignment="1" applyProtection="1">
      <alignment horizontal="right"/>
    </xf>
    <xf numFmtId="0" fontId="12" fillId="5" borderId="16" xfId="5" applyNumberFormat="1" applyFont="1" applyFill="1" applyBorder="1" applyProtection="1">
      <alignment horizontal="center" vertical="center" wrapText="1"/>
    </xf>
    <xf numFmtId="4" fontId="12" fillId="5" borderId="7" xfId="8" applyNumberFormat="1" applyFont="1" applyFill="1" applyBorder="1" applyAlignment="1" applyProtection="1">
      <alignment horizontal="center" vertical="top" shrinkToFit="1"/>
    </xf>
    <xf numFmtId="4" fontId="12" fillId="5" borderId="7" xfId="9" applyNumberFormat="1" applyFont="1" applyFill="1" applyBorder="1" applyAlignment="1" applyProtection="1">
      <alignment horizontal="center" vertical="top" shrinkToFit="1"/>
    </xf>
    <xf numFmtId="4" fontId="6" fillId="5" borderId="2" xfId="8" applyNumberFormat="1" applyFont="1" applyFill="1" applyAlignment="1" applyProtection="1">
      <alignment horizontal="center" vertical="top" shrinkToFit="1"/>
    </xf>
    <xf numFmtId="4" fontId="6" fillId="5" borderId="2" xfId="9" applyNumberFormat="1" applyFont="1" applyFill="1" applyAlignment="1" applyProtection="1">
      <alignment horizontal="center" vertical="top" shrinkToFit="1"/>
    </xf>
    <xf numFmtId="4" fontId="6" fillId="0" borderId="2" xfId="8" applyNumberFormat="1" applyFont="1" applyFill="1" applyAlignment="1" applyProtection="1">
      <alignment horizontal="center" vertical="top" shrinkToFit="1"/>
    </xf>
    <xf numFmtId="0" fontId="5" fillId="0" borderId="0" xfId="0" applyFont="1" applyAlignment="1">
      <alignment horizontal="center" wrapText="1"/>
    </xf>
    <xf numFmtId="0" fontId="10" fillId="0" borderId="0" xfId="0" applyFont="1" applyAlignment="1"/>
    <xf numFmtId="0" fontId="10" fillId="0" borderId="1" xfId="0" applyFont="1" applyBorder="1" applyAlignment="1">
      <alignment horizontal="right"/>
    </xf>
    <xf numFmtId="0" fontId="10" fillId="0" borderId="0" xfId="0" applyFont="1" applyAlignment="1">
      <alignment horizontal="right"/>
    </xf>
    <xf numFmtId="0" fontId="12" fillId="5" borderId="6" xfId="5" applyNumberFormat="1" applyFont="1" applyFill="1" applyBorder="1" applyAlignment="1" applyProtection="1">
      <alignment horizontal="center" vertical="center" wrapText="1"/>
    </xf>
    <xf numFmtId="0" fontId="0" fillId="0" borderId="6" xfId="0" applyBorder="1" applyAlignment="1">
      <alignment horizontal="center"/>
    </xf>
    <xf numFmtId="0" fontId="6" fillId="5" borderId="1" xfId="13" applyFont="1" applyFill="1" applyProtection="1">
      <alignment horizontal="left" wrapText="1"/>
      <protection locked="0"/>
    </xf>
    <xf numFmtId="0" fontId="12" fillId="5" borderId="1" xfId="1" applyFont="1" applyFill="1" applyAlignment="1" applyProtection="1">
      <alignment horizontal="center" wrapText="1"/>
      <protection locked="0"/>
    </xf>
    <xf numFmtId="0" fontId="5" fillId="0" borderId="0" xfId="0" applyFont="1" applyAlignment="1">
      <alignment horizontal="center" wrapText="1"/>
    </xf>
    <xf numFmtId="0" fontId="12" fillId="5" borderId="8" xfId="3" applyFont="1" applyFill="1" applyBorder="1" applyAlignment="1" applyProtection="1">
      <alignment horizontal="center"/>
      <protection locked="0"/>
    </xf>
    <xf numFmtId="0" fontId="13" fillId="0" borderId="9" xfId="0" applyFont="1" applyBorder="1" applyAlignment="1">
      <alignment horizontal="center"/>
    </xf>
    <xf numFmtId="0" fontId="13" fillId="0" borderId="10" xfId="0" applyFont="1" applyBorder="1" applyAlignment="1">
      <alignment horizontal="center"/>
    </xf>
    <xf numFmtId="0" fontId="14" fillId="0" borderId="9" xfId="0" applyFont="1" applyBorder="1" applyAlignment="1">
      <alignment horizontal="center" wrapText="1"/>
    </xf>
    <xf numFmtId="0" fontId="14" fillId="0" borderId="10" xfId="0" applyFont="1" applyBorder="1" applyAlignment="1">
      <alignment horizontal="center" wrapText="1"/>
    </xf>
    <xf numFmtId="0" fontId="10" fillId="0" borderId="1" xfId="0" applyFont="1" applyFill="1" applyBorder="1" applyAlignment="1">
      <alignment horizontal="right"/>
    </xf>
    <xf numFmtId="0" fontId="11" fillId="0" borderId="0" xfId="0" applyFont="1" applyAlignment="1"/>
    <xf numFmtId="0" fontId="12" fillId="5" borderId="11" xfId="5" applyNumberFormat="1" applyFont="1" applyFill="1" applyBorder="1" applyAlignment="1" applyProtection="1">
      <alignment horizontal="center" vertical="center" wrapText="1"/>
    </xf>
    <xf numFmtId="0" fontId="5" fillId="0" borderId="12" xfId="0" applyFont="1" applyBorder="1" applyAlignment="1">
      <alignment wrapText="1"/>
    </xf>
    <xf numFmtId="0" fontId="15" fillId="0" borderId="11" xfId="5" applyNumberFormat="1" applyFont="1" applyFill="1" applyBorder="1" applyAlignment="1" applyProtection="1">
      <alignment horizontal="center" vertical="center" wrapText="1"/>
    </xf>
    <xf numFmtId="0" fontId="14" fillId="0" borderId="12" xfId="0" applyFont="1" applyFill="1" applyBorder="1" applyAlignment="1"/>
    <xf numFmtId="0" fontId="15" fillId="0" borderId="13" xfId="5" applyNumberFormat="1" applyFont="1" applyFill="1" applyBorder="1" applyAlignment="1" applyProtection="1">
      <alignment horizontal="center" vertical="center" wrapText="1"/>
    </xf>
    <xf numFmtId="0" fontId="14" fillId="0" borderId="14" xfId="0" applyFont="1" applyFill="1" applyBorder="1" applyAlignment="1"/>
  </cellXfs>
  <cellStyles count="30">
    <cellStyle name="br" xfId="16"/>
    <cellStyle name="col" xfId="15"/>
    <cellStyle name="style0" xfId="17"/>
    <cellStyle name="td" xfId="18"/>
    <cellStyle name="tr" xfId="14"/>
    <cellStyle name="xl21" xfId="19"/>
    <cellStyle name="xl22" xfId="1"/>
    <cellStyle name="xl23" xfId="2"/>
    <cellStyle name="xl24" xfId="3"/>
    <cellStyle name="xl25" xfId="4"/>
    <cellStyle name="xl26" xfId="20"/>
    <cellStyle name="xl27" xfId="5"/>
    <cellStyle name="xl28" xfId="21"/>
    <cellStyle name="xl29" xfId="22"/>
    <cellStyle name="xl30" xfId="10"/>
    <cellStyle name="xl31" xfId="11"/>
    <cellStyle name="xl32" xfId="12"/>
    <cellStyle name="xl33" xfId="13"/>
    <cellStyle name="xl34" xfId="6"/>
    <cellStyle name="xl35" xfId="7"/>
    <cellStyle name="xl36" xfId="8"/>
    <cellStyle name="xl37" xfId="9"/>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81"/>
  <sheetViews>
    <sheetView showGridLines="0" tabSelected="1" zoomScale="90" zoomScaleNormal="90" workbookViewId="0">
      <pane ySplit="17" topLeftCell="A18" activePane="bottomLeft" state="frozen"/>
      <selection pane="bottomLeft" activeCell="E3" sqref="E3:N3"/>
    </sheetView>
  </sheetViews>
  <sheetFormatPr defaultColWidth="9.140625" defaultRowHeight="15" outlineLevelRow="6"/>
  <cols>
    <col min="1" max="2" width="7.7109375" style="5" customWidth="1"/>
    <col min="3" max="3" width="10.7109375" style="5" customWidth="1"/>
    <col min="4" max="4" width="7.7109375" style="5" customWidth="1"/>
    <col min="5" max="5" width="51" style="5" customWidth="1"/>
    <col min="6" max="6" width="11.7109375" style="5" customWidth="1"/>
    <col min="7" max="12" width="9.140625" style="5" hidden="1"/>
    <col min="13" max="14" width="11.7109375" style="5" customWidth="1"/>
    <col min="15" max="16384" width="9.140625" style="1"/>
  </cols>
  <sheetData>
    <row r="1" spans="1:14">
      <c r="E1" s="9"/>
      <c r="F1" s="28" t="s">
        <v>86</v>
      </c>
      <c r="G1" s="28"/>
      <c r="H1" s="28"/>
      <c r="I1" s="28"/>
      <c r="J1" s="28"/>
      <c r="K1" s="28"/>
      <c r="L1" s="28"/>
      <c r="M1" s="28"/>
      <c r="N1" s="28"/>
    </row>
    <row r="2" spans="1:14">
      <c r="E2" s="29" t="s">
        <v>85</v>
      </c>
      <c r="F2" s="29"/>
      <c r="G2" s="29"/>
      <c r="H2" s="29"/>
      <c r="I2" s="29"/>
      <c r="J2" s="29"/>
      <c r="K2" s="29"/>
      <c r="L2" s="29"/>
      <c r="M2" s="29"/>
      <c r="N2" s="29"/>
    </row>
    <row r="3" spans="1:14">
      <c r="E3" s="30" t="s">
        <v>90</v>
      </c>
      <c r="F3" s="30"/>
      <c r="G3" s="30"/>
      <c r="H3" s="30"/>
      <c r="I3" s="30"/>
      <c r="J3" s="30"/>
      <c r="K3" s="30"/>
      <c r="L3" s="30"/>
      <c r="M3" s="30"/>
      <c r="N3" s="30"/>
    </row>
    <row r="4" spans="1:14">
      <c r="E4" s="10"/>
      <c r="F4" s="10"/>
      <c r="G4" s="10"/>
      <c r="H4" s="10"/>
      <c r="I4" s="10"/>
      <c r="J4" s="10"/>
      <c r="K4" s="10"/>
      <c r="L4" s="10"/>
      <c r="M4" s="10"/>
      <c r="N4" s="10"/>
    </row>
    <row r="5" spans="1:14">
      <c r="E5" s="16"/>
      <c r="F5" s="30" t="s">
        <v>79</v>
      </c>
      <c r="G5" s="30"/>
      <c r="H5" s="30"/>
      <c r="I5" s="30"/>
      <c r="J5" s="30"/>
      <c r="K5" s="30"/>
      <c r="L5" s="30"/>
      <c r="M5" s="30"/>
      <c r="N5" s="30"/>
    </row>
    <row r="6" spans="1:14" s="8" customFormat="1" ht="15.75">
      <c r="A6" s="6"/>
      <c r="B6" s="6"/>
      <c r="C6" s="7"/>
      <c r="D6" s="6"/>
      <c r="E6" s="41" t="s">
        <v>37</v>
      </c>
      <c r="F6" s="41"/>
      <c r="G6" s="41"/>
      <c r="H6" s="41"/>
      <c r="I6" s="41"/>
      <c r="J6" s="42"/>
      <c r="K6" s="42"/>
      <c r="L6" s="42"/>
      <c r="M6" s="42"/>
      <c r="N6" s="42"/>
    </row>
    <row r="7" spans="1:14" s="8" customFormat="1" ht="15.75">
      <c r="A7" s="6"/>
      <c r="B7" s="6"/>
      <c r="C7" s="7"/>
      <c r="D7" s="6"/>
      <c r="E7" s="41" t="s">
        <v>38</v>
      </c>
      <c r="F7" s="41"/>
      <c r="G7" s="41"/>
      <c r="H7" s="41"/>
      <c r="I7" s="41"/>
      <c r="J7" s="42"/>
      <c r="K7" s="42"/>
      <c r="L7" s="42"/>
      <c r="M7" s="42"/>
      <c r="N7" s="42"/>
    </row>
    <row r="8" spans="1:14" s="8" customFormat="1" ht="15.75">
      <c r="A8" s="6"/>
      <c r="B8" s="6"/>
      <c r="C8" s="7"/>
      <c r="D8" s="6"/>
      <c r="E8" s="41" t="s">
        <v>39</v>
      </c>
      <c r="F8" s="41"/>
      <c r="G8" s="41"/>
      <c r="H8" s="41"/>
      <c r="I8" s="41"/>
      <c r="J8" s="42"/>
      <c r="K8" s="42"/>
      <c r="L8" s="42"/>
      <c r="M8" s="42"/>
      <c r="N8" s="42"/>
    </row>
    <row r="9" spans="1:14" s="8" customFormat="1" ht="15.75">
      <c r="A9" s="6"/>
      <c r="B9" s="6"/>
      <c r="C9" s="7"/>
      <c r="D9" s="6"/>
      <c r="E9" s="41" t="s">
        <v>40</v>
      </c>
      <c r="F9" s="41"/>
      <c r="G9" s="41"/>
      <c r="H9" s="41"/>
      <c r="I9" s="41"/>
      <c r="J9" s="42"/>
      <c r="K9" s="42"/>
      <c r="L9" s="42"/>
      <c r="M9" s="42"/>
      <c r="N9" s="42"/>
    </row>
    <row r="10" spans="1:14" s="8" customFormat="1" ht="15.75">
      <c r="A10" s="6"/>
      <c r="B10" s="6"/>
      <c r="C10" s="7"/>
      <c r="D10" s="6"/>
      <c r="E10" s="41" t="s">
        <v>41</v>
      </c>
      <c r="F10" s="41"/>
      <c r="G10" s="41"/>
      <c r="H10" s="41"/>
      <c r="I10" s="41"/>
      <c r="J10" s="42"/>
      <c r="K10" s="42"/>
      <c r="L10" s="42"/>
      <c r="M10" s="42"/>
      <c r="N10" s="42"/>
    </row>
    <row r="11" spans="1:14" s="8" customFormat="1" ht="15.75">
      <c r="A11" s="6"/>
      <c r="B11" s="6"/>
      <c r="C11" s="7"/>
      <c r="D11" s="6"/>
      <c r="E11" s="41" t="s">
        <v>42</v>
      </c>
      <c r="F11" s="41"/>
      <c r="G11" s="41"/>
      <c r="H11" s="41"/>
      <c r="I11" s="41"/>
      <c r="J11" s="42"/>
      <c r="K11" s="42"/>
      <c r="L11" s="42"/>
      <c r="M11" s="42"/>
      <c r="N11" s="42"/>
    </row>
    <row r="12" spans="1:14">
      <c r="A12" s="34" t="s">
        <v>43</v>
      </c>
      <c r="B12" s="34"/>
      <c r="C12" s="34"/>
      <c r="D12" s="34"/>
      <c r="E12" s="34"/>
      <c r="F12" s="35"/>
      <c r="G12" s="35"/>
      <c r="H12" s="35"/>
      <c r="I12" s="35"/>
      <c r="J12" s="35"/>
      <c r="K12" s="35"/>
      <c r="L12" s="35"/>
      <c r="M12" s="35"/>
      <c r="N12" s="35"/>
    </row>
    <row r="13" spans="1:14" ht="46.5" customHeight="1">
      <c r="A13" s="35"/>
      <c r="B13" s="35"/>
      <c r="C13" s="35"/>
      <c r="D13" s="35"/>
      <c r="E13" s="35"/>
      <c r="F13" s="35"/>
      <c r="G13" s="35"/>
      <c r="H13" s="35"/>
      <c r="I13" s="35"/>
      <c r="J13" s="35"/>
      <c r="K13" s="35"/>
      <c r="L13" s="35"/>
      <c r="M13" s="35"/>
      <c r="N13" s="35"/>
    </row>
    <row r="14" spans="1:14" ht="19.5" customHeight="1">
      <c r="A14" s="27"/>
      <c r="B14" s="27"/>
      <c r="C14" s="27"/>
      <c r="D14" s="27"/>
      <c r="E14" s="27"/>
      <c r="F14" s="27"/>
      <c r="G14" s="27"/>
      <c r="H14" s="27"/>
      <c r="I14" s="27"/>
      <c r="J14" s="27"/>
      <c r="K14" s="27"/>
      <c r="L14" s="27"/>
      <c r="M14" s="27"/>
      <c r="N14" s="27"/>
    </row>
    <row r="15" spans="1:14">
      <c r="A15" s="45" t="s">
        <v>46</v>
      </c>
      <c r="B15" s="47" t="s">
        <v>47</v>
      </c>
      <c r="C15" s="45" t="s">
        <v>48</v>
      </c>
      <c r="D15" s="45" t="s">
        <v>49</v>
      </c>
      <c r="E15" s="43" t="s">
        <v>50</v>
      </c>
      <c r="F15" s="36" t="s">
        <v>44</v>
      </c>
      <c r="G15" s="37"/>
      <c r="H15" s="37"/>
      <c r="I15" s="37"/>
      <c r="J15" s="37"/>
      <c r="K15" s="37"/>
      <c r="L15" s="37"/>
      <c r="M15" s="37"/>
      <c r="N15" s="38"/>
    </row>
    <row r="16" spans="1:14">
      <c r="A16" s="46"/>
      <c r="B16" s="48"/>
      <c r="C16" s="46"/>
      <c r="D16" s="46"/>
      <c r="E16" s="44"/>
      <c r="F16" s="31" t="s">
        <v>1</v>
      </c>
      <c r="G16" s="11"/>
      <c r="H16" s="11"/>
      <c r="I16" s="11"/>
      <c r="J16" s="11"/>
      <c r="K16" s="11"/>
      <c r="L16" s="11"/>
      <c r="M16" s="39" t="s">
        <v>45</v>
      </c>
      <c r="N16" s="40"/>
    </row>
    <row r="17" spans="1:14" ht="25.5">
      <c r="A17" s="46"/>
      <c r="B17" s="48"/>
      <c r="C17" s="46"/>
      <c r="D17" s="46"/>
      <c r="E17" s="44"/>
      <c r="F17" s="32"/>
      <c r="G17" s="21" t="s">
        <v>0</v>
      </c>
      <c r="H17" s="12" t="s">
        <v>0</v>
      </c>
      <c r="I17" s="12" t="s">
        <v>0</v>
      </c>
      <c r="J17" s="12" t="s">
        <v>0</v>
      </c>
      <c r="K17" s="12" t="s">
        <v>0</v>
      </c>
      <c r="L17" s="12" t="s">
        <v>0</v>
      </c>
      <c r="M17" s="12" t="s">
        <v>2</v>
      </c>
      <c r="N17" s="12" t="s">
        <v>3</v>
      </c>
    </row>
    <row r="18" spans="1:14">
      <c r="A18" s="13">
        <v>1</v>
      </c>
      <c r="B18" s="13">
        <v>2</v>
      </c>
      <c r="C18" s="13">
        <v>3</v>
      </c>
      <c r="D18" s="13">
        <v>4</v>
      </c>
      <c r="E18" s="15">
        <v>5</v>
      </c>
      <c r="F18" s="14">
        <v>6</v>
      </c>
      <c r="G18" s="14"/>
      <c r="H18" s="14"/>
      <c r="I18" s="14"/>
      <c r="J18" s="14"/>
      <c r="K18" s="14"/>
      <c r="L18" s="14"/>
      <c r="M18" s="14">
        <v>7</v>
      </c>
      <c r="N18" s="14">
        <v>8</v>
      </c>
    </row>
    <row r="19" spans="1:14" s="19" customFormat="1">
      <c r="A19" s="17" t="s">
        <v>4</v>
      </c>
      <c r="B19" s="17"/>
      <c r="C19" s="17"/>
      <c r="D19" s="17"/>
      <c r="E19" s="18" t="s">
        <v>51</v>
      </c>
      <c r="F19" s="22">
        <f>F20+F30+F41+F74</f>
        <v>47893.52</v>
      </c>
      <c r="G19" s="23">
        <v>47793.52</v>
      </c>
      <c r="H19" s="23">
        <v>0</v>
      </c>
      <c r="I19" s="23">
        <v>47793.52</v>
      </c>
      <c r="J19" s="23">
        <v>0</v>
      </c>
      <c r="K19" s="23">
        <v>47793.52</v>
      </c>
      <c r="L19" s="23">
        <v>0</v>
      </c>
      <c r="M19" s="22">
        <f>M20+M30+M41+M74</f>
        <v>40282.39</v>
      </c>
      <c r="N19" s="22">
        <f>N20+N30+N41+N74</f>
        <v>40513.550000000003</v>
      </c>
    </row>
    <row r="20" spans="1:14" outlineLevel="1">
      <c r="A20" s="4" t="s">
        <v>4</v>
      </c>
      <c r="B20" s="4" t="s">
        <v>5</v>
      </c>
      <c r="C20" s="4"/>
      <c r="D20" s="4"/>
      <c r="E20" s="3" t="s">
        <v>52</v>
      </c>
      <c r="F20" s="24">
        <v>302.35000000000002</v>
      </c>
      <c r="G20" s="25">
        <v>302.35000000000002</v>
      </c>
      <c r="H20" s="25">
        <v>0</v>
      </c>
      <c r="I20" s="25">
        <v>302.35000000000002</v>
      </c>
      <c r="J20" s="25">
        <v>0</v>
      </c>
      <c r="K20" s="25">
        <v>302.35000000000002</v>
      </c>
      <c r="L20" s="25">
        <v>0</v>
      </c>
      <c r="M20" s="24">
        <v>300.14999999999998</v>
      </c>
      <c r="N20" s="24">
        <v>300.14999999999998</v>
      </c>
    </row>
    <row r="21" spans="1:14" outlineLevel="2">
      <c r="A21" s="4" t="s">
        <v>4</v>
      </c>
      <c r="B21" s="4" t="s">
        <v>6</v>
      </c>
      <c r="C21" s="4"/>
      <c r="D21" s="4"/>
      <c r="E21" s="3" t="s">
        <v>56</v>
      </c>
      <c r="F21" s="24">
        <v>302.35000000000002</v>
      </c>
      <c r="G21" s="25">
        <v>302.35000000000002</v>
      </c>
      <c r="H21" s="25">
        <v>0</v>
      </c>
      <c r="I21" s="25">
        <v>302.35000000000002</v>
      </c>
      <c r="J21" s="25">
        <v>0</v>
      </c>
      <c r="K21" s="25">
        <v>302.35000000000002</v>
      </c>
      <c r="L21" s="25">
        <v>0</v>
      </c>
      <c r="M21" s="24">
        <v>300.14999999999998</v>
      </c>
      <c r="N21" s="24">
        <v>300.14999999999998</v>
      </c>
    </row>
    <row r="22" spans="1:14" outlineLevel="3">
      <c r="A22" s="4" t="s">
        <v>4</v>
      </c>
      <c r="B22" s="4" t="s">
        <v>6</v>
      </c>
      <c r="C22" s="4" t="s">
        <v>7</v>
      </c>
      <c r="D22" s="4"/>
      <c r="E22" s="3" t="s">
        <v>57</v>
      </c>
      <c r="F22" s="24">
        <v>302.35000000000002</v>
      </c>
      <c r="G22" s="25">
        <v>302.35000000000002</v>
      </c>
      <c r="H22" s="25">
        <v>0</v>
      </c>
      <c r="I22" s="25">
        <v>302.35000000000002</v>
      </c>
      <c r="J22" s="25">
        <v>0</v>
      </c>
      <c r="K22" s="25">
        <v>302.35000000000002</v>
      </c>
      <c r="L22" s="25">
        <v>0</v>
      </c>
      <c r="M22" s="24">
        <v>300.14999999999998</v>
      </c>
      <c r="N22" s="24">
        <v>300.14999999999998</v>
      </c>
    </row>
    <row r="23" spans="1:14" ht="25.5" outlineLevel="4">
      <c r="A23" s="4" t="s">
        <v>4</v>
      </c>
      <c r="B23" s="4" t="s">
        <v>6</v>
      </c>
      <c r="C23" s="4" t="s">
        <v>8</v>
      </c>
      <c r="D23" s="4"/>
      <c r="E23" s="3" t="s">
        <v>66</v>
      </c>
      <c r="F23" s="24">
        <v>302.35000000000002</v>
      </c>
      <c r="G23" s="25">
        <v>302.35000000000002</v>
      </c>
      <c r="H23" s="25">
        <v>0</v>
      </c>
      <c r="I23" s="25">
        <v>302.35000000000002</v>
      </c>
      <c r="J23" s="25">
        <v>0</v>
      </c>
      <c r="K23" s="25">
        <v>302.35000000000002</v>
      </c>
      <c r="L23" s="25">
        <v>0</v>
      </c>
      <c r="M23" s="24">
        <v>300.14999999999998</v>
      </c>
      <c r="N23" s="24">
        <v>300.14999999999998</v>
      </c>
    </row>
    <row r="24" spans="1:14" ht="63.75" outlineLevel="5">
      <c r="A24" s="4" t="s">
        <v>4</v>
      </c>
      <c r="B24" s="4" t="s">
        <v>6</v>
      </c>
      <c r="C24" s="4" t="s">
        <v>9</v>
      </c>
      <c r="D24" s="4"/>
      <c r="E24" s="3" t="s">
        <v>67</v>
      </c>
      <c r="F24" s="24">
        <v>0.15</v>
      </c>
      <c r="G24" s="25">
        <v>0.15</v>
      </c>
      <c r="H24" s="25">
        <v>0</v>
      </c>
      <c r="I24" s="25">
        <v>0.15</v>
      </c>
      <c r="J24" s="25">
        <v>0</v>
      </c>
      <c r="K24" s="25">
        <v>0.15</v>
      </c>
      <c r="L24" s="25">
        <v>0</v>
      </c>
      <c r="M24" s="24">
        <v>0.15</v>
      </c>
      <c r="N24" s="24">
        <v>0.15</v>
      </c>
    </row>
    <row r="25" spans="1:14" outlineLevel="6">
      <c r="A25" s="4" t="s">
        <v>4</v>
      </c>
      <c r="B25" s="4" t="s">
        <v>6</v>
      </c>
      <c r="C25" s="4" t="s">
        <v>9</v>
      </c>
      <c r="D25" s="4" t="s">
        <v>10</v>
      </c>
      <c r="E25" s="3" t="s">
        <v>68</v>
      </c>
      <c r="F25" s="24">
        <v>0.15</v>
      </c>
      <c r="G25" s="25">
        <v>0.15</v>
      </c>
      <c r="H25" s="25">
        <v>0</v>
      </c>
      <c r="I25" s="25">
        <v>0.15</v>
      </c>
      <c r="J25" s="25">
        <v>0</v>
      </c>
      <c r="K25" s="25">
        <v>0.15</v>
      </c>
      <c r="L25" s="25">
        <v>0</v>
      </c>
      <c r="M25" s="24">
        <v>0.15</v>
      </c>
      <c r="N25" s="24">
        <v>0.15</v>
      </c>
    </row>
    <row r="26" spans="1:14" ht="89.25" outlineLevel="5">
      <c r="A26" s="4" t="s">
        <v>4</v>
      </c>
      <c r="B26" s="4" t="s">
        <v>6</v>
      </c>
      <c r="C26" s="4" t="s">
        <v>11</v>
      </c>
      <c r="D26" s="4"/>
      <c r="E26" s="3" t="s">
        <v>69</v>
      </c>
      <c r="F26" s="24">
        <v>2.2000000000000002</v>
      </c>
      <c r="G26" s="25">
        <v>2.2000000000000002</v>
      </c>
      <c r="H26" s="25">
        <v>0</v>
      </c>
      <c r="I26" s="25">
        <v>2.2000000000000002</v>
      </c>
      <c r="J26" s="25">
        <v>0</v>
      </c>
      <c r="K26" s="25">
        <v>2.2000000000000002</v>
      </c>
      <c r="L26" s="25">
        <v>0</v>
      </c>
      <c r="M26" s="24">
        <v>0</v>
      </c>
      <c r="N26" s="24">
        <v>0</v>
      </c>
    </row>
    <row r="27" spans="1:14" outlineLevel="6">
      <c r="A27" s="4" t="s">
        <v>4</v>
      </c>
      <c r="B27" s="4" t="s">
        <v>6</v>
      </c>
      <c r="C27" s="4" t="s">
        <v>11</v>
      </c>
      <c r="D27" s="4" t="s">
        <v>10</v>
      </c>
      <c r="E27" s="3" t="s">
        <v>68</v>
      </c>
      <c r="F27" s="24">
        <v>2.2000000000000002</v>
      </c>
      <c r="G27" s="25">
        <v>2.2000000000000002</v>
      </c>
      <c r="H27" s="25">
        <v>0</v>
      </c>
      <c r="I27" s="25">
        <v>2.2000000000000002</v>
      </c>
      <c r="J27" s="25">
        <v>0</v>
      </c>
      <c r="K27" s="25">
        <v>2.2000000000000002</v>
      </c>
      <c r="L27" s="25">
        <v>0</v>
      </c>
      <c r="M27" s="24">
        <v>0</v>
      </c>
      <c r="N27" s="24">
        <v>0</v>
      </c>
    </row>
    <row r="28" spans="1:14" ht="25.5" outlineLevel="5">
      <c r="A28" s="4" t="s">
        <v>4</v>
      </c>
      <c r="B28" s="4" t="s">
        <v>6</v>
      </c>
      <c r="C28" s="4" t="s">
        <v>12</v>
      </c>
      <c r="D28" s="4"/>
      <c r="E28" s="3" t="s">
        <v>70</v>
      </c>
      <c r="F28" s="24">
        <v>300</v>
      </c>
      <c r="G28" s="25">
        <v>300</v>
      </c>
      <c r="H28" s="25">
        <v>0</v>
      </c>
      <c r="I28" s="25">
        <v>300</v>
      </c>
      <c r="J28" s="25">
        <v>0</v>
      </c>
      <c r="K28" s="25">
        <v>300</v>
      </c>
      <c r="L28" s="25">
        <v>0</v>
      </c>
      <c r="M28" s="24">
        <v>300</v>
      </c>
      <c r="N28" s="24">
        <v>300</v>
      </c>
    </row>
    <row r="29" spans="1:14" outlineLevel="6">
      <c r="A29" s="4" t="s">
        <v>4</v>
      </c>
      <c r="B29" s="4" t="s">
        <v>6</v>
      </c>
      <c r="C29" s="4" t="s">
        <v>12</v>
      </c>
      <c r="D29" s="4" t="s">
        <v>10</v>
      </c>
      <c r="E29" s="3" t="s">
        <v>68</v>
      </c>
      <c r="F29" s="24">
        <v>300</v>
      </c>
      <c r="G29" s="25">
        <v>300</v>
      </c>
      <c r="H29" s="25">
        <v>0</v>
      </c>
      <c r="I29" s="25">
        <v>300</v>
      </c>
      <c r="J29" s="25">
        <v>0</v>
      </c>
      <c r="K29" s="25">
        <v>300</v>
      </c>
      <c r="L29" s="25">
        <v>0</v>
      </c>
      <c r="M29" s="24">
        <v>300</v>
      </c>
      <c r="N29" s="24">
        <f>300</f>
        <v>300</v>
      </c>
    </row>
    <row r="30" spans="1:14" outlineLevel="1">
      <c r="A30" s="4" t="s">
        <v>4</v>
      </c>
      <c r="B30" s="4" t="s">
        <v>13</v>
      </c>
      <c r="C30" s="4"/>
      <c r="D30" s="4"/>
      <c r="E30" s="3" t="s">
        <v>53</v>
      </c>
      <c r="F30" s="24">
        <f>F31+F36</f>
        <v>17031.689999999999</v>
      </c>
      <c r="G30" s="25">
        <v>15404.89</v>
      </c>
      <c r="H30" s="25">
        <v>0</v>
      </c>
      <c r="I30" s="25">
        <v>15404.89</v>
      </c>
      <c r="J30" s="25">
        <v>0</v>
      </c>
      <c r="K30" s="25">
        <v>15404.89</v>
      </c>
      <c r="L30" s="25">
        <v>0</v>
      </c>
      <c r="M30" s="24">
        <v>15684.86</v>
      </c>
      <c r="N30" s="26">
        <f>N31+N36</f>
        <v>9260.130000000001</v>
      </c>
    </row>
    <row r="31" spans="1:14" outlineLevel="2">
      <c r="A31" s="4" t="s">
        <v>4</v>
      </c>
      <c r="B31" s="4" t="s">
        <v>14</v>
      </c>
      <c r="C31" s="4"/>
      <c r="D31" s="4"/>
      <c r="E31" s="3" t="s">
        <v>58</v>
      </c>
      <c r="F31" s="24">
        <f>F32</f>
        <v>16711.689999999999</v>
      </c>
      <c r="G31" s="25">
        <v>15084.89</v>
      </c>
      <c r="H31" s="25">
        <v>0</v>
      </c>
      <c r="I31" s="25">
        <v>15084.89</v>
      </c>
      <c r="J31" s="25">
        <v>0</v>
      </c>
      <c r="K31" s="25">
        <v>15084.89</v>
      </c>
      <c r="L31" s="25">
        <v>0</v>
      </c>
      <c r="M31" s="24">
        <v>15384.86</v>
      </c>
      <c r="N31" s="26">
        <f>N32</f>
        <v>9083.01</v>
      </c>
    </row>
    <row r="32" spans="1:14" outlineLevel="3">
      <c r="A32" s="4" t="s">
        <v>4</v>
      </c>
      <c r="B32" s="4" t="s">
        <v>14</v>
      </c>
      <c r="C32" s="4" t="s">
        <v>7</v>
      </c>
      <c r="D32" s="4"/>
      <c r="E32" s="3" t="s">
        <v>57</v>
      </c>
      <c r="F32" s="24">
        <f>F33</f>
        <v>16711.689999999999</v>
      </c>
      <c r="G32" s="25">
        <v>15084.89</v>
      </c>
      <c r="H32" s="25">
        <v>0</v>
      </c>
      <c r="I32" s="25">
        <v>15084.89</v>
      </c>
      <c r="J32" s="25">
        <v>0</v>
      </c>
      <c r="K32" s="25">
        <v>15084.89</v>
      </c>
      <c r="L32" s="25">
        <v>0</v>
      </c>
      <c r="M32" s="24">
        <v>15384.86</v>
      </c>
      <c r="N32" s="26">
        <f>N33</f>
        <v>9083.01</v>
      </c>
    </row>
    <row r="33" spans="1:14" ht="25.5" outlineLevel="4">
      <c r="A33" s="4" t="s">
        <v>4</v>
      </c>
      <c r="B33" s="4" t="s">
        <v>14</v>
      </c>
      <c r="C33" s="4" t="s">
        <v>8</v>
      </c>
      <c r="D33" s="4"/>
      <c r="E33" s="3" t="s">
        <v>66</v>
      </c>
      <c r="F33" s="24">
        <f>F34</f>
        <v>16711.689999999999</v>
      </c>
      <c r="G33" s="25">
        <v>15084.89</v>
      </c>
      <c r="H33" s="25">
        <v>0</v>
      </c>
      <c r="I33" s="25">
        <v>15084.89</v>
      </c>
      <c r="J33" s="25">
        <v>0</v>
      </c>
      <c r="K33" s="25">
        <v>15084.89</v>
      </c>
      <c r="L33" s="25">
        <v>0</v>
      </c>
      <c r="M33" s="24">
        <v>15384.86</v>
      </c>
      <c r="N33" s="26">
        <f>N34</f>
        <v>9083.01</v>
      </c>
    </row>
    <row r="34" spans="1:14" outlineLevel="5">
      <c r="A34" s="4" t="s">
        <v>4</v>
      </c>
      <c r="B34" s="4" t="s">
        <v>14</v>
      </c>
      <c r="C34" s="4" t="s">
        <v>15</v>
      </c>
      <c r="D34" s="4"/>
      <c r="E34" s="3" t="s">
        <v>71</v>
      </c>
      <c r="F34" s="24">
        <f>F35</f>
        <v>16711.689999999999</v>
      </c>
      <c r="G34" s="25">
        <v>15084.89</v>
      </c>
      <c r="H34" s="25">
        <v>0</v>
      </c>
      <c r="I34" s="25">
        <v>15084.89</v>
      </c>
      <c r="J34" s="25">
        <v>0</v>
      </c>
      <c r="K34" s="25">
        <v>15084.89</v>
      </c>
      <c r="L34" s="25">
        <v>0</v>
      </c>
      <c r="M34" s="24">
        <v>15384.86</v>
      </c>
      <c r="N34" s="26">
        <f>N35</f>
        <v>9083.01</v>
      </c>
    </row>
    <row r="35" spans="1:14" outlineLevel="6">
      <c r="A35" s="4" t="s">
        <v>4</v>
      </c>
      <c r="B35" s="4" t="s">
        <v>14</v>
      </c>
      <c r="C35" s="4" t="s">
        <v>15</v>
      </c>
      <c r="D35" s="4" t="s">
        <v>10</v>
      </c>
      <c r="E35" s="3" t="s">
        <v>68</v>
      </c>
      <c r="F35" s="24">
        <f>16204.89+200+306.8</f>
        <v>16711.689999999999</v>
      </c>
      <c r="G35" s="25">
        <v>15084.89</v>
      </c>
      <c r="H35" s="25">
        <v>0</v>
      </c>
      <c r="I35" s="25">
        <v>15084.89</v>
      </c>
      <c r="J35" s="25">
        <v>0</v>
      </c>
      <c r="K35" s="25">
        <v>15084.89</v>
      </c>
      <c r="L35" s="25">
        <v>0</v>
      </c>
      <c r="M35" s="24">
        <v>15384.86</v>
      </c>
      <c r="N35" s="26">
        <f>15384.86-6301.85</f>
        <v>9083.01</v>
      </c>
    </row>
    <row r="36" spans="1:14" outlineLevel="2">
      <c r="A36" s="4" t="s">
        <v>4</v>
      </c>
      <c r="B36" s="4" t="s">
        <v>16</v>
      </c>
      <c r="C36" s="4"/>
      <c r="D36" s="4"/>
      <c r="E36" s="3" t="s">
        <v>59</v>
      </c>
      <c r="F36" s="24">
        <v>320</v>
      </c>
      <c r="G36" s="25">
        <v>320</v>
      </c>
      <c r="H36" s="25">
        <v>0</v>
      </c>
      <c r="I36" s="25">
        <v>320</v>
      </c>
      <c r="J36" s="25">
        <v>0</v>
      </c>
      <c r="K36" s="25">
        <v>320</v>
      </c>
      <c r="L36" s="25">
        <v>0</v>
      </c>
      <c r="M36" s="24">
        <v>300</v>
      </c>
      <c r="N36" s="26">
        <f>N37</f>
        <v>177.12</v>
      </c>
    </row>
    <row r="37" spans="1:14" outlineLevel="3">
      <c r="A37" s="4" t="s">
        <v>4</v>
      </c>
      <c r="B37" s="4" t="s">
        <v>16</v>
      </c>
      <c r="C37" s="4" t="s">
        <v>7</v>
      </c>
      <c r="D37" s="4"/>
      <c r="E37" s="3" t="s">
        <v>57</v>
      </c>
      <c r="F37" s="24">
        <v>320</v>
      </c>
      <c r="G37" s="25">
        <v>320</v>
      </c>
      <c r="H37" s="25">
        <v>0</v>
      </c>
      <c r="I37" s="25">
        <v>320</v>
      </c>
      <c r="J37" s="25">
        <v>0</v>
      </c>
      <c r="K37" s="25">
        <v>320</v>
      </c>
      <c r="L37" s="25">
        <v>0</v>
      </c>
      <c r="M37" s="24">
        <v>300</v>
      </c>
      <c r="N37" s="26">
        <f>N38</f>
        <v>177.12</v>
      </c>
    </row>
    <row r="38" spans="1:14" ht="25.5" outlineLevel="4">
      <c r="A38" s="4" t="s">
        <v>4</v>
      </c>
      <c r="B38" s="4" t="s">
        <v>16</v>
      </c>
      <c r="C38" s="4" t="s">
        <v>8</v>
      </c>
      <c r="D38" s="4"/>
      <c r="E38" s="3" t="s">
        <v>66</v>
      </c>
      <c r="F38" s="24">
        <v>320</v>
      </c>
      <c r="G38" s="25">
        <v>320</v>
      </c>
      <c r="H38" s="25">
        <v>0</v>
      </c>
      <c r="I38" s="25">
        <v>320</v>
      </c>
      <c r="J38" s="25">
        <v>0</v>
      </c>
      <c r="K38" s="25">
        <v>320</v>
      </c>
      <c r="L38" s="25">
        <v>0</v>
      </c>
      <c r="M38" s="24">
        <v>300</v>
      </c>
      <c r="N38" s="26">
        <f>N39</f>
        <v>177.12</v>
      </c>
    </row>
    <row r="39" spans="1:14" ht="25.5" outlineLevel="5">
      <c r="A39" s="4" t="s">
        <v>4</v>
      </c>
      <c r="B39" s="4" t="s">
        <v>16</v>
      </c>
      <c r="C39" s="4" t="s">
        <v>17</v>
      </c>
      <c r="D39" s="4"/>
      <c r="E39" s="3" t="s">
        <v>89</v>
      </c>
      <c r="F39" s="24">
        <v>320</v>
      </c>
      <c r="G39" s="25">
        <v>320</v>
      </c>
      <c r="H39" s="25">
        <v>0</v>
      </c>
      <c r="I39" s="25">
        <v>320</v>
      </c>
      <c r="J39" s="25">
        <v>0</v>
      </c>
      <c r="K39" s="25">
        <v>320</v>
      </c>
      <c r="L39" s="25">
        <v>0</v>
      </c>
      <c r="M39" s="24">
        <v>300</v>
      </c>
      <c r="N39" s="26">
        <f>N40</f>
        <v>177.12</v>
      </c>
    </row>
    <row r="40" spans="1:14" outlineLevel="6">
      <c r="A40" s="4" t="s">
        <v>4</v>
      </c>
      <c r="B40" s="4" t="s">
        <v>16</v>
      </c>
      <c r="C40" s="4" t="s">
        <v>17</v>
      </c>
      <c r="D40" s="4" t="s">
        <v>10</v>
      </c>
      <c r="E40" s="3" t="s">
        <v>68</v>
      </c>
      <c r="F40" s="24">
        <v>320</v>
      </c>
      <c r="G40" s="25">
        <v>320</v>
      </c>
      <c r="H40" s="25">
        <v>0</v>
      </c>
      <c r="I40" s="25">
        <v>320</v>
      </c>
      <c r="J40" s="25">
        <v>0</v>
      </c>
      <c r="K40" s="25">
        <v>320</v>
      </c>
      <c r="L40" s="25">
        <v>0</v>
      </c>
      <c r="M40" s="24">
        <v>300</v>
      </c>
      <c r="N40" s="26">
        <f>300-122.88</f>
        <v>177.12</v>
      </c>
    </row>
    <row r="41" spans="1:14" outlineLevel="1">
      <c r="A41" s="4" t="s">
        <v>4</v>
      </c>
      <c r="B41" s="4" t="s">
        <v>18</v>
      </c>
      <c r="C41" s="4"/>
      <c r="D41" s="4"/>
      <c r="E41" s="3" t="s">
        <v>54</v>
      </c>
      <c r="F41" s="24">
        <f>F42+F47+F52+F59</f>
        <v>26684.1</v>
      </c>
      <c r="G41" s="25">
        <v>28347.4</v>
      </c>
      <c r="H41" s="25">
        <v>0</v>
      </c>
      <c r="I41" s="25">
        <v>28347.4</v>
      </c>
      <c r="J41" s="25">
        <v>0</v>
      </c>
      <c r="K41" s="25">
        <v>28347.4</v>
      </c>
      <c r="L41" s="25">
        <v>0</v>
      </c>
      <c r="M41" s="24">
        <v>21327.38</v>
      </c>
      <c r="N41" s="26">
        <f>N42+N47+N52</f>
        <v>12727.869999999999</v>
      </c>
    </row>
    <row r="42" spans="1:14" outlineLevel="2">
      <c r="A42" s="4" t="s">
        <v>4</v>
      </c>
      <c r="B42" s="4" t="s">
        <v>19</v>
      </c>
      <c r="C42" s="4"/>
      <c r="D42" s="4"/>
      <c r="E42" s="3" t="s">
        <v>60</v>
      </c>
      <c r="F42" s="24">
        <f>F43</f>
        <v>1558.2</v>
      </c>
      <c r="G42" s="25">
        <v>2230</v>
      </c>
      <c r="H42" s="25">
        <v>0</v>
      </c>
      <c r="I42" s="25">
        <v>2230</v>
      </c>
      <c r="J42" s="25">
        <v>0</v>
      </c>
      <c r="K42" s="25">
        <v>2230</v>
      </c>
      <c r="L42" s="25">
        <v>0</v>
      </c>
      <c r="M42" s="24">
        <v>2000</v>
      </c>
      <c r="N42" s="26">
        <f>N43</f>
        <v>1180.77</v>
      </c>
    </row>
    <row r="43" spans="1:14" outlineLevel="3">
      <c r="A43" s="4" t="s">
        <v>4</v>
      </c>
      <c r="B43" s="4" t="s">
        <v>19</v>
      </c>
      <c r="C43" s="4" t="s">
        <v>7</v>
      </c>
      <c r="D43" s="4"/>
      <c r="E43" s="3" t="s">
        <v>57</v>
      </c>
      <c r="F43" s="24">
        <f>F44</f>
        <v>1558.2</v>
      </c>
      <c r="G43" s="25">
        <v>2230</v>
      </c>
      <c r="H43" s="25">
        <v>0</v>
      </c>
      <c r="I43" s="25">
        <v>2230</v>
      </c>
      <c r="J43" s="25">
        <v>0</v>
      </c>
      <c r="K43" s="25">
        <v>2230</v>
      </c>
      <c r="L43" s="25">
        <v>0</v>
      </c>
      <c r="M43" s="24">
        <v>2000</v>
      </c>
      <c r="N43" s="26">
        <f>N44</f>
        <v>1180.77</v>
      </c>
    </row>
    <row r="44" spans="1:14" ht="25.5" outlineLevel="4">
      <c r="A44" s="4" t="s">
        <v>4</v>
      </c>
      <c r="B44" s="4" t="s">
        <v>19</v>
      </c>
      <c r="C44" s="4" t="s">
        <v>8</v>
      </c>
      <c r="D44" s="4"/>
      <c r="E44" s="3" t="s">
        <v>66</v>
      </c>
      <c r="F44" s="24">
        <f>F45</f>
        <v>1558.2</v>
      </c>
      <c r="G44" s="25">
        <v>2230</v>
      </c>
      <c r="H44" s="25">
        <v>0</v>
      </c>
      <c r="I44" s="25">
        <v>2230</v>
      </c>
      <c r="J44" s="25">
        <v>0</v>
      </c>
      <c r="K44" s="25">
        <v>2230</v>
      </c>
      <c r="L44" s="25">
        <v>0</v>
      </c>
      <c r="M44" s="24">
        <v>2000</v>
      </c>
      <c r="N44" s="26">
        <f>N45</f>
        <v>1180.77</v>
      </c>
    </row>
    <row r="45" spans="1:14" outlineLevel="5">
      <c r="A45" s="4" t="s">
        <v>4</v>
      </c>
      <c r="B45" s="4" t="s">
        <v>19</v>
      </c>
      <c r="C45" s="4" t="s">
        <v>20</v>
      </c>
      <c r="D45" s="4"/>
      <c r="E45" s="3" t="s">
        <v>72</v>
      </c>
      <c r="F45" s="24">
        <f>F46</f>
        <v>1558.2</v>
      </c>
      <c r="G45" s="25">
        <v>2230</v>
      </c>
      <c r="H45" s="25">
        <v>0</v>
      </c>
      <c r="I45" s="25">
        <v>2230</v>
      </c>
      <c r="J45" s="25">
        <v>0</v>
      </c>
      <c r="K45" s="25">
        <v>2230</v>
      </c>
      <c r="L45" s="25">
        <v>0</v>
      </c>
      <c r="M45" s="24">
        <v>2000</v>
      </c>
      <c r="N45" s="26">
        <f>N46</f>
        <v>1180.77</v>
      </c>
    </row>
    <row r="46" spans="1:14" outlineLevel="6">
      <c r="A46" s="4" t="s">
        <v>4</v>
      </c>
      <c r="B46" s="4" t="s">
        <v>19</v>
      </c>
      <c r="C46" s="4" t="s">
        <v>20</v>
      </c>
      <c r="D46" s="4" t="s">
        <v>10</v>
      </c>
      <c r="E46" s="3" t="s">
        <v>68</v>
      </c>
      <c r="F46" s="24">
        <f>2230-200-28.5-306.8-136.5</f>
        <v>1558.2</v>
      </c>
      <c r="G46" s="25">
        <v>2230</v>
      </c>
      <c r="H46" s="25">
        <v>0</v>
      </c>
      <c r="I46" s="25">
        <v>2230</v>
      </c>
      <c r="J46" s="25">
        <v>0</v>
      </c>
      <c r="K46" s="25">
        <v>2230</v>
      </c>
      <c r="L46" s="25">
        <v>0</v>
      </c>
      <c r="M46" s="24">
        <v>2000</v>
      </c>
      <c r="N46" s="26">
        <f>2000-819.23</f>
        <v>1180.77</v>
      </c>
    </row>
    <row r="47" spans="1:14" outlineLevel="2">
      <c r="A47" s="4" t="s">
        <v>4</v>
      </c>
      <c r="B47" s="4" t="s">
        <v>21</v>
      </c>
      <c r="C47" s="4"/>
      <c r="D47" s="4"/>
      <c r="E47" s="3" t="s">
        <v>61</v>
      </c>
      <c r="F47" s="24">
        <f>1580+100</f>
        <v>1680</v>
      </c>
      <c r="G47" s="25">
        <v>1580</v>
      </c>
      <c r="H47" s="25">
        <v>0</v>
      </c>
      <c r="I47" s="25">
        <v>1580</v>
      </c>
      <c r="J47" s="25">
        <v>0</v>
      </c>
      <c r="K47" s="25">
        <v>1580</v>
      </c>
      <c r="L47" s="25">
        <v>0</v>
      </c>
      <c r="M47" s="24">
        <v>1600</v>
      </c>
      <c r="N47" s="26">
        <f>N48</f>
        <v>944.62</v>
      </c>
    </row>
    <row r="48" spans="1:14" outlineLevel="3">
      <c r="A48" s="4" t="s">
        <v>4</v>
      </c>
      <c r="B48" s="4" t="s">
        <v>21</v>
      </c>
      <c r="C48" s="4" t="s">
        <v>7</v>
      </c>
      <c r="D48" s="4"/>
      <c r="E48" s="3" t="s">
        <v>57</v>
      </c>
      <c r="F48" s="24">
        <f t="shared" ref="F48:F51" si="0">1580+100</f>
        <v>1680</v>
      </c>
      <c r="G48" s="25">
        <v>1580</v>
      </c>
      <c r="H48" s="25">
        <v>0</v>
      </c>
      <c r="I48" s="25">
        <v>1580</v>
      </c>
      <c r="J48" s="25">
        <v>0</v>
      </c>
      <c r="K48" s="25">
        <v>1580</v>
      </c>
      <c r="L48" s="25">
        <v>0</v>
      </c>
      <c r="M48" s="24">
        <v>1600</v>
      </c>
      <c r="N48" s="26">
        <f>N49</f>
        <v>944.62</v>
      </c>
    </row>
    <row r="49" spans="1:14" ht="25.5" outlineLevel="4">
      <c r="A49" s="4" t="s">
        <v>4</v>
      </c>
      <c r="B49" s="4" t="s">
        <v>21</v>
      </c>
      <c r="C49" s="4" t="s">
        <v>8</v>
      </c>
      <c r="D49" s="4"/>
      <c r="E49" s="3" t="s">
        <v>66</v>
      </c>
      <c r="F49" s="24">
        <f t="shared" si="0"/>
        <v>1680</v>
      </c>
      <c r="G49" s="25">
        <v>1580</v>
      </c>
      <c r="H49" s="25">
        <v>0</v>
      </c>
      <c r="I49" s="25">
        <v>1580</v>
      </c>
      <c r="J49" s="25">
        <v>0</v>
      </c>
      <c r="K49" s="25">
        <v>1580</v>
      </c>
      <c r="L49" s="25">
        <v>0</v>
      </c>
      <c r="M49" s="24">
        <v>1600</v>
      </c>
      <c r="N49" s="26">
        <f>N50</f>
        <v>944.62</v>
      </c>
    </row>
    <row r="50" spans="1:14" outlineLevel="5">
      <c r="A50" s="4" t="s">
        <v>4</v>
      </c>
      <c r="B50" s="4" t="s">
        <v>21</v>
      </c>
      <c r="C50" s="4" t="s">
        <v>22</v>
      </c>
      <c r="D50" s="4"/>
      <c r="E50" s="3" t="s">
        <v>73</v>
      </c>
      <c r="F50" s="24">
        <f t="shared" si="0"/>
        <v>1680</v>
      </c>
      <c r="G50" s="25">
        <v>1580</v>
      </c>
      <c r="H50" s="25">
        <v>0</v>
      </c>
      <c r="I50" s="25">
        <v>1580</v>
      </c>
      <c r="J50" s="25">
        <v>0</v>
      </c>
      <c r="K50" s="25">
        <v>1580</v>
      </c>
      <c r="L50" s="25">
        <v>0</v>
      </c>
      <c r="M50" s="24">
        <v>1600</v>
      </c>
      <c r="N50" s="26">
        <f>N51</f>
        <v>944.62</v>
      </c>
    </row>
    <row r="51" spans="1:14" outlineLevel="6">
      <c r="A51" s="4" t="s">
        <v>4</v>
      </c>
      <c r="B51" s="4" t="s">
        <v>21</v>
      </c>
      <c r="C51" s="4" t="s">
        <v>22</v>
      </c>
      <c r="D51" s="4" t="s">
        <v>10</v>
      </c>
      <c r="E51" s="3" t="s">
        <v>68</v>
      </c>
      <c r="F51" s="24">
        <f t="shared" si="0"/>
        <v>1680</v>
      </c>
      <c r="G51" s="25">
        <v>1580</v>
      </c>
      <c r="H51" s="25">
        <v>0</v>
      </c>
      <c r="I51" s="25">
        <v>1580</v>
      </c>
      <c r="J51" s="25">
        <v>0</v>
      </c>
      <c r="K51" s="25">
        <v>1580</v>
      </c>
      <c r="L51" s="25">
        <v>0</v>
      </c>
      <c r="M51" s="24">
        <v>1600</v>
      </c>
      <c r="N51" s="26">
        <f>1600-655.38</f>
        <v>944.62</v>
      </c>
    </row>
    <row r="52" spans="1:14" outlineLevel="2">
      <c r="A52" s="4" t="s">
        <v>4</v>
      </c>
      <c r="B52" s="4" t="s">
        <v>23</v>
      </c>
      <c r="C52" s="4"/>
      <c r="D52" s="4"/>
      <c r="E52" s="3" t="s">
        <v>62</v>
      </c>
      <c r="F52" s="24">
        <f>14087-1120</f>
        <v>12967</v>
      </c>
      <c r="G52" s="25">
        <v>14087</v>
      </c>
      <c r="H52" s="25">
        <v>0</v>
      </c>
      <c r="I52" s="25">
        <v>14087</v>
      </c>
      <c r="J52" s="25">
        <v>0</v>
      </c>
      <c r="K52" s="25">
        <v>14087</v>
      </c>
      <c r="L52" s="25">
        <v>0</v>
      </c>
      <c r="M52" s="24">
        <v>17727.38</v>
      </c>
      <c r="N52" s="26">
        <f>N53</f>
        <v>10602.48</v>
      </c>
    </row>
    <row r="53" spans="1:14" outlineLevel="3">
      <c r="A53" s="4" t="s">
        <v>4</v>
      </c>
      <c r="B53" s="4" t="s">
        <v>23</v>
      </c>
      <c r="C53" s="4" t="s">
        <v>7</v>
      </c>
      <c r="D53" s="4"/>
      <c r="E53" s="3" t="s">
        <v>57</v>
      </c>
      <c r="F53" s="24">
        <f t="shared" ref="F53:F54" si="1">14087-1120</f>
        <v>12967</v>
      </c>
      <c r="G53" s="25">
        <v>14087</v>
      </c>
      <c r="H53" s="25">
        <v>0</v>
      </c>
      <c r="I53" s="25">
        <v>14087</v>
      </c>
      <c r="J53" s="25">
        <v>0</v>
      </c>
      <c r="K53" s="25">
        <v>14087</v>
      </c>
      <c r="L53" s="25">
        <v>0</v>
      </c>
      <c r="M53" s="24">
        <v>17727.38</v>
      </c>
      <c r="N53" s="26">
        <f>N54</f>
        <v>10602.48</v>
      </c>
    </row>
    <row r="54" spans="1:14" ht="25.5" outlineLevel="4">
      <c r="A54" s="4" t="s">
        <v>4</v>
      </c>
      <c r="B54" s="4" t="s">
        <v>23</v>
      </c>
      <c r="C54" s="4" t="s">
        <v>8</v>
      </c>
      <c r="D54" s="4"/>
      <c r="E54" s="3" t="s">
        <v>66</v>
      </c>
      <c r="F54" s="24">
        <f t="shared" si="1"/>
        <v>12967</v>
      </c>
      <c r="G54" s="25">
        <v>14087</v>
      </c>
      <c r="H54" s="25">
        <v>0</v>
      </c>
      <c r="I54" s="25">
        <v>14087</v>
      </c>
      <c r="J54" s="25">
        <v>0</v>
      </c>
      <c r="K54" s="25">
        <v>14087</v>
      </c>
      <c r="L54" s="25">
        <v>0</v>
      </c>
      <c r="M54" s="24">
        <v>17727.38</v>
      </c>
      <c r="N54" s="26">
        <f>N55</f>
        <v>10602.48</v>
      </c>
    </row>
    <row r="55" spans="1:14" outlineLevel="5">
      <c r="A55" s="4" t="s">
        <v>4</v>
      </c>
      <c r="B55" s="4" t="s">
        <v>23</v>
      </c>
      <c r="C55" s="4" t="s">
        <v>24</v>
      </c>
      <c r="D55" s="4"/>
      <c r="E55" s="3" t="s">
        <v>74</v>
      </c>
      <c r="F55" s="24">
        <f>13645-1120</f>
        <v>12525</v>
      </c>
      <c r="G55" s="25">
        <v>13645</v>
      </c>
      <c r="H55" s="25">
        <v>0</v>
      </c>
      <c r="I55" s="25">
        <v>13645</v>
      </c>
      <c r="J55" s="25">
        <v>0</v>
      </c>
      <c r="K55" s="25">
        <v>13645</v>
      </c>
      <c r="L55" s="25">
        <v>0</v>
      </c>
      <c r="M55" s="24">
        <v>17727.38</v>
      </c>
      <c r="N55" s="26">
        <f>N56</f>
        <v>10602.48</v>
      </c>
    </row>
    <row r="56" spans="1:14" outlineLevel="6">
      <c r="A56" s="4" t="s">
        <v>4</v>
      </c>
      <c r="B56" s="4" t="s">
        <v>23</v>
      </c>
      <c r="C56" s="4" t="s">
        <v>24</v>
      </c>
      <c r="D56" s="4" t="s">
        <v>10</v>
      </c>
      <c r="E56" s="3" t="s">
        <v>68</v>
      </c>
      <c r="F56" s="24">
        <f>13645-1120</f>
        <v>12525</v>
      </c>
      <c r="G56" s="25">
        <v>13645</v>
      </c>
      <c r="H56" s="25">
        <v>0</v>
      </c>
      <c r="I56" s="25">
        <v>13645</v>
      </c>
      <c r="J56" s="25">
        <v>0</v>
      </c>
      <c r="K56" s="25">
        <v>13645</v>
      </c>
      <c r="L56" s="25">
        <v>0</v>
      </c>
      <c r="M56" s="24">
        <v>17727.38</v>
      </c>
      <c r="N56" s="26">
        <f>17958.54-7356.06</f>
        <v>10602.48</v>
      </c>
    </row>
    <row r="57" spans="1:14" ht="38.25" outlineLevel="5">
      <c r="A57" s="4" t="s">
        <v>4</v>
      </c>
      <c r="B57" s="4" t="s">
        <v>23</v>
      </c>
      <c r="C57" s="4" t="s">
        <v>88</v>
      </c>
      <c r="D57" s="4"/>
      <c r="E57" s="3" t="s">
        <v>87</v>
      </c>
      <c r="F57" s="24">
        <v>442</v>
      </c>
      <c r="G57" s="25">
        <v>442</v>
      </c>
      <c r="H57" s="25">
        <v>0</v>
      </c>
      <c r="I57" s="25">
        <v>442</v>
      </c>
      <c r="J57" s="25">
        <v>0</v>
      </c>
      <c r="K57" s="25">
        <v>442</v>
      </c>
      <c r="L57" s="25">
        <v>0</v>
      </c>
      <c r="M57" s="24">
        <v>0</v>
      </c>
      <c r="N57" s="26">
        <v>0</v>
      </c>
    </row>
    <row r="58" spans="1:14" outlineLevel="6">
      <c r="A58" s="4" t="s">
        <v>4</v>
      </c>
      <c r="B58" s="4" t="s">
        <v>23</v>
      </c>
      <c r="C58" s="4" t="s">
        <v>88</v>
      </c>
      <c r="D58" s="4" t="s">
        <v>10</v>
      </c>
      <c r="E58" s="3" t="s">
        <v>68</v>
      </c>
      <c r="F58" s="24">
        <v>442</v>
      </c>
      <c r="G58" s="25">
        <v>442</v>
      </c>
      <c r="H58" s="25">
        <v>0</v>
      </c>
      <c r="I58" s="25">
        <v>442</v>
      </c>
      <c r="J58" s="25">
        <v>0</v>
      </c>
      <c r="K58" s="25">
        <v>442</v>
      </c>
      <c r="L58" s="25">
        <v>0</v>
      </c>
      <c r="M58" s="24">
        <v>0</v>
      </c>
      <c r="N58" s="26">
        <v>0</v>
      </c>
    </row>
    <row r="59" spans="1:14" ht="25.5" outlineLevel="2">
      <c r="A59" s="4" t="s">
        <v>4</v>
      </c>
      <c r="B59" s="4" t="s">
        <v>25</v>
      </c>
      <c r="C59" s="4"/>
      <c r="D59" s="4"/>
      <c r="E59" s="3" t="s">
        <v>63</v>
      </c>
      <c r="F59" s="24">
        <f>F62+F64+F66+F68+F73</f>
        <v>10478.9</v>
      </c>
      <c r="G59" s="25">
        <v>10450.4</v>
      </c>
      <c r="H59" s="25">
        <v>0</v>
      </c>
      <c r="I59" s="25">
        <v>10450.4</v>
      </c>
      <c r="J59" s="25">
        <v>0</v>
      </c>
      <c r="K59" s="25">
        <v>10450.4</v>
      </c>
      <c r="L59" s="25">
        <v>0</v>
      </c>
      <c r="M59" s="24">
        <v>0</v>
      </c>
      <c r="N59" s="26">
        <v>0</v>
      </c>
    </row>
    <row r="60" spans="1:14" ht="51" outlineLevel="3">
      <c r="A60" s="4" t="s">
        <v>4</v>
      </c>
      <c r="B60" s="4" t="s">
        <v>25</v>
      </c>
      <c r="C60" s="4" t="s">
        <v>26</v>
      </c>
      <c r="D60" s="4"/>
      <c r="E60" s="3" t="s">
        <v>64</v>
      </c>
      <c r="F60" s="24">
        <f>F61</f>
        <v>2153.9</v>
      </c>
      <c r="G60" s="25">
        <v>2125.4</v>
      </c>
      <c r="H60" s="25">
        <v>0</v>
      </c>
      <c r="I60" s="25">
        <v>2125.4</v>
      </c>
      <c r="J60" s="25">
        <v>0</v>
      </c>
      <c r="K60" s="25">
        <v>2125.4</v>
      </c>
      <c r="L60" s="25">
        <v>0</v>
      </c>
      <c r="M60" s="24">
        <v>0</v>
      </c>
      <c r="N60" s="26">
        <v>0</v>
      </c>
    </row>
    <row r="61" spans="1:14" ht="25.5" outlineLevel="4">
      <c r="A61" s="4" t="s">
        <v>4</v>
      </c>
      <c r="B61" s="4" t="s">
        <v>25</v>
      </c>
      <c r="C61" s="4" t="s">
        <v>27</v>
      </c>
      <c r="D61" s="4"/>
      <c r="E61" s="3" t="s">
        <v>75</v>
      </c>
      <c r="F61" s="24">
        <f>F62+F64+F66+F68</f>
        <v>2153.9</v>
      </c>
      <c r="G61" s="25">
        <v>2125.4</v>
      </c>
      <c r="H61" s="25">
        <v>0</v>
      </c>
      <c r="I61" s="25">
        <v>2125.4</v>
      </c>
      <c r="J61" s="25">
        <v>0</v>
      </c>
      <c r="K61" s="25">
        <v>2125.4</v>
      </c>
      <c r="L61" s="25">
        <v>0</v>
      </c>
      <c r="M61" s="24">
        <v>0</v>
      </c>
      <c r="N61" s="26">
        <v>0</v>
      </c>
    </row>
    <row r="62" spans="1:14" ht="25.5" outlineLevel="5">
      <c r="A62" s="4" t="s">
        <v>4</v>
      </c>
      <c r="B62" s="4" t="s">
        <v>25</v>
      </c>
      <c r="C62" s="4" t="s">
        <v>28</v>
      </c>
      <c r="D62" s="4"/>
      <c r="E62" s="3" t="s">
        <v>80</v>
      </c>
      <c r="F62" s="24">
        <f>F63</f>
        <v>106.98</v>
      </c>
      <c r="G62" s="25">
        <v>78.5</v>
      </c>
      <c r="H62" s="25">
        <v>0</v>
      </c>
      <c r="I62" s="25">
        <v>78.5</v>
      </c>
      <c r="J62" s="25">
        <v>0</v>
      </c>
      <c r="K62" s="25">
        <v>78.5</v>
      </c>
      <c r="L62" s="25">
        <v>0</v>
      </c>
      <c r="M62" s="24">
        <v>0</v>
      </c>
      <c r="N62" s="26">
        <v>0</v>
      </c>
    </row>
    <row r="63" spans="1:14" ht="25.5" outlineLevel="6">
      <c r="A63" s="4" t="s">
        <v>4</v>
      </c>
      <c r="B63" s="4" t="s">
        <v>25</v>
      </c>
      <c r="C63" s="4" t="s">
        <v>28</v>
      </c>
      <c r="D63" s="4" t="s">
        <v>29</v>
      </c>
      <c r="E63" s="3" t="s">
        <v>76</v>
      </c>
      <c r="F63" s="24">
        <f>78.48+28.5</f>
        <v>106.98</v>
      </c>
      <c r="G63" s="25">
        <v>78.5</v>
      </c>
      <c r="H63" s="25">
        <v>0</v>
      </c>
      <c r="I63" s="25">
        <v>78.5</v>
      </c>
      <c r="J63" s="25">
        <v>0</v>
      </c>
      <c r="K63" s="25">
        <v>78.5</v>
      </c>
      <c r="L63" s="25">
        <v>0</v>
      </c>
      <c r="M63" s="24">
        <v>0</v>
      </c>
      <c r="N63" s="26">
        <v>0</v>
      </c>
    </row>
    <row r="64" spans="1:14" ht="25.5" outlineLevel="5">
      <c r="A64" s="4" t="s">
        <v>4</v>
      </c>
      <c r="B64" s="4" t="s">
        <v>25</v>
      </c>
      <c r="C64" s="4" t="s">
        <v>30</v>
      </c>
      <c r="D64" s="4"/>
      <c r="E64" s="3" t="s">
        <v>81</v>
      </c>
      <c r="F64" s="24">
        <v>1251.5999999999999</v>
      </c>
      <c r="G64" s="25">
        <v>1251.5999999999999</v>
      </c>
      <c r="H64" s="25">
        <v>0</v>
      </c>
      <c r="I64" s="25">
        <v>1251.5999999999999</v>
      </c>
      <c r="J64" s="25">
        <v>0</v>
      </c>
      <c r="K64" s="25">
        <v>1251.5999999999999</v>
      </c>
      <c r="L64" s="25">
        <v>0</v>
      </c>
      <c r="M64" s="24">
        <v>0</v>
      </c>
      <c r="N64" s="26">
        <v>0</v>
      </c>
    </row>
    <row r="65" spans="1:14" ht="25.5" outlineLevel="6">
      <c r="A65" s="4" t="s">
        <v>4</v>
      </c>
      <c r="B65" s="4" t="s">
        <v>25</v>
      </c>
      <c r="C65" s="4" t="s">
        <v>30</v>
      </c>
      <c r="D65" s="4" t="s">
        <v>29</v>
      </c>
      <c r="E65" s="3" t="s">
        <v>76</v>
      </c>
      <c r="F65" s="24">
        <v>1251.5999999999999</v>
      </c>
      <c r="G65" s="25">
        <v>1251.5999999999999</v>
      </c>
      <c r="H65" s="25">
        <v>0</v>
      </c>
      <c r="I65" s="25">
        <v>1251.5999999999999</v>
      </c>
      <c r="J65" s="25">
        <v>0</v>
      </c>
      <c r="K65" s="25">
        <v>1251.5999999999999</v>
      </c>
      <c r="L65" s="25">
        <v>0</v>
      </c>
      <c r="M65" s="24">
        <v>0</v>
      </c>
      <c r="N65" s="26">
        <v>0</v>
      </c>
    </row>
    <row r="66" spans="1:14" ht="38.25" outlineLevel="5">
      <c r="A66" s="4" t="s">
        <v>4</v>
      </c>
      <c r="B66" s="4" t="s">
        <v>25</v>
      </c>
      <c r="C66" s="4" t="s">
        <v>31</v>
      </c>
      <c r="D66" s="4"/>
      <c r="E66" s="3" t="s">
        <v>82</v>
      </c>
      <c r="F66" s="24">
        <v>46.92</v>
      </c>
      <c r="G66" s="25">
        <v>46.9</v>
      </c>
      <c r="H66" s="25">
        <v>0</v>
      </c>
      <c r="I66" s="25">
        <v>46.9</v>
      </c>
      <c r="J66" s="25">
        <v>0</v>
      </c>
      <c r="K66" s="25">
        <v>46.9</v>
      </c>
      <c r="L66" s="25">
        <v>0</v>
      </c>
      <c r="M66" s="24">
        <v>0</v>
      </c>
      <c r="N66" s="26">
        <v>0</v>
      </c>
    </row>
    <row r="67" spans="1:14" ht="25.5" outlineLevel="6">
      <c r="A67" s="4" t="s">
        <v>4</v>
      </c>
      <c r="B67" s="4" t="s">
        <v>25</v>
      </c>
      <c r="C67" s="4" t="s">
        <v>31</v>
      </c>
      <c r="D67" s="4" t="s">
        <v>29</v>
      </c>
      <c r="E67" s="3" t="s">
        <v>76</v>
      </c>
      <c r="F67" s="24">
        <v>46.92</v>
      </c>
      <c r="G67" s="25">
        <v>46.9</v>
      </c>
      <c r="H67" s="25">
        <v>0</v>
      </c>
      <c r="I67" s="25">
        <v>46.9</v>
      </c>
      <c r="J67" s="25">
        <v>0</v>
      </c>
      <c r="K67" s="25">
        <v>46.9</v>
      </c>
      <c r="L67" s="25">
        <v>0</v>
      </c>
      <c r="M67" s="24">
        <v>0</v>
      </c>
      <c r="N67" s="26">
        <v>0</v>
      </c>
    </row>
    <row r="68" spans="1:14" ht="38.25" outlineLevel="5">
      <c r="A68" s="4" t="s">
        <v>4</v>
      </c>
      <c r="B68" s="4" t="s">
        <v>25</v>
      </c>
      <c r="C68" s="4" t="s">
        <v>32</v>
      </c>
      <c r="D68" s="4"/>
      <c r="E68" s="3" t="s">
        <v>83</v>
      </c>
      <c r="F68" s="24">
        <v>748.4</v>
      </c>
      <c r="G68" s="25">
        <v>748.4</v>
      </c>
      <c r="H68" s="25">
        <v>0</v>
      </c>
      <c r="I68" s="25">
        <v>748.4</v>
      </c>
      <c r="J68" s="25">
        <v>0</v>
      </c>
      <c r="K68" s="25">
        <v>748.4</v>
      </c>
      <c r="L68" s="25">
        <v>0</v>
      </c>
      <c r="M68" s="24">
        <v>0</v>
      </c>
      <c r="N68" s="26">
        <v>0</v>
      </c>
    </row>
    <row r="69" spans="1:14" ht="25.5" outlineLevel="6">
      <c r="A69" s="4" t="s">
        <v>4</v>
      </c>
      <c r="B69" s="4" t="s">
        <v>25</v>
      </c>
      <c r="C69" s="4" t="s">
        <v>32</v>
      </c>
      <c r="D69" s="4" t="s">
        <v>29</v>
      </c>
      <c r="E69" s="3" t="s">
        <v>76</v>
      </c>
      <c r="F69" s="24">
        <v>748.4</v>
      </c>
      <c r="G69" s="25">
        <v>748.4</v>
      </c>
      <c r="H69" s="25">
        <v>0</v>
      </c>
      <c r="I69" s="25">
        <v>748.4</v>
      </c>
      <c r="J69" s="25">
        <v>0</v>
      </c>
      <c r="K69" s="25">
        <v>748.4</v>
      </c>
      <c r="L69" s="25">
        <v>0</v>
      </c>
      <c r="M69" s="24">
        <v>0</v>
      </c>
      <c r="N69" s="26">
        <v>0</v>
      </c>
    </row>
    <row r="70" spans="1:14" outlineLevel="3">
      <c r="A70" s="4" t="s">
        <v>4</v>
      </c>
      <c r="B70" s="4" t="s">
        <v>25</v>
      </c>
      <c r="C70" s="4" t="s">
        <v>7</v>
      </c>
      <c r="D70" s="4"/>
      <c r="E70" s="3" t="s">
        <v>57</v>
      </c>
      <c r="F70" s="24">
        <v>8325</v>
      </c>
      <c r="G70" s="25">
        <v>8325</v>
      </c>
      <c r="H70" s="25">
        <v>0</v>
      </c>
      <c r="I70" s="25">
        <v>8325</v>
      </c>
      <c r="J70" s="25">
        <v>0</v>
      </c>
      <c r="K70" s="25">
        <v>8325</v>
      </c>
      <c r="L70" s="25">
        <v>0</v>
      </c>
      <c r="M70" s="24">
        <v>0</v>
      </c>
      <c r="N70" s="26">
        <v>0</v>
      </c>
    </row>
    <row r="71" spans="1:14" ht="25.5" outlineLevel="4">
      <c r="A71" s="4" t="s">
        <v>4</v>
      </c>
      <c r="B71" s="4" t="s">
        <v>25</v>
      </c>
      <c r="C71" s="4" t="s">
        <v>8</v>
      </c>
      <c r="D71" s="4"/>
      <c r="E71" s="3" t="s">
        <v>66</v>
      </c>
      <c r="F71" s="24">
        <v>8325</v>
      </c>
      <c r="G71" s="25">
        <v>8325</v>
      </c>
      <c r="H71" s="25">
        <v>0</v>
      </c>
      <c r="I71" s="25">
        <v>8325</v>
      </c>
      <c r="J71" s="25">
        <v>0</v>
      </c>
      <c r="K71" s="25">
        <v>8325</v>
      </c>
      <c r="L71" s="25">
        <v>0</v>
      </c>
      <c r="M71" s="24">
        <v>0</v>
      </c>
      <c r="N71" s="26">
        <v>0</v>
      </c>
    </row>
    <row r="72" spans="1:14" ht="25.5" outlineLevel="5">
      <c r="A72" s="4" t="s">
        <v>4</v>
      </c>
      <c r="B72" s="4" t="s">
        <v>25</v>
      </c>
      <c r="C72" s="4" t="s">
        <v>33</v>
      </c>
      <c r="D72" s="4"/>
      <c r="E72" s="3" t="s">
        <v>77</v>
      </c>
      <c r="F72" s="24">
        <v>8325</v>
      </c>
      <c r="G72" s="25">
        <v>8325</v>
      </c>
      <c r="H72" s="25">
        <v>0</v>
      </c>
      <c r="I72" s="25">
        <v>8325</v>
      </c>
      <c r="J72" s="25">
        <v>0</v>
      </c>
      <c r="K72" s="25">
        <v>8325</v>
      </c>
      <c r="L72" s="25">
        <v>0</v>
      </c>
      <c r="M72" s="24">
        <v>0</v>
      </c>
      <c r="N72" s="26">
        <v>0</v>
      </c>
    </row>
    <row r="73" spans="1:14" outlineLevel="6">
      <c r="A73" s="4" t="s">
        <v>4</v>
      </c>
      <c r="B73" s="4" t="s">
        <v>25</v>
      </c>
      <c r="C73" s="4" t="s">
        <v>33</v>
      </c>
      <c r="D73" s="4" t="s">
        <v>10</v>
      </c>
      <c r="E73" s="3" t="s">
        <v>68</v>
      </c>
      <c r="F73" s="24">
        <v>8325</v>
      </c>
      <c r="G73" s="25">
        <v>8325</v>
      </c>
      <c r="H73" s="25">
        <v>0</v>
      </c>
      <c r="I73" s="25">
        <v>8325</v>
      </c>
      <c r="J73" s="25">
        <v>0</v>
      </c>
      <c r="K73" s="25">
        <v>8325</v>
      </c>
      <c r="L73" s="25">
        <v>0</v>
      </c>
      <c r="M73" s="24">
        <v>0</v>
      </c>
      <c r="N73" s="26">
        <v>0</v>
      </c>
    </row>
    <row r="74" spans="1:14" ht="25.5" outlineLevel="1">
      <c r="A74" s="4" t="s">
        <v>4</v>
      </c>
      <c r="B74" s="4" t="s">
        <v>34</v>
      </c>
      <c r="C74" s="4"/>
      <c r="D74" s="4"/>
      <c r="E74" s="3" t="s">
        <v>55</v>
      </c>
      <c r="F74" s="24">
        <f>F75</f>
        <v>3875.38</v>
      </c>
      <c r="G74" s="25">
        <v>3738.88</v>
      </c>
      <c r="H74" s="25">
        <v>0</v>
      </c>
      <c r="I74" s="25">
        <v>3738.88</v>
      </c>
      <c r="J74" s="25">
        <v>0</v>
      </c>
      <c r="K74" s="25">
        <v>3738.88</v>
      </c>
      <c r="L74" s="25">
        <v>0</v>
      </c>
      <c r="M74" s="24">
        <f t="shared" ref="M74:N78" si="2">M75</f>
        <v>2970</v>
      </c>
      <c r="N74" s="24">
        <f t="shared" si="2"/>
        <v>18225.400000000001</v>
      </c>
    </row>
    <row r="75" spans="1:14" outlineLevel="2">
      <c r="A75" s="4" t="s">
        <v>4</v>
      </c>
      <c r="B75" s="4" t="s">
        <v>35</v>
      </c>
      <c r="C75" s="4"/>
      <c r="D75" s="4"/>
      <c r="E75" s="3" t="s">
        <v>65</v>
      </c>
      <c r="F75" s="24">
        <f>F76</f>
        <v>3875.38</v>
      </c>
      <c r="G75" s="25">
        <v>3738.88</v>
      </c>
      <c r="H75" s="25">
        <v>0</v>
      </c>
      <c r="I75" s="25">
        <v>3738.88</v>
      </c>
      <c r="J75" s="25">
        <v>0</v>
      </c>
      <c r="K75" s="25">
        <v>3738.88</v>
      </c>
      <c r="L75" s="25">
        <v>0</v>
      </c>
      <c r="M75" s="24">
        <f t="shared" si="2"/>
        <v>2970</v>
      </c>
      <c r="N75" s="24">
        <f t="shared" si="2"/>
        <v>18225.400000000001</v>
      </c>
    </row>
    <row r="76" spans="1:14" outlineLevel="3">
      <c r="A76" s="4" t="s">
        <v>4</v>
      </c>
      <c r="B76" s="4" t="s">
        <v>35</v>
      </c>
      <c r="C76" s="4" t="s">
        <v>7</v>
      </c>
      <c r="D76" s="4"/>
      <c r="E76" s="3" t="s">
        <v>57</v>
      </c>
      <c r="F76" s="24">
        <f>F77</f>
        <v>3875.38</v>
      </c>
      <c r="G76" s="25">
        <v>3738.88</v>
      </c>
      <c r="H76" s="25">
        <v>0</v>
      </c>
      <c r="I76" s="25">
        <v>3738.88</v>
      </c>
      <c r="J76" s="25">
        <v>0</v>
      </c>
      <c r="K76" s="25">
        <v>3738.88</v>
      </c>
      <c r="L76" s="25">
        <v>0</v>
      </c>
      <c r="M76" s="24">
        <f t="shared" si="2"/>
        <v>2970</v>
      </c>
      <c r="N76" s="24">
        <f t="shared" si="2"/>
        <v>18225.400000000001</v>
      </c>
    </row>
    <row r="77" spans="1:14" ht="25.5" outlineLevel="4">
      <c r="A77" s="4" t="s">
        <v>4</v>
      </c>
      <c r="B77" s="4" t="s">
        <v>35</v>
      </c>
      <c r="C77" s="4" t="s">
        <v>8</v>
      </c>
      <c r="D77" s="4"/>
      <c r="E77" s="3" t="s">
        <v>66</v>
      </c>
      <c r="F77" s="24">
        <f>F78</f>
        <v>3875.38</v>
      </c>
      <c r="G77" s="25">
        <v>3738.88</v>
      </c>
      <c r="H77" s="25">
        <v>0</v>
      </c>
      <c r="I77" s="25">
        <v>3738.88</v>
      </c>
      <c r="J77" s="25">
        <v>0</v>
      </c>
      <c r="K77" s="25">
        <v>3738.88</v>
      </c>
      <c r="L77" s="25">
        <v>0</v>
      </c>
      <c r="M77" s="24">
        <f t="shared" si="2"/>
        <v>2970</v>
      </c>
      <c r="N77" s="24">
        <f t="shared" si="2"/>
        <v>18225.400000000001</v>
      </c>
    </row>
    <row r="78" spans="1:14" ht="25.5" outlineLevel="5">
      <c r="A78" s="4" t="s">
        <v>4</v>
      </c>
      <c r="B78" s="4" t="s">
        <v>35</v>
      </c>
      <c r="C78" s="4" t="s">
        <v>36</v>
      </c>
      <c r="D78" s="4"/>
      <c r="E78" s="3" t="s">
        <v>78</v>
      </c>
      <c r="F78" s="24">
        <f>F79</f>
        <v>3875.38</v>
      </c>
      <c r="G78" s="25">
        <v>3738.88</v>
      </c>
      <c r="H78" s="25">
        <v>0</v>
      </c>
      <c r="I78" s="25">
        <v>3738.88</v>
      </c>
      <c r="J78" s="25">
        <v>0</v>
      </c>
      <c r="K78" s="25">
        <v>3738.88</v>
      </c>
      <c r="L78" s="25">
        <v>0</v>
      </c>
      <c r="M78" s="24">
        <f t="shared" si="2"/>
        <v>2970</v>
      </c>
      <c r="N78" s="24">
        <f t="shared" si="2"/>
        <v>18225.400000000001</v>
      </c>
    </row>
    <row r="79" spans="1:14" outlineLevel="6">
      <c r="A79" s="4" t="s">
        <v>4</v>
      </c>
      <c r="B79" s="4" t="s">
        <v>35</v>
      </c>
      <c r="C79" s="4" t="s">
        <v>36</v>
      </c>
      <c r="D79" s="4" t="s">
        <v>10</v>
      </c>
      <c r="E79" s="3" t="s">
        <v>68</v>
      </c>
      <c r="F79" s="24">
        <f>3738.88+136.5</f>
        <v>3875.38</v>
      </c>
      <c r="G79" s="25">
        <v>3738.88</v>
      </c>
      <c r="H79" s="25">
        <v>0</v>
      </c>
      <c r="I79" s="25">
        <v>3738.88</v>
      </c>
      <c r="J79" s="25">
        <v>0</v>
      </c>
      <c r="K79" s="25">
        <v>3738.88</v>
      </c>
      <c r="L79" s="25">
        <v>0</v>
      </c>
      <c r="M79" s="24">
        <v>2970</v>
      </c>
      <c r="N79" s="24">
        <f>2970+15255.4</f>
        <v>18225.400000000001</v>
      </c>
    </row>
    <row r="80" spans="1:14">
      <c r="A80" s="2"/>
      <c r="B80" s="2"/>
      <c r="C80" s="2"/>
      <c r="D80" s="2"/>
      <c r="E80" s="2"/>
      <c r="F80" s="2"/>
      <c r="G80" s="2"/>
      <c r="H80" s="2"/>
      <c r="I80" s="2"/>
      <c r="J80" s="2"/>
      <c r="K80" s="2"/>
      <c r="L80" s="2"/>
      <c r="M80" s="2"/>
      <c r="N80" s="20" t="s">
        <v>84</v>
      </c>
    </row>
    <row r="81" spans="1:14">
      <c r="A81" s="33"/>
      <c r="B81" s="33"/>
      <c r="C81" s="33"/>
      <c r="D81" s="33"/>
      <c r="E81" s="33"/>
      <c r="F81" s="33"/>
      <c r="G81" s="33"/>
      <c r="H81" s="33"/>
      <c r="I81" s="33"/>
      <c r="J81" s="33"/>
      <c r="K81" s="33"/>
      <c r="L81" s="33"/>
      <c r="M81" s="33"/>
      <c r="N81" s="33"/>
    </row>
  </sheetData>
  <mergeCells count="20">
    <mergeCell ref="A81:N81"/>
    <mergeCell ref="A12:N13"/>
    <mergeCell ref="F15:N15"/>
    <mergeCell ref="M16:N16"/>
    <mergeCell ref="E6:N6"/>
    <mergeCell ref="E7:N7"/>
    <mergeCell ref="E8:N8"/>
    <mergeCell ref="E9:N9"/>
    <mergeCell ref="E10:N10"/>
    <mergeCell ref="E15:E17"/>
    <mergeCell ref="A15:A17"/>
    <mergeCell ref="B15:B17"/>
    <mergeCell ref="C15:C17"/>
    <mergeCell ref="D15:D17"/>
    <mergeCell ref="E11:N11"/>
    <mergeCell ref="F1:N1"/>
    <mergeCell ref="E2:N2"/>
    <mergeCell ref="E3:N3"/>
    <mergeCell ref="F5:N5"/>
    <mergeCell ref="F16:F17"/>
  </mergeCells>
  <pageMargins left="1.1811023622047245" right="0.39370078740157483" top="0.78740157480314965" bottom="0.78740157480314965" header="0.39370078740157483" footer="0.51181102362204722"/>
  <pageSetup paperSize="9" scale="7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Рагузина Ирина</cp:lastModifiedBy>
  <cp:lastPrinted>2017-09-29T13:27:21Z</cp:lastPrinted>
  <dcterms:created xsi:type="dcterms:W3CDTF">2017-07-24T11:29:21Z</dcterms:created>
  <dcterms:modified xsi:type="dcterms:W3CDTF">2017-10-05T13:26:01Z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