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ocuments\Программа ЖКХ\2023-2028\июнь\"/>
    </mc:Choice>
  </mc:AlternateContent>
  <xr:revisionPtr revIDLastSave="0" documentId="13_ncr:1_{56F0DE3B-B64A-4E95-99AC-43C8224072B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</sheets>
  <definedNames>
    <definedName name="_GoBack" localSheetId="0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39" i="1" l="1"/>
  <c r="AG30" i="1" s="1"/>
  <c r="AM288" i="1" l="1"/>
  <c r="AH198" i="1"/>
  <c r="AG109" i="1" l="1"/>
  <c r="AM139" i="1"/>
  <c r="AM149" i="1" l="1"/>
  <c r="AM104" i="1"/>
  <c r="AH88" i="1" l="1"/>
  <c r="AM310" i="1" l="1"/>
  <c r="AM308" i="1"/>
  <c r="AM307" i="1"/>
  <c r="AM306" i="1"/>
  <c r="AM305" i="1"/>
  <c r="AM304" i="1"/>
  <c r="AM302" i="1"/>
  <c r="AM301" i="1"/>
  <c r="AL300" i="1"/>
  <c r="AK300" i="1"/>
  <c r="AJ300" i="1"/>
  <c r="AI300" i="1"/>
  <c r="AH300" i="1"/>
  <c r="AG300" i="1"/>
  <c r="AM298" i="1"/>
  <c r="AM296" i="1"/>
  <c r="AM295" i="1"/>
  <c r="AM294" i="1"/>
  <c r="AM292" i="1"/>
  <c r="AL290" i="1"/>
  <c r="AK290" i="1"/>
  <c r="AJ290" i="1"/>
  <c r="AI290" i="1"/>
  <c r="AH290" i="1"/>
  <c r="AG290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M259" i="1"/>
  <c r="AM258" i="1"/>
  <c r="AM257" i="1"/>
  <c r="AM256" i="1"/>
  <c r="AM255" i="1"/>
  <c r="AM254" i="1"/>
  <c r="AM253" i="1"/>
  <c r="AM252" i="1"/>
  <c r="AM251" i="1"/>
  <c r="AM250" i="1"/>
  <c r="AM249" i="1"/>
  <c r="AM248" i="1"/>
  <c r="AM247" i="1"/>
  <c r="AM246" i="1"/>
  <c r="AM245" i="1"/>
  <c r="AM244" i="1"/>
  <c r="AM243" i="1"/>
  <c r="AM242" i="1"/>
  <c r="AM241" i="1"/>
  <c r="AM240" i="1"/>
  <c r="AM239" i="1"/>
  <c r="AM238" i="1"/>
  <c r="AM237" i="1"/>
  <c r="AM236" i="1"/>
  <c r="AM235" i="1"/>
  <c r="AM234" i="1"/>
  <c r="AM233" i="1"/>
  <c r="AM232" i="1"/>
  <c r="AM231" i="1"/>
  <c r="AM230" i="1"/>
  <c r="AM229" i="1"/>
  <c r="AM228" i="1"/>
  <c r="AM227" i="1"/>
  <c r="AM226" i="1"/>
  <c r="AM225" i="1"/>
  <c r="AM224" i="1"/>
  <c r="AM223" i="1"/>
  <c r="AM222" i="1"/>
  <c r="AM221" i="1"/>
  <c r="AM220" i="1"/>
  <c r="AM219" i="1"/>
  <c r="AM218" i="1"/>
  <c r="AM217" i="1"/>
  <c r="AM216" i="1"/>
  <c r="AM215" i="1"/>
  <c r="AM214" i="1"/>
  <c r="AM213" i="1"/>
  <c r="AM212" i="1"/>
  <c r="AM211" i="1"/>
  <c r="AM210" i="1"/>
  <c r="AM209" i="1"/>
  <c r="AM208" i="1"/>
  <c r="AM207" i="1"/>
  <c r="AM206" i="1"/>
  <c r="AF206" i="1"/>
  <c r="AE206" i="1"/>
  <c r="AD206" i="1"/>
  <c r="AM204" i="1"/>
  <c r="AM203" i="1"/>
  <c r="AM202" i="1"/>
  <c r="AM201" i="1"/>
  <c r="AM200" i="1"/>
  <c r="AF200" i="1"/>
  <c r="AF198" i="1" s="1"/>
  <c r="AF186" i="1" s="1"/>
  <c r="AE200" i="1"/>
  <c r="AE198" i="1" s="1"/>
  <c r="AE186" i="1" s="1"/>
  <c r="AD200" i="1"/>
  <c r="AD198" i="1" s="1"/>
  <c r="AD186" i="1" s="1"/>
  <c r="AL198" i="1"/>
  <c r="AK198" i="1"/>
  <c r="AJ198" i="1"/>
  <c r="AI198" i="1"/>
  <c r="AG198" i="1"/>
  <c r="AM196" i="1"/>
  <c r="AM195" i="1"/>
  <c r="AM193" i="1"/>
  <c r="AM192" i="1"/>
  <c r="AM190" i="1"/>
  <c r="AM189" i="1"/>
  <c r="AL187" i="1"/>
  <c r="AK187" i="1"/>
  <c r="AJ187" i="1"/>
  <c r="AI187" i="1"/>
  <c r="AH187" i="1"/>
  <c r="AG187" i="1"/>
  <c r="AM185" i="1"/>
  <c r="AM184" i="1"/>
  <c r="AM183" i="1"/>
  <c r="AM182" i="1"/>
  <c r="AM181" i="1"/>
  <c r="AM180" i="1"/>
  <c r="AM179" i="1"/>
  <c r="AM178" i="1"/>
  <c r="AM177" i="1"/>
  <c r="AM176" i="1"/>
  <c r="AM175" i="1"/>
  <c r="AL174" i="1"/>
  <c r="AL161" i="1" s="1"/>
  <c r="AK174" i="1"/>
  <c r="AK161" i="1" s="1"/>
  <c r="AJ174" i="1"/>
  <c r="AJ161" i="1" s="1"/>
  <c r="AI174" i="1"/>
  <c r="AI161" i="1" s="1"/>
  <c r="AH174" i="1"/>
  <c r="AH161" i="1" s="1"/>
  <c r="AG174" i="1"/>
  <c r="AM173" i="1"/>
  <c r="AM172" i="1"/>
  <c r="AM171" i="1"/>
  <c r="AM170" i="1"/>
  <c r="AF169" i="1"/>
  <c r="AE169" i="1"/>
  <c r="AD169" i="1"/>
  <c r="AM168" i="1"/>
  <c r="AM167" i="1"/>
  <c r="AM166" i="1"/>
  <c r="AM165" i="1"/>
  <c r="AF164" i="1"/>
  <c r="AE164" i="1"/>
  <c r="AD164" i="1"/>
  <c r="AM162" i="1"/>
  <c r="AM159" i="1"/>
  <c r="AM158" i="1"/>
  <c r="AM156" i="1"/>
  <c r="AM155" i="1"/>
  <c r="AM154" i="1"/>
  <c r="AM153" i="1"/>
  <c r="AL151" i="1"/>
  <c r="AK151" i="1"/>
  <c r="AJ151" i="1"/>
  <c r="AI151" i="1"/>
  <c r="AH151" i="1"/>
  <c r="AG151" i="1"/>
  <c r="AF151" i="1"/>
  <c r="AE151" i="1"/>
  <c r="AD151" i="1"/>
  <c r="AM148" i="1"/>
  <c r="AM147" i="1"/>
  <c r="AM144" i="1"/>
  <c r="AM143" i="1"/>
  <c r="AM142" i="1"/>
  <c r="AL141" i="1"/>
  <c r="AK141" i="1"/>
  <c r="AJ141" i="1"/>
  <c r="AI141" i="1"/>
  <c r="AH141" i="1"/>
  <c r="AG141" i="1"/>
  <c r="AM138" i="1"/>
  <c r="AM137" i="1"/>
  <c r="AM135" i="1"/>
  <c r="AM134" i="1"/>
  <c r="AM133" i="1"/>
  <c r="AM123" i="1"/>
  <c r="AM122" i="1"/>
  <c r="AM112" i="1"/>
  <c r="AM111" i="1"/>
  <c r="AL109" i="1"/>
  <c r="AK109" i="1"/>
  <c r="AJ109" i="1"/>
  <c r="AI109" i="1"/>
  <c r="AH109" i="1"/>
  <c r="AM107" i="1"/>
  <c r="AM106" i="1"/>
  <c r="AM105" i="1"/>
  <c r="AM103" i="1"/>
  <c r="AM102" i="1"/>
  <c r="AM100" i="1"/>
  <c r="AM99" i="1"/>
  <c r="AM98" i="1"/>
  <c r="AM97" i="1"/>
  <c r="AM96" i="1"/>
  <c r="AM94" i="1"/>
  <c r="AM93" i="1"/>
  <c r="AM92" i="1"/>
  <c r="AM91" i="1"/>
  <c r="AM90" i="1"/>
  <c r="AF90" i="1"/>
  <c r="AF88" i="1" s="1"/>
  <c r="AE90" i="1"/>
  <c r="AE88" i="1" s="1"/>
  <c r="AD90" i="1"/>
  <c r="AD88" i="1" s="1"/>
  <c r="AM89" i="1"/>
  <c r="AL88" i="1"/>
  <c r="AK88" i="1"/>
  <c r="AJ88" i="1"/>
  <c r="AI88" i="1"/>
  <c r="AG88" i="1"/>
  <c r="AM86" i="1"/>
  <c r="AM85" i="1"/>
  <c r="AM84" i="1"/>
  <c r="AM83" i="1"/>
  <c r="AM82" i="1"/>
  <c r="AL80" i="1"/>
  <c r="AK80" i="1"/>
  <c r="AJ80" i="1"/>
  <c r="AI80" i="1"/>
  <c r="AH80" i="1"/>
  <c r="AG80" i="1"/>
  <c r="AM79" i="1"/>
  <c r="AM78" i="1"/>
  <c r="AM77" i="1"/>
  <c r="AM75" i="1"/>
  <c r="AM74" i="1"/>
  <c r="AL73" i="1"/>
  <c r="AK73" i="1"/>
  <c r="AJ73" i="1"/>
  <c r="AI73" i="1"/>
  <c r="AH73" i="1"/>
  <c r="AL71" i="1"/>
  <c r="AK71" i="1"/>
  <c r="AJ71" i="1"/>
  <c r="AI71" i="1"/>
  <c r="AH71" i="1"/>
  <c r="AG71" i="1"/>
  <c r="AM69" i="1"/>
  <c r="AC69" i="1"/>
  <c r="AB69" i="1"/>
  <c r="AM68" i="1"/>
  <c r="AC68" i="1"/>
  <c r="AM66" i="1"/>
  <c r="AM65" i="1"/>
  <c r="AM64" i="1"/>
  <c r="AK63" i="1"/>
  <c r="AJ63" i="1"/>
  <c r="AI63" i="1"/>
  <c r="AM62" i="1"/>
  <c r="AK60" i="1"/>
  <c r="AJ60" i="1"/>
  <c r="AM59" i="1"/>
  <c r="AM57" i="1"/>
  <c r="AM56" i="1"/>
  <c r="AM55" i="1"/>
  <c r="AM54" i="1"/>
  <c r="AM53" i="1"/>
  <c r="AF53" i="1"/>
  <c r="AE53" i="1"/>
  <c r="AD53" i="1"/>
  <c r="AM51" i="1"/>
  <c r="AK50" i="1"/>
  <c r="AJ50" i="1"/>
  <c r="AM50" i="1" s="1"/>
  <c r="AM49" i="1"/>
  <c r="AM48" i="1"/>
  <c r="AM47" i="1"/>
  <c r="AF47" i="1"/>
  <c r="AE47" i="1"/>
  <c r="AD47" i="1"/>
  <c r="AM45" i="1"/>
  <c r="AK44" i="1"/>
  <c r="AJ44" i="1"/>
  <c r="AM43" i="1"/>
  <c r="AM42" i="1"/>
  <c r="AM41" i="1"/>
  <c r="AF41" i="1"/>
  <c r="AE41" i="1"/>
  <c r="AD41" i="1"/>
  <c r="AL39" i="1"/>
  <c r="AK39" i="1"/>
  <c r="AJ39" i="1"/>
  <c r="AI39" i="1"/>
  <c r="AH39" i="1"/>
  <c r="AM38" i="1"/>
  <c r="AM37" i="1"/>
  <c r="AM36" i="1"/>
  <c r="AM35" i="1"/>
  <c r="AM34" i="1"/>
  <c r="AM33" i="1"/>
  <c r="AL31" i="1"/>
  <c r="AK31" i="1"/>
  <c r="AJ31" i="1"/>
  <c r="AI31" i="1"/>
  <c r="AH31" i="1"/>
  <c r="AG31" i="1"/>
  <c r="AF31" i="1"/>
  <c r="AE31" i="1"/>
  <c r="AD31" i="1"/>
  <c r="AM44" i="1" l="1"/>
  <c r="AM63" i="1"/>
  <c r="AE39" i="1"/>
  <c r="AE30" i="1" s="1"/>
  <c r="AE162" i="1"/>
  <c r="AE161" i="1" s="1"/>
  <c r="AF162" i="1"/>
  <c r="AF161" i="1" s="1"/>
  <c r="AJ30" i="1"/>
  <c r="AM31" i="1"/>
  <c r="AK30" i="1"/>
  <c r="AL186" i="1"/>
  <c r="AM300" i="1"/>
  <c r="AM60" i="1"/>
  <c r="AK186" i="1"/>
  <c r="AJ87" i="1"/>
  <c r="AI186" i="1"/>
  <c r="AD87" i="1"/>
  <c r="AJ186" i="1"/>
  <c r="AM71" i="1"/>
  <c r="AF39" i="1"/>
  <c r="AF30" i="1" s="1"/>
  <c r="AL30" i="1"/>
  <c r="AL293" i="1" s="1"/>
  <c r="AD39" i="1"/>
  <c r="AD30" i="1" s="1"/>
  <c r="AM73" i="1"/>
  <c r="AL87" i="1"/>
  <c r="AD162" i="1"/>
  <c r="AD161" i="1" s="1"/>
  <c r="AM187" i="1"/>
  <c r="AM39" i="1"/>
  <c r="AE87" i="1"/>
  <c r="AM151" i="1"/>
  <c r="AI30" i="1"/>
  <c r="AH30" i="1"/>
  <c r="AF87" i="1"/>
  <c r="AK87" i="1"/>
  <c r="AG186" i="1"/>
  <c r="AM290" i="1"/>
  <c r="AM174" i="1"/>
  <c r="AG161" i="1"/>
  <c r="AM161" i="1" s="1"/>
  <c r="AG87" i="1"/>
  <c r="AM88" i="1"/>
  <c r="AI87" i="1"/>
  <c r="AH87" i="1"/>
  <c r="AM109" i="1"/>
  <c r="AM80" i="1"/>
  <c r="AM198" i="1"/>
  <c r="AM141" i="1"/>
  <c r="AH186" i="1"/>
  <c r="AE21" i="1" l="1"/>
  <c r="AJ21" i="1"/>
  <c r="AJ191" i="1" s="1"/>
  <c r="AK21" i="1"/>
  <c r="AK197" i="1" s="1"/>
  <c r="AF21" i="1"/>
  <c r="AD21" i="1"/>
  <c r="AK194" i="1"/>
  <c r="AL21" i="1"/>
  <c r="AL194" i="1" s="1"/>
  <c r="AK108" i="1"/>
  <c r="AK52" i="1"/>
  <c r="AK32" i="1"/>
  <c r="AK58" i="1"/>
  <c r="AI21" i="1"/>
  <c r="AI32" i="1" s="1"/>
  <c r="AM186" i="1"/>
  <c r="AK191" i="1"/>
  <c r="AK46" i="1"/>
  <c r="AK76" i="1"/>
  <c r="AK205" i="1"/>
  <c r="AH21" i="1"/>
  <c r="AH191" i="1" s="1"/>
  <c r="AM87" i="1"/>
  <c r="AJ46" i="1"/>
  <c r="AJ194" i="1"/>
  <c r="AJ58" i="1"/>
  <c r="AJ293" i="1"/>
  <c r="AJ61" i="1"/>
  <c r="AJ52" i="1"/>
  <c r="AJ205" i="1"/>
  <c r="AJ76" i="1"/>
  <c r="AJ108" i="1"/>
  <c r="AJ197" i="1"/>
  <c r="AJ32" i="1"/>
  <c r="AG21" i="1"/>
  <c r="AM30" i="1"/>
  <c r="AK293" i="1" l="1"/>
  <c r="AH108" i="1"/>
  <c r="AH205" i="1"/>
  <c r="AH76" i="1"/>
  <c r="AK61" i="1"/>
  <c r="AL32" i="1"/>
  <c r="AH197" i="1"/>
  <c r="AL46" i="1"/>
  <c r="AI197" i="1"/>
  <c r="AL197" i="1"/>
  <c r="AL76" i="1"/>
  <c r="AL205" i="1"/>
  <c r="AL61" i="1"/>
  <c r="AL108" i="1"/>
  <c r="AL191" i="1"/>
  <c r="AH46" i="1"/>
  <c r="AI205" i="1"/>
  <c r="AG32" i="1"/>
  <c r="AG108" i="1"/>
  <c r="AL52" i="1"/>
  <c r="AL58" i="1"/>
  <c r="AH32" i="1"/>
  <c r="AI76" i="1"/>
  <c r="AH52" i="1"/>
  <c r="AI52" i="1"/>
  <c r="AI191" i="1"/>
  <c r="AI293" i="1"/>
  <c r="AI61" i="1"/>
  <c r="AI46" i="1"/>
  <c r="AI58" i="1"/>
  <c r="AI108" i="1"/>
  <c r="AI194" i="1"/>
  <c r="AH61" i="1"/>
  <c r="AH58" i="1"/>
  <c r="AH293" i="1"/>
  <c r="AH194" i="1"/>
  <c r="AG61" i="1"/>
  <c r="AG52" i="1"/>
  <c r="AG205" i="1"/>
  <c r="AG197" i="1"/>
  <c r="AG46" i="1"/>
  <c r="AG191" i="1"/>
  <c r="AM21" i="1"/>
  <c r="AG58" i="1"/>
  <c r="AG76" i="1"/>
  <c r="AG194" i="1"/>
</calcChain>
</file>

<file path=xl/sharedStrings.xml><?xml version="1.0" encoding="utf-8"?>
<sst xmlns="http://schemas.openxmlformats.org/spreadsheetml/2006/main" count="480" uniqueCount="209">
  <si>
    <t xml:space="preserve">
 " Приложение 1 к муниципальной программе «Комплексное развитие системы жилищно-коммунальной инфраструктуры  Кашинского городского округа Тверской области на 2023-2028 годы»
</t>
  </si>
  <si>
    <t xml:space="preserve">Характеристика   муниципальной   программы  </t>
  </si>
  <si>
    <t>«Комплексное развитие системы жилищно-коммунальной инфраструктуры Кашинского городского округа Тверской области на 2023-2028 годы»</t>
  </si>
  <si>
    <t>(наименование муниципальной  программы)</t>
  </si>
  <si>
    <r>
      <t xml:space="preserve">Главный администратор  (администратор) муниципальной  программы:  </t>
    </r>
    <r>
      <rPr>
        <sz val="14"/>
        <rFont val="Times New Roman"/>
      </rPr>
      <t>А</t>
    </r>
    <r>
      <rPr>
        <u/>
        <sz val="14"/>
        <rFont val="Times New Roman"/>
      </rPr>
      <t>дминистрация Кашинского городского округа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</si>
  <si>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</si>
  <si>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</si>
  <si>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</si>
  <si>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</si>
  <si>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</si>
  <si>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</si>
  <si>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</si>
  <si>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</si>
  <si>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</si>
  <si>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</si>
  <si>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</si>
  <si>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</si>
  <si>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</si>
  <si>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</si>
  <si>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(N+3) год</t>
  </si>
  <si>
    <t>(N+4) год</t>
  </si>
  <si>
    <t>(N+5) год</t>
  </si>
  <si>
    <t>итого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</si>
  <si>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</si>
  <si>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</si>
  <si>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</si>
  <si>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</si>
  <si>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</si>
  <si>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</si>
  <si>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r>
      <rPr>
        <sz val="11"/>
        <rFont val="Times New Roman"/>
      </rPr>
      <t>мероприятие</t>
    </r>
    <r>
      <rPr>
        <sz val="8"/>
        <rFont val="Times New Roman"/>
      </rPr>
      <t xml:space="preserve"> (подпрограммы или административное)</t>
    </r>
  </si>
  <si>
    <t>номер показателя</t>
  </si>
  <si>
    <t xml:space="preserve">Программа , всего </t>
  </si>
  <si>
    <t>тыс. рублей</t>
  </si>
  <si>
    <r>
      <t xml:space="preserve">Цель программы 1:   </t>
    </r>
    <r>
      <rPr>
        <i/>
        <sz val="12"/>
        <color rgb="FF000000"/>
        <rFont val="Times New Roman"/>
      </rPr>
      <t>Создание условий  для качественного и надежного обеспечения коммунальными услугами потребителей Кашинского городского округа</t>
    </r>
  </si>
  <si>
    <r>
      <t xml:space="preserve">Показатель цели программы  1:  </t>
    </r>
    <r>
      <rPr>
        <i/>
        <sz val="12"/>
        <rFont val="Times New Roman"/>
      </rPr>
      <t>Степень удовлетворенности граждан условиями и качеством предоставления коммунальных услуг</t>
    </r>
  </si>
  <si>
    <t>%</t>
  </si>
  <si>
    <r>
      <t xml:space="preserve">Цель программы 2: </t>
    </r>
    <r>
      <rPr>
        <i/>
        <sz val="12"/>
        <rFont val="Times New Roman"/>
      </rPr>
      <t>Развитие дорожного хозяйства и повышение транспортной доступности населения</t>
    </r>
  </si>
  <si>
    <r>
      <t xml:space="preserve">Показатель цели программы  2: </t>
    </r>
    <r>
      <rPr>
        <i/>
        <sz val="12"/>
        <rFont val="Times New Roman"/>
      </rPr>
      <t xml:space="preserve">Степень удовлетворённости граждан уровнем развития дорожного хозяйства, транспортной доступностью  </t>
    </r>
  </si>
  <si>
    <t xml:space="preserve">Цель программы 3: Сокращение   количества   дорожно-транспортных происшествий с пострадавшими, повышение правового сознания и предупреждение опасного поведения участников дорожного движения, организационно-планировочные меры и инженерные меры, направленные на совершенствование организации движения транспортных средств и пешеходов </t>
  </si>
  <si>
    <t>Показатель цели программы 3: Cокращение количества  дорожно транспортных проишествий с пострадавшими</t>
  </si>
  <si>
    <t>Цель программы 4: Создание благоприятных, комфортных и безопасных условий для проживания и отдыха жителей Кашинского городского округа</t>
  </si>
  <si>
    <r>
      <rPr>
        <sz val="12"/>
        <rFont val="Times New Roman"/>
      </rPr>
      <t>Показатель цели программы 4</t>
    </r>
    <r>
      <rPr>
        <i/>
        <sz val="12"/>
        <rFont val="Times New Roman"/>
      </rPr>
      <t xml:space="preserve">: Степень удовлетворенности граждан уровнем благоустройства территории </t>
    </r>
  </si>
  <si>
    <t xml:space="preserve">% </t>
  </si>
  <si>
    <r>
      <t xml:space="preserve">Подпрограмма  1  </t>
    </r>
    <r>
      <rPr>
        <b/>
        <i/>
        <sz val="12"/>
        <rFont val="Times New Roman"/>
      </rPr>
      <t xml:space="preserve"> "Обеспечение развития системы жилищно-коммунального и газового хозяйства"</t>
    </r>
  </si>
  <si>
    <r>
      <t xml:space="preserve">Задача  подпрограммы 1.1  </t>
    </r>
    <r>
      <rPr>
        <sz val="12"/>
        <rFont val="Times New Roman"/>
      </rPr>
      <t>Развитие и модернизация системы газоснабжения в  населенных пунктах Кашинского городского округа</t>
    </r>
  </si>
  <si>
    <t xml:space="preserve">Показатель  задачи подпрограммы 1.1:  Доля расходов муниципального образования, предусмотренных в рамках муниципальной  программы </t>
  </si>
  <si>
    <r>
      <t xml:space="preserve">Мероприятие задачи  подпрограммы 1.101: </t>
    </r>
    <r>
      <rPr>
        <sz val="12"/>
        <rFont val="Times New Roman"/>
      </rPr>
      <t>Газификация населенных пунктов Кашинского городского округа</t>
    </r>
  </si>
  <si>
    <t xml:space="preserve">средства местного бюджета </t>
  </si>
  <si>
    <r>
      <t>Показатель мероприятия подпрограммы 1.101</t>
    </r>
    <r>
      <rPr>
        <b/>
        <sz val="12"/>
        <rFont val="Times New Roman"/>
      </rPr>
      <t>:</t>
    </r>
    <r>
      <rPr>
        <sz val="12"/>
        <rFont val="Times New Roman"/>
      </rPr>
      <t xml:space="preserve"> Количество газифицированных населенных пунктов Кашинского городского округа</t>
    </r>
  </si>
  <si>
    <t>шт.</t>
  </si>
  <si>
    <r>
      <t xml:space="preserve">Мероприятие задачи  подпрограммы 1.102: </t>
    </r>
    <r>
      <rPr>
        <sz val="12"/>
        <rFont val="Times New Roman"/>
      </rPr>
      <t>Техническое обслуживание газовых сетей</t>
    </r>
  </si>
  <si>
    <t>Показатель мероприятия подпрограммы 1.102: Количество объектов</t>
  </si>
  <si>
    <r>
      <rPr>
        <b/>
        <sz val="12"/>
        <rFont val="Times New Roman"/>
      </rPr>
      <t>Задача  подпрограммы 1.2:</t>
    </r>
    <r>
      <rPr>
        <b/>
        <i/>
        <sz val="12"/>
        <rFont val="Times New Roman"/>
      </rPr>
      <t xml:space="preserve">  </t>
    </r>
    <r>
      <rPr>
        <sz val="12"/>
        <rFont val="Times New Roman"/>
      </rPr>
      <t xml:space="preserve">Повышение качества оказываемых услуг организациями коммунального комплекса </t>
    </r>
  </si>
  <si>
    <t>Показатель  задачи  подпрограммы 1.2: Уровень износа объектов коммунальной инфроструктуры</t>
  </si>
  <si>
    <r>
      <t xml:space="preserve">Мероприятие задачи  подпрограммы 1.201: </t>
    </r>
    <r>
      <rPr>
        <sz val="12"/>
        <color theme="1"/>
        <rFont val="Times New Roman"/>
      </rPr>
      <t>Ремонт канализационных сетей в границах города Кашин</t>
    </r>
  </si>
  <si>
    <t xml:space="preserve">средства федерального бюджета </t>
  </si>
  <si>
    <t xml:space="preserve">средства  областного бюджета </t>
  </si>
  <si>
    <t>средства бюджетов поселений</t>
  </si>
  <si>
    <t xml:space="preserve">Показатель мероприятия программы 1.201: Доля расходов муниципального образования, предусмотренных в рамках муниципальной  программы </t>
  </si>
  <si>
    <r>
      <t xml:space="preserve">Мероприятие  задачи подпрограммы 1.202: </t>
    </r>
    <r>
      <rPr>
        <sz val="12"/>
        <rFont val="Times New Roman"/>
      </rPr>
      <t>Ремонт водопроводных сетей в границах Кашинского городского округа</t>
    </r>
  </si>
  <si>
    <t xml:space="preserve">Показатель мероприятия программы 1.202: Доля расходов муниципального образования, предусмотренных в рамках муниципальной  программы </t>
  </si>
  <si>
    <r>
      <t xml:space="preserve">Мероприятие задачи  подпрограммы 1.203: </t>
    </r>
    <r>
      <rPr>
        <sz val="12"/>
        <rFont val="Times New Roman"/>
      </rPr>
      <t>Расходы на обеспечение функционирования источников нецентрализованного (местного) водоснабжения сельских населенных пунктов Кашинского городского округа</t>
    </r>
  </si>
  <si>
    <t xml:space="preserve">Показатель мероприятия программы 1.203:  Доля расходов муниципального образования, предусмотренных в рамках муниципальной  программы  </t>
  </si>
  <si>
    <r>
      <t xml:space="preserve">Мероприятие задачи подпрограммы 1.204: </t>
    </r>
    <r>
      <rPr>
        <sz val="12"/>
        <color theme="1"/>
        <rFont val="Times New Roman"/>
      </rPr>
      <t>Субсидии на другие вопросы в области жилищно-коммунального хозяйства</t>
    </r>
  </si>
  <si>
    <t>тыс.руб.</t>
  </si>
  <si>
    <t xml:space="preserve">Показатель мероприятия программы 1.204: Доля расходов муниципального образования, предусмотренных в рамках муниципальной  программы  </t>
  </si>
  <si>
    <r>
      <rPr>
        <b/>
        <sz val="12"/>
        <color theme="1"/>
        <rFont val="Times New Roman"/>
      </rPr>
      <t xml:space="preserve">Мероприятие задачи подпрограммы 1.205: </t>
    </r>
    <r>
      <rPr>
        <sz val="12"/>
        <color theme="1"/>
        <rFont val="Times New Roman"/>
      </rPr>
      <t>Расходы на обеспечение функционирования очистных сооружений водозабора г. Кашин</t>
    </r>
  </si>
  <si>
    <t>Показатель мероприятия программы 1.205:количество проведенных конкурентных процедур по заключению муниципальных контрактов</t>
  </si>
  <si>
    <r>
      <rPr>
        <b/>
        <sz val="12"/>
        <color theme="1"/>
        <rFont val="Times New Roman"/>
      </rPr>
      <t>Мероприятие задачи подпрограммы 1.206:</t>
    </r>
    <r>
      <rPr>
        <sz val="12"/>
        <color theme="1"/>
        <rFont val="Times New Roman"/>
      </rPr>
      <t xml:space="preserve"> Подготовка  технической и проектной документации по объектам водоснабжения Кашинского городского округа</t>
    </r>
  </si>
  <si>
    <t>Показатель мероприятия программы 1.206:количество  заключеных муниципальных контрактов</t>
  </si>
  <si>
    <r>
      <rPr>
        <b/>
        <sz val="12"/>
        <rFont val="Times New Roman"/>
      </rPr>
      <t>Мероприятие задачи подпрограммы 1.207:</t>
    </r>
    <r>
      <rPr>
        <sz val="12"/>
        <rFont val="Times New Roman"/>
      </rPr>
      <t xml:space="preserve"> Разработка Схемы водоснабжения и водоотведения Кашинского городского округа</t>
    </r>
  </si>
  <si>
    <t>Показатель мероприятия программы 1.207:количество  заключеных муниципальных контрактов</t>
  </si>
  <si>
    <r>
      <rPr>
        <b/>
        <sz val="12"/>
        <rFont val="Times New Roman"/>
      </rPr>
      <t xml:space="preserve">Задача  подпрограммы 1.3 </t>
    </r>
    <r>
      <rPr>
        <sz val="12"/>
        <rFont val="Times New Roman"/>
      </rPr>
      <t>: Реализация мероприятий по проведению капитального ремонта объектов муниципального жилищного фонда</t>
    </r>
  </si>
  <si>
    <t>Показатель  задачи подпрограммы 1.3: Количество многоквартирных домов, в которых есть муниципальная собственность</t>
  </si>
  <si>
    <r>
      <rPr>
        <b/>
        <sz val="12"/>
        <rFont val="Times New Roman"/>
      </rPr>
      <t xml:space="preserve"> </t>
    </r>
    <r>
      <rPr>
        <sz val="12"/>
        <rFont val="Times New Roman"/>
      </rPr>
      <t>Расходы на реализацию Программы по поддержке местных инициатив  "Благоустройство набе</t>
    </r>
    <r>
      <rPr>
        <i/>
        <sz val="12"/>
        <rFont val="Times New Roman"/>
      </rPr>
      <t>режной Пушкинская в г.Кашин Тверской области"</t>
    </r>
  </si>
  <si>
    <r>
      <rPr>
        <b/>
        <sz val="12"/>
        <rFont val="Times New Roman"/>
      </rPr>
      <t>Мероприятие задачи подпрограммы 1.301</t>
    </r>
    <r>
      <rPr>
        <sz val="12"/>
        <rFont val="Times New Roman"/>
      </rPr>
      <t xml:space="preserve">: Перечисления на счёт регионального оператора ежемесячных взносов в Фонд капитального ремонта общего имущества многоквартирных домов </t>
    </r>
  </si>
  <si>
    <t xml:space="preserve">Показатель мероприятия программы 1.301:  Доля расходов муниципального образования, предусмотренных в рамках муниципальной  программы  </t>
  </si>
  <si>
    <r>
      <t>Мероприятие задачи подпрограммы 1.302: К</t>
    </r>
    <r>
      <rPr>
        <sz val="12"/>
        <color theme="1"/>
        <rFont val="Times New Roman"/>
      </rPr>
      <t>апитальный ремонт  муниципального жилого фонда Кашинского городского округа</t>
    </r>
  </si>
  <si>
    <t>Показатель мероприятия программы 1.302: Количество муниципальных жилых помещений, в которых проведен капитальный ремонт</t>
  </si>
  <si>
    <r>
      <t xml:space="preserve">Задача  подпрограммы 1.4 </t>
    </r>
    <r>
      <rPr>
        <sz val="12"/>
        <rFont val="Times New Roman"/>
      </rPr>
      <t>:Обеспечение функционирования объектов теплового комплекса Кашинского городского округа</t>
    </r>
  </si>
  <si>
    <r>
      <rPr>
        <b/>
        <sz val="12"/>
        <rFont val="Times New Roman"/>
      </rPr>
      <t xml:space="preserve"> </t>
    </r>
    <r>
      <rPr>
        <sz val="12"/>
        <rFont val="Times New Roman"/>
      </rPr>
      <t xml:space="preserve">Показатель  задачи подпрограммы 1.4 </t>
    </r>
    <r>
      <rPr>
        <b/>
        <sz val="12"/>
        <rFont val="Times New Roman"/>
      </rPr>
      <t xml:space="preserve">: </t>
    </r>
    <r>
      <rPr>
        <sz val="12"/>
        <rFont val="Times New Roman"/>
      </rPr>
      <t>Количество объектов теплоснабжения</t>
    </r>
  </si>
  <si>
    <t>S</t>
  </si>
  <si>
    <r>
      <t xml:space="preserve">Мероприятие задачи  подпрограммы 1.401: </t>
    </r>
    <r>
      <rPr>
        <sz val="12"/>
        <rFont val="Times New Roman"/>
      </rPr>
      <t xml:space="preserve">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</t>
    </r>
  </si>
  <si>
    <t>Показатель мероприятия программы 1.401: Количество отремонтированных объектов</t>
  </si>
  <si>
    <r>
      <rPr>
        <b/>
        <sz val="12"/>
        <color theme="1"/>
        <rFont val="Times New Roman"/>
      </rPr>
      <t>Мероприятие задачи  подпрограммы 1.402:</t>
    </r>
    <r>
      <rPr>
        <sz val="12"/>
        <color theme="1"/>
        <rFont val="Times New Roman"/>
      </rPr>
      <t xml:space="preserve">  Ремонт тепловых сетей в границах Кашинского городского округа</t>
    </r>
  </si>
  <si>
    <t>Показатель мероприятия программы 1.402: протяженность отремонтированных сетей</t>
  </si>
  <si>
    <t>м</t>
  </si>
  <si>
    <r>
      <t xml:space="preserve">Подпрограмма 2: </t>
    </r>
    <r>
      <rPr>
        <b/>
        <i/>
        <sz val="12"/>
        <rFont val="Times New Roman"/>
      </rPr>
      <t xml:space="preserve"> "Развитие дорожного хозяйства и сферы транспорта "</t>
    </r>
  </si>
  <si>
    <r>
      <rPr>
        <b/>
        <sz val="12"/>
        <rFont val="Times New Roman"/>
      </rPr>
      <t xml:space="preserve">Задача  подпрограммы 2.1: </t>
    </r>
    <r>
      <rPr>
        <i/>
        <sz val="12"/>
        <rFont val="Times New Roman"/>
      </rPr>
      <t xml:space="preserve"> </t>
    </r>
    <r>
      <rPr>
        <sz val="12"/>
        <rFont val="Times New Roman"/>
      </rPr>
      <t>Сохранность автомобильных дорог общего пользования местного значения на территории Кашинского городского округа</t>
    </r>
  </si>
  <si>
    <t>Показатель  задачи  подпрограммы 2.1: Протяжённость  реконструированных и отремонтированных автомобильных дорог  общего пользования местного значения</t>
  </si>
  <si>
    <t>км</t>
  </si>
  <si>
    <r>
      <t xml:space="preserve">Мероприятие задачи  подпрограммы 2.101:  </t>
    </r>
    <r>
      <rPr>
        <sz val="12"/>
        <rFont val="Times New Roman"/>
      </rPr>
      <t>Субсидии на содержание автомобильных дорог и сооружений на них, расположенных на территории города Кашин</t>
    </r>
  </si>
  <si>
    <t xml:space="preserve">Показатель мероприятия подпрограммы 2.101:   Общая протяженность обслуживаемых автомобильных дорог </t>
  </si>
  <si>
    <r>
      <t xml:space="preserve">Мероприятие  задачи подпрограммы 2.102:  </t>
    </r>
    <r>
      <rPr>
        <i/>
        <sz val="12"/>
        <rFont val="Times New Roman"/>
      </rPr>
  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  </r>
  </si>
  <si>
    <t>Показатель мероприятия подпрограммы 2.102:  Общая протяженность автомобильных дорог общего пользования межмуниципального значения на территории Кашинского городского округа</t>
  </si>
  <si>
    <r>
      <t>Мероприятие задачи подпрограммы 2.103:</t>
    </r>
    <r>
      <rPr>
        <sz val="12"/>
        <rFont val="Times New Roman"/>
      </rPr>
      <t xml:space="preserve"> Ремонт автомобильных дорог  общего пользования местного значения на территории города Кашин</t>
    </r>
  </si>
  <si>
    <t xml:space="preserve">Показатель мероприятия подпрограммы 2.104:  Доля расходов муниципального образования, предусмотренных в рамках муниципальной  программы </t>
  </si>
  <si>
    <r>
      <rPr>
        <b/>
        <sz val="12"/>
        <rFont val="Times New Roman"/>
      </rPr>
      <t>Задача  подпрограммы 2.2</t>
    </r>
    <r>
      <rPr>
        <sz val="12"/>
        <rFont val="Times New Roman"/>
      </rPr>
      <t>: Капитальный ремонт и ремонт улично-дорожной сети</t>
    </r>
  </si>
  <si>
    <t>Показатель  задачи  подпрограммы 2.2: Протяженность отремонтированных автомобильных дорог общего пользования местного значения</t>
  </si>
  <si>
    <t>4, 1</t>
  </si>
  <si>
    <r>
      <rPr>
        <b/>
        <sz val="12"/>
        <color theme="1"/>
        <rFont val="Times New Roman"/>
      </rPr>
      <t>Мероприятие задачи подпрограммы 2.201</t>
    </r>
    <r>
      <rPr>
        <sz val="12"/>
        <color theme="1"/>
        <rFont val="Times New Roman"/>
      </rPr>
      <t xml:space="preserve">:Расходы на ремонт улично-дорожной сети  за счет средств местного бюджета                                                                                                               </t>
    </r>
  </si>
  <si>
    <t>Показатель 1 мероприятия подпрограммы 2.201: количество реализованных проектов</t>
  </si>
  <si>
    <r>
      <rPr>
        <b/>
        <sz val="12"/>
        <color theme="1"/>
        <rFont val="Times New Roman"/>
      </rPr>
      <t>Мероприятие задачи подпрограммы 2.202</t>
    </r>
    <r>
      <rPr>
        <sz val="12"/>
        <color theme="1"/>
        <rFont val="Times New Roman"/>
      </rPr>
      <t xml:space="preserve">: Расходы на ремонт улично-дорожной сети  за счет средств областного бюджета                                                      </t>
    </r>
  </si>
  <si>
    <t>Показатель 1 мероприятия подпрограммы 2.202:  количество реализованных проектов</t>
  </si>
  <si>
    <r>
      <rPr>
        <b/>
        <sz val="12"/>
        <rFont val="Times New Roman"/>
      </rPr>
      <t>Мероприятие задачи подпрограммы 2.203</t>
    </r>
    <r>
      <rPr>
        <sz val="12"/>
        <rFont val="Times New Roman"/>
      </rPr>
      <t xml:space="preserve">:Расходы на ремонт подъезда к д. Матино Кашинского городского округа от автомобильной дороги "Верхняя Троица-Славково" за счет средств местного бюджета                                         </t>
    </r>
  </si>
  <si>
    <t>Показатель мероприятия подпрограммы 2.203: протяженность участка ремонта</t>
  </si>
  <si>
    <r>
      <rPr>
        <b/>
        <sz val="12"/>
        <rFont val="Times New Roman"/>
      </rPr>
      <t>Мероприятие задачи подпрограммы 2.204</t>
    </r>
    <r>
      <rPr>
        <sz val="12"/>
        <rFont val="Times New Roman"/>
      </rPr>
      <t xml:space="preserve">:Расходы на ремонт подъезда к д. Матино Кашинского городского округа от автомобильной дороги "Верхняя Троица-Славково" за счет средств областного бюджета   </t>
    </r>
  </si>
  <si>
    <t>Показатель мероприятия подпрограммы 2.204: протяженность участка ремонта</t>
  </si>
  <si>
    <t>Показатель мероприятия подпрограммы 2.205: протяженность участка ремонта</t>
  </si>
  <si>
    <r>
      <t>З</t>
    </r>
    <r>
      <rPr>
        <b/>
        <sz val="12"/>
        <rFont val="Times New Roman"/>
      </rPr>
      <t>адача  подпрограммы 2.3:  Ремонт дворовых территорий многоквартирных домов, проездов к дворовым территориям многоквартирных домов населенных пунктов</t>
    </r>
  </si>
  <si>
    <t>Показатель   задачи подпрограммы 2.3: площадь отремонтированных  дворовых территорий многоквартирных домов населенных пунктов</t>
  </si>
  <si>
    <t>м кв.</t>
  </si>
  <si>
    <r>
      <rPr>
        <b/>
        <sz val="12"/>
        <rFont val="Times New Roman"/>
      </rPr>
      <t>Мероприятие задачи  подпрограммы 2.301</t>
    </r>
    <r>
      <rPr>
        <sz val="12"/>
        <rFont val="Times New Roman"/>
      </rPr>
      <t>: Ремонт дворовых территорий за счет средств местного бюджета</t>
    </r>
  </si>
  <si>
    <t>Показатель 1 мероприятия подпрограммы 2.301:количество реализованных проектов</t>
  </si>
  <si>
    <r>
      <rPr>
        <b/>
        <sz val="12"/>
        <rFont val="Times New Roman"/>
      </rPr>
      <t>Мероприятие задачи  подпрограммы 2.302</t>
    </r>
    <r>
      <rPr>
        <sz val="12"/>
        <rFont val="Times New Roman"/>
      </rPr>
      <t>: Ремонт дворовых территорий за счет средств областного бюджета</t>
    </r>
  </si>
  <si>
    <t>Показатель 1 мероприятия подпрограммы 2.302: количество реализованных проектов</t>
  </si>
  <si>
    <r>
      <t>З</t>
    </r>
    <r>
      <rPr>
        <b/>
        <sz val="12"/>
        <rFont val="Times New Roman"/>
      </rPr>
      <t xml:space="preserve">адача  подпрограммы 2.4:  </t>
    </r>
    <r>
      <rPr>
        <sz val="12"/>
        <rFont val="Times New Roman"/>
      </rPr>
      <t>Повышение транспортной доступности населения</t>
    </r>
  </si>
  <si>
    <t>Показатель   задачи подпрограммы 2.4: Доля населённых пунктов, охваченных маршрутной сетью пассажирских перевозок</t>
  </si>
  <si>
    <r>
      <t xml:space="preserve">Мероприятие задачи  подпрограммы 2.401: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  <r>
      <rPr>
        <i/>
        <sz val="12"/>
        <rFont val="Times New Roman"/>
      </rPr>
      <t xml:space="preserve"> </t>
    </r>
  </si>
  <si>
    <t>Показатель мероприятия подпрограммы 2.401: Количество направлений перевозок</t>
  </si>
  <si>
    <r>
      <t xml:space="preserve">Мероприятие задачи  подпрограммы 2.402: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  <r>
      <rPr>
        <i/>
        <sz val="12"/>
        <rFont val="Times New Roman"/>
      </rPr>
      <t xml:space="preserve"> </t>
    </r>
  </si>
  <si>
    <t xml:space="preserve">средства областного  бюджета </t>
  </si>
  <si>
    <t>Показатель мероприятия подпрограммы 2.402: Количество направлений перевозок</t>
  </si>
  <si>
    <r>
      <t xml:space="preserve">Подпрограмма 3: </t>
    </r>
    <r>
      <rPr>
        <b/>
        <i/>
        <sz val="12"/>
        <rFont val="Times New Roman"/>
      </rPr>
      <t>«Повышение безопасности дорожного движения»</t>
    </r>
  </si>
  <si>
    <r>
      <t>З</t>
    </r>
    <r>
      <rPr>
        <b/>
        <sz val="12"/>
        <rFont val="Times New Roman"/>
      </rPr>
      <t xml:space="preserve">адача  подпрограммы 3.1: </t>
    </r>
    <r>
      <rPr>
        <sz val="12"/>
        <rFont val="Times New Roman"/>
      </rPr>
      <t>Повышение правового сознания и предупреждение опасного поведения участников дорожного движения</t>
    </r>
  </si>
  <si>
    <t>Показатель  задачи  подпрограммы 3.1: Сокращение количества погибших в дорожно-транспортных проишествиях</t>
  </si>
  <si>
    <r>
      <t xml:space="preserve">Административное мероприятие задачи  подпрограммы 3.101: </t>
    </r>
    <r>
      <rPr>
        <sz val="12"/>
        <rFont val="Times New Roman"/>
      </rPr>
      <t>Проведение  массовых мероприятий и акций  (конкурсы «Безопасное колесо», конкурсы среди общеобразовательных учреждений по профилактике ДТП, акция "Внимание дети")</t>
    </r>
  </si>
  <si>
    <t>да/нет</t>
  </si>
  <si>
    <t>Показатель  мероприятия  подпрограммы 3.101: Количество проведённых мероприятийи, акций</t>
  </si>
  <si>
    <r>
      <t xml:space="preserve">Административное мероприятие  задачи подпрограммы 3.102: </t>
    </r>
    <r>
      <rPr>
        <sz val="12"/>
        <rFont val="Times New Roman"/>
      </rPr>
      <t>Организация  тематической наружной социальной рекламы</t>
    </r>
  </si>
  <si>
    <t>Показатель мероприятия  подпрограммы 3.102: Количество размещённой тематической наружной социальной рекламы</t>
  </si>
  <si>
    <t>Задача  подпрограммы 3.2: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</t>
  </si>
  <si>
    <t>Показатель 1  задачи  подпрограммы 3.2:  Установка (замена) пешеходных ограждений</t>
  </si>
  <si>
    <t>пог.м</t>
  </si>
  <si>
    <t>Показатель 2 мероприятия  подпрограммы 3.2:   Установка элементов освещения на пешеходных переходах, автобусных остановках и локальных пересечениях и примыканиях</t>
  </si>
  <si>
    <t>Показатель 3  мероприятия  подпрограммы 3.2: Устройство искусственных неровностей</t>
  </si>
  <si>
    <t>Показатель  4 мероприятия  подпрограммы 3.2:  Устройство дорожной разметки при оборудовании пешеходных переходов</t>
  </si>
  <si>
    <t>Показатель 5 мероприятия  подпрограммы 3.2:  Установка (замена) дорожных знаков</t>
  </si>
  <si>
    <t>R</t>
  </si>
  <si>
    <r>
      <t xml:space="preserve">Мероприятие задачи  подпрограммы 3.201: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местного бюджета</t>
    </r>
  </si>
  <si>
    <t>Показатель 1  мероприятия  подпрограммы 3.201: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в Кашинском городском округе Тверской области»</t>
  </si>
  <si>
    <t>Показатель 2 мероприятия  подпрограммы 3.201:  реализация проекта «Выполнение работ по обустройству освещения пешеходных переходов в г. Кашин Кашинского городского округа Тверской области»</t>
  </si>
  <si>
    <r>
      <t xml:space="preserve">Мероприятие задачи  подпрограммы 3.202: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областного бюджета</t>
    </r>
  </si>
  <si>
    <t>Показатель  1 мероприятия  подпрограммы 3.202: 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 в Кашинском городском округе Тверской области»</t>
  </si>
  <si>
    <t>Показатель 2  мероприятия  подпрограммы 3.202:  реализация проекта «Выполнение работ по обустройству освещения пешеходных переходов в г. Кашин Кашинского городского округа Тверской области»</t>
  </si>
  <si>
    <r>
      <t xml:space="preserve">Подпрограмма 4: </t>
    </r>
    <r>
      <rPr>
        <sz val="12"/>
        <rFont val="Times New Roman"/>
      </rPr>
      <t xml:space="preserve"> </t>
    </r>
    <r>
      <rPr>
        <b/>
        <sz val="12"/>
        <rFont val="Times New Roman"/>
      </rPr>
      <t>Содержание и благоустройство территории Кашинского городского округа</t>
    </r>
  </si>
  <si>
    <r>
      <rPr>
        <b/>
        <sz val="12"/>
        <rFont val="Times New Roman"/>
      </rPr>
      <t>Задача  подпрограммы 4.1:</t>
    </r>
    <r>
      <rPr>
        <sz val="12"/>
        <rFont val="Times New Roman"/>
      </rPr>
      <t xml:space="preserve">  Обеспечение и организация уличного освещения </t>
    </r>
  </si>
  <si>
    <r>
      <t>Показатель 1 задачи подпрограммы 4.1</t>
    </r>
    <r>
      <rPr>
        <b/>
        <sz val="12"/>
        <rFont val="Times New Roman"/>
      </rPr>
      <t>:</t>
    </r>
    <r>
      <rPr>
        <sz val="12"/>
        <rFont val="Times New Roman"/>
      </rPr>
      <t>Количество обслуживаемых светильников</t>
    </r>
  </si>
  <si>
    <r>
      <t xml:space="preserve">Мероприятие задачи подпрограммы 4.101: </t>
    </r>
    <r>
      <rPr>
        <sz val="12"/>
        <color theme="1"/>
        <rFont val="Times New Roman"/>
      </rPr>
      <t>Оплата за электроэнергию, затраченную на уличное освещение Кашинского городского округа</t>
    </r>
  </si>
  <si>
    <t>да</t>
  </si>
  <si>
    <r>
      <t>Показатель 1 мероприятия подпрограммы 4.101</t>
    </r>
    <r>
      <rPr>
        <b/>
        <sz val="12"/>
        <rFont val="Times New Roman"/>
      </rPr>
      <t xml:space="preserve">: </t>
    </r>
    <r>
      <rPr>
        <sz val="12"/>
        <rFont val="Times New Roman"/>
      </rPr>
      <t xml:space="preserve"> Доля расходов муниципального образования, предусмотренных в рамках муниципальной  программы  </t>
    </r>
  </si>
  <si>
    <r>
      <rPr>
        <b/>
        <sz val="12"/>
        <color theme="1"/>
        <rFont val="Times New Roman"/>
      </rPr>
      <t xml:space="preserve"> Мероприятие задачи подпрограммы  4.102:</t>
    </r>
    <r>
      <rPr>
        <sz val="12"/>
        <color theme="1"/>
        <rFont val="Times New Roman"/>
      </rPr>
      <t xml:space="preserve">  Субсидии на обслуживание уличного освещения города Кашин</t>
    </r>
  </si>
  <si>
    <r>
      <t>Показатель 1  мероприятия подпрограммы 4.102</t>
    </r>
    <r>
      <rPr>
        <b/>
        <sz val="12"/>
        <rFont val="Times New Roman"/>
      </rPr>
      <t xml:space="preserve">:  </t>
    </r>
    <r>
      <rPr>
        <sz val="12"/>
        <rFont val="Times New Roman"/>
      </rPr>
      <t xml:space="preserve">Доля расходов муниципального образования, предусмотренных в рамках муниципальной  программы  </t>
    </r>
  </si>
  <si>
    <r>
      <t>Мероприятие задачи подпрограммы 4.103:</t>
    </r>
    <r>
      <rPr>
        <sz val="12"/>
        <rFont val="Times New Roman"/>
      </rPr>
      <t>Содержание и ремонт сетей уличного освещения населённых пунктов, расположенных на сельской территории Кашинского городского округа</t>
    </r>
  </si>
  <si>
    <t xml:space="preserve">Показатель  1 мероприятия подпрограммы 4.103:  Доля расходов муниципального образования, предусмотренных в рамках муниципальной  программы  </t>
  </si>
  <si>
    <t xml:space="preserve">Задача подпрограммы 4.2: Содержание, озеленение и благоустройство территорий </t>
  </si>
  <si>
    <r>
      <t>Показатель 1 задачи  подпрограммы 4.2</t>
    </r>
    <r>
      <rPr>
        <b/>
        <sz val="12"/>
        <rFont val="Times New Roman"/>
      </rPr>
      <t xml:space="preserve">: </t>
    </r>
    <r>
      <rPr>
        <sz val="12"/>
        <rFont val="Times New Roman"/>
      </rPr>
      <t>площадь обслуживаемых  территорий</t>
    </r>
  </si>
  <si>
    <r>
      <rPr>
        <b/>
        <sz val="12"/>
        <rFont val="Times New Roman"/>
      </rPr>
      <t>Мероприятие задачи подпрограммы 4.201:</t>
    </r>
    <r>
      <rPr>
        <sz val="12"/>
        <rFont val="Times New Roman"/>
      </rPr>
      <t xml:space="preserve"> Субсидии на благоустройство города Кашин</t>
    </r>
  </si>
  <si>
    <t>тыс.руб</t>
  </si>
  <si>
    <r>
      <t>Показатель 1 мероприятия  подпрограммы 4.201</t>
    </r>
    <r>
      <rPr>
        <b/>
        <sz val="12"/>
        <rFont val="Times New Roman"/>
      </rPr>
      <t>:</t>
    </r>
    <r>
      <rPr>
        <sz val="12"/>
        <rFont val="Times New Roman"/>
      </rPr>
      <t xml:space="preserve"> Доля расходов муниципального образования, предусмотренных в рамках муниципальной  программы  </t>
    </r>
  </si>
  <si>
    <r>
      <rPr>
        <b/>
        <sz val="12"/>
        <color theme="1"/>
        <rFont val="Times New Roman"/>
      </rPr>
      <t>Мероприятие задачи подпрограммы 4.202:</t>
    </r>
    <r>
      <rPr>
        <sz val="12"/>
        <color theme="1"/>
        <rFont val="Times New Roman"/>
      </rPr>
      <t xml:space="preserve"> Приобретение и установка оборудования для детских площадок</t>
    </r>
  </si>
  <si>
    <r>
      <t>Показатель 1 мероприятия  подпрограммы 4.202</t>
    </r>
    <r>
      <rPr>
        <b/>
        <sz val="12"/>
        <rFont val="Times New Roman"/>
      </rPr>
      <t>:</t>
    </r>
    <r>
      <rPr>
        <i/>
        <sz val="12"/>
        <rFont val="Times New Roman"/>
      </rPr>
      <t xml:space="preserve"> </t>
    </r>
    <r>
      <rPr>
        <sz val="12"/>
        <rFont val="Times New Roman"/>
      </rPr>
      <t>Количество оборудованных детских площадок</t>
    </r>
  </si>
  <si>
    <r>
      <rPr>
        <b/>
        <sz val="12"/>
        <rFont val="Times New Roman"/>
      </rPr>
      <t xml:space="preserve">Мероприятие задачи программы </t>
    </r>
    <r>
      <rPr>
        <sz val="12"/>
        <rFont val="Times New Roman"/>
      </rPr>
      <t xml:space="preserve"> </t>
    </r>
    <r>
      <rPr>
        <b/>
        <sz val="12"/>
        <rFont val="Times New Roman"/>
      </rPr>
      <t xml:space="preserve">4.203: </t>
    </r>
    <r>
      <rPr>
        <sz val="12"/>
        <rFont val="Times New Roman"/>
      </rPr>
      <t>Благоустройство сельских территорий и содержание мест погребений, расположенных на сельских территориях Кашинского городского округа</t>
    </r>
  </si>
  <si>
    <t xml:space="preserve">Показатель 1 мероприятия  подпрограммы 4.203: Проведено мероприятий </t>
  </si>
  <si>
    <r>
      <t xml:space="preserve">Мероприятие задачи программы  4.204: </t>
    </r>
    <r>
      <rPr>
        <sz val="12"/>
        <rFont val="Times New Roman"/>
      </rPr>
      <t>Обустройство контейнерных площадок</t>
    </r>
  </si>
  <si>
    <t>Показатель 1 мероприятия подпрограммы 4.204: Количество обустроенных контейнерных площадок</t>
  </si>
  <si>
    <t>Задача  подпрограммы 4.3: Реализация  Программы поддержки местных инициатив в Тверской области</t>
  </si>
  <si>
    <t>Показатель 1 задачи подпрограммы 4.3: Количество реализованных проектов</t>
  </si>
  <si>
    <r>
      <rPr>
        <b/>
        <sz val="12"/>
        <color theme="1"/>
        <rFont val="Times New Roman"/>
      </rPr>
      <t xml:space="preserve">Мероприятие задачи подпрограммы 4.301: </t>
    </r>
    <r>
      <rPr>
        <sz val="12"/>
        <color theme="1"/>
        <rFont val="Times New Roman"/>
      </rPr>
      <t>Расходы на реализацию Программы по поддержке местных инициатив  за счет средств местного бюджета, поступлений от юридических лиц и вкладов граждан</t>
    </r>
  </si>
  <si>
    <t xml:space="preserve">Показатель 1 мероприятия  подпрограммы 4.301:Доля расходов муниципального образования, предусмотренных в рамках муниципальной  программы  </t>
  </si>
  <si>
    <r>
      <rPr>
        <b/>
        <sz val="12"/>
        <rFont val="Times New Roman"/>
      </rPr>
      <t>Мероприятие задачи подпрограммы 4.302:</t>
    </r>
    <r>
      <rPr>
        <sz val="12"/>
        <rFont val="Times New Roman"/>
      </rPr>
      <t>Реализация Программы по поддержке местных инициатив</t>
    </r>
  </si>
  <si>
    <t>Показатель 1 мероприятия  подпрограммы 4.302: количество заключенных договоров</t>
  </si>
  <si>
    <r>
      <rPr>
        <b/>
        <sz val="12"/>
        <rFont val="Times New Roman"/>
      </rPr>
      <t>Мероприятие задачи подпрограммы 4.303</t>
    </r>
    <r>
      <rPr>
        <sz val="12"/>
        <rFont val="Times New Roman"/>
      </rPr>
      <t>: Расходы на реализацию Программы по поддержке местных инициатив «Обустройство детской площадки в деревне Фарафоновка Кашинского городского округа Тверской области» за счет средств местного бюджета, поступлений от юридических лиц и вкладов граждан</t>
    </r>
  </si>
  <si>
    <t>Показатель 1 мероприятия  подпрограммы 4.303: Количество обустроенных площадок</t>
  </si>
  <si>
    <t>Мероприятие задачи подпрограммы 4.304: Расходы на реализацию Программы по поддержке местных инициатив «Обустройство детской площадки в деревне Фарафоновка Кашинского городского округа Тверской области» за счет средств областного бюджета</t>
  </si>
  <si>
    <t>Показатель 1 мероприятия  подпрограммы 4.304: Количество обустроенных площадок</t>
  </si>
  <si>
    <t>Задача  подпрограммы 4.4: Обеспечение реализации природоохранных мероприятий</t>
  </si>
  <si>
    <t>Показатель 1 задачи подпрограммы 4.4: Количество проведенных мероприятий</t>
  </si>
  <si>
    <r>
      <rPr>
        <b/>
        <sz val="12"/>
        <rFont val="Times New Roman"/>
      </rPr>
      <t>Мероприятие задачи программы  4.401</t>
    </r>
    <r>
      <rPr>
        <sz val="12"/>
        <rFont val="Times New Roman"/>
      </rPr>
      <t xml:space="preserve">: Озеленение общественных территорий </t>
    </r>
  </si>
  <si>
    <t>средства местного бюджета</t>
  </si>
  <si>
    <t xml:space="preserve">Показатель мероприятия подпрограммы 4.401: Площадь озелененной территории </t>
  </si>
  <si>
    <r>
      <rPr>
        <b/>
        <sz val="12"/>
        <rFont val="Times New Roman"/>
      </rPr>
      <t>Мероприятие задачи программы  4.402</t>
    </r>
    <r>
      <rPr>
        <sz val="12"/>
        <rFont val="Times New Roman"/>
      </rPr>
      <t>: Ликвидация несанкционированных свалок</t>
    </r>
  </si>
  <si>
    <t>Показатель мероприятия подпрограммы 4.402: Колличество ликвидированных свалок</t>
  </si>
  <si>
    <r>
      <rPr>
        <b/>
        <sz val="12"/>
        <rFont val="Times New Roman"/>
      </rPr>
      <t>Мероприятие задачи программы  4.403</t>
    </r>
    <r>
      <rPr>
        <sz val="12"/>
        <rFont val="Times New Roman"/>
      </rPr>
      <t>: Расходы на мероприятия по ликвидации борщевика Сосновского</t>
    </r>
  </si>
  <si>
    <t>Показатель мероприятия подпрограммы 4.403: Площадь обрабатываемой территории</t>
  </si>
  <si>
    <t>га</t>
  </si>
  <si>
    <t>Заместитель заведующего отделом по строительству, транспроту связи и ЖКХ                                                                               М.А.Пушенко</t>
  </si>
  <si>
    <t xml:space="preserve">а     </t>
  </si>
  <si>
    <r>
      <rPr>
        <b/>
        <sz val="12"/>
        <rFont val="Times New Roman"/>
      </rPr>
      <t>Мероприятие задачи подпрограммы 2.104</t>
    </r>
    <r>
      <rPr>
        <sz val="12"/>
        <rFont val="Times New Roman"/>
      </rPr>
      <t xml:space="preserve">: </t>
    </r>
    <r>
      <rPr>
        <sz val="12"/>
        <color theme="4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Ремонт и</t>
    </r>
    <r>
      <rPr>
        <sz val="12"/>
        <color theme="1"/>
        <rFont val="Times New Roman"/>
      </rPr>
      <t xml:space="preserve"> содержание автомобильных дорог общего пользования местного значения и сооружений на них, расположенных на  сельских территориях Кашинского городского округа </t>
    </r>
  </si>
  <si>
    <t>Показатель 2 мероприятия подпрограммы 2.201:  Ремонт автомобильной дороги ул. Карла Маркса – ул. Анатолия Луначарского</t>
  </si>
  <si>
    <t>Показатель 3 мероприятия подпрограммы 2.201: Ремонт автомобильной дороги ул. Михаила Калинина – наб. Пушкинская в г. Кашин</t>
  </si>
  <si>
    <t>Показатель 4 мероприятия подпрограммы 2.201: Ремонт автомобильной дороги ул. Молодежная в д. Верхняя Троица Кашинского городского округа Тверской области</t>
  </si>
  <si>
    <t>Показатель 5 мероприятия подпрограммы 2.201 Ремонт автомобильной дороги ул. Центральная в д. Верхняя Троица Кашинского городского округа Тверской области</t>
  </si>
  <si>
    <t>Показатель 6 мероприятия подпрограммы 2.201 Ремонт автомобильной дороги ул. Московская (от пересечения с ул. М. Калинина до ул. Детская) в г. Кашин</t>
  </si>
  <si>
    <t>Показатель 7 мероприятия подпрограммы 2.201 Ремонт автомобильной дороги ул. Республиканская в г. Кашин Кашинского городского округа Тверской области</t>
  </si>
  <si>
    <t>Показатель мероприятия подпрограммы 2.103:  протяженность отремонтированных дорог</t>
  </si>
  <si>
    <t>Показатель 2 мероприятия подпрограммы 2.301:Ремонт дворовых территорий многоквартирных домов по ул. Михаила Калинина д. 6 – пл. Единения д. 2 в г. Кашин Кашинского городского округа Тверской области</t>
  </si>
  <si>
    <t>Показатель мероприятия подпрограммы 2.206: протяженность участка ремонта</t>
  </si>
  <si>
    <r>
      <rPr>
        <b/>
        <sz val="12"/>
        <rFont val="Times New Roman"/>
      </rPr>
      <t>Мероприятие задачи подпрограммы 2.205:</t>
    </r>
    <r>
      <rPr>
        <sz val="12"/>
        <rFont val="Times New Roman"/>
      </rPr>
      <t>Расходы на капитальный ремонт автомобильной дороги общего пользования местного значения Щёкотово-Конопёлки Кашинского городского округа Тверской области за счет средств местногобюджета</t>
    </r>
  </si>
  <si>
    <r>
      <rPr>
        <b/>
        <sz val="12"/>
        <rFont val="Times New Roman"/>
      </rPr>
      <t>Мероприятие задачи подпрограммы 2.206:</t>
    </r>
    <r>
      <rPr>
        <sz val="12"/>
        <rFont val="Times New Roman"/>
      </rPr>
      <t>Расходы на капитальный ремонт автомобильной дороги общего пользования местного значения Щёкотово-Конопёлки Кашинского городского округа Тверской области за счет средств областного бюджета</t>
    </r>
  </si>
  <si>
    <t xml:space="preserve">Показатель 8 мероприятия подпрограммы 2.201 Ремонт автомобильной дороги по ул. Ленина в г. Кашин Кашинского городского округа Тверской области </t>
  </si>
  <si>
    <t xml:space="preserve">Показатель 10 мероприятия подпрограммы 2.201Ремонт автомобильной  дороги набережная Курортная в г. Кашин Кашинского городского округа Тверской области </t>
  </si>
  <si>
    <t>Показатель 9 мероприятия подпрограммы 2.201Ремонт автомобильной дороги по ул. Ленина (от ул. Железнодорожная до ул. Чистопрудная) в г. Кашин Кашинского городского округа Тверской области</t>
  </si>
  <si>
    <t>Показатель 9 мероприятия подпрограммы 2.201 Ремонт автомобильной дороги по ул. Ленина (от ул. Железнодорожная до ул. Чистопрудная) в г. Кашин Кашинского городского округа Тверской области</t>
  </si>
  <si>
    <t xml:space="preserve">Показатель 10 мероприятия подпрограммы 2.201 Ремонт автомобильной  дороги набережная Курортная в г. Кашин Кашинского городского округа Тверской области </t>
  </si>
  <si>
    <t>Показатель 3 мероприятия подпрограммы 2.301:Ремонт дворовой территории по адресу: ул. Кашинская, д. 36А, 36Б  в г. Кашин Кашинского городского округа Тверской области .</t>
  </si>
  <si>
    <t>Показатель 1 мероприятия подпрограммы 4.205: Количество обустроенных  площадок</t>
  </si>
  <si>
    <r>
      <t xml:space="preserve">Мероприятие задачи программы  4.205: </t>
    </r>
    <r>
      <rPr>
        <sz val="12"/>
        <rFont val="Times New Roman"/>
        <family val="1"/>
        <charset val="204"/>
      </rPr>
      <t xml:space="preserve">Обустройство детской спортивной площадки в ЖК "Кашин" г. Кашин Тверской области за счет средств местного бюджета, вклада граждан и  юридических лиц </t>
    </r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</si>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</sst>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name val="Calibri"/>
    </font>
    <font>
      <sz val="11"/>
      <name val="Times New Roman"/>
    </font>
    <font>
      <sz val="14"/>
      <name val="Times New Roman"/>
    </font>
    <font>
      <b/>
      <sz val="14"/>
      <name val="Times New Roman"/>
    </font>
    <font>
      <sz val="14"/>
      <color theme="1"/>
      <name val="Times New Roman"/>
    </font>
    <font>
      <b/>
      <sz val="14"/>
      <color rgb="FF000000"/>
      <name val="Times New Roman"/>
    </font>
    <font>
      <i/>
      <sz val="14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b/>
      <i/>
      <u/>
      <sz val="14"/>
      <name val="Times New Roman"/>
    </font>
    <font>
      <b/>
      <i/>
      <sz val="14"/>
      <name val="Times New Roman"/>
    </font>
    <font>
      <sz val="12"/>
      <name val="Times New Roman"/>
    </font>
    <font>
      <sz val="10"/>
      <name val="Times New Roman"/>
    </font>
    <font>
      <sz val="8"/>
      <name val="Times New Roman"/>
    </font>
    <font>
      <sz val="9"/>
      <name val="Times New Roman"/>
    </font>
    <font>
      <b/>
      <sz val="12"/>
      <name val="Times New Roman"/>
    </font>
    <font>
      <b/>
      <sz val="12"/>
      <color theme="1"/>
      <name val="Times New Roman"/>
    </font>
    <font>
      <sz val="12"/>
      <color rgb="FF000000"/>
      <name val="Times New Roman"/>
    </font>
    <font>
      <b/>
      <i/>
      <sz val="12"/>
      <name val="Times New Roman"/>
    </font>
    <font>
      <sz val="12"/>
      <color theme="1"/>
      <name val="Times New Roman"/>
    </font>
    <font>
      <sz val="12"/>
      <color rgb="FFFF0000"/>
      <name val="Times New Roman"/>
    </font>
    <font>
      <sz val="11"/>
      <color rgb="FFFF0000"/>
      <name val="Times New Roman"/>
    </font>
    <font>
      <sz val="11"/>
      <color rgb="FFFF0000"/>
      <name val="Calibri"/>
    </font>
    <font>
      <sz val="16"/>
      <color theme="1"/>
      <name val="Calibri"/>
      <scheme val="minor"/>
    </font>
    <font>
      <sz val="10"/>
      <color theme="1"/>
      <name val="Times New Roman"/>
    </font>
    <font>
      <sz val="14"/>
      <color rgb="FFFFFFFF"/>
      <name val="Times New Roman"/>
    </font>
    <font>
      <u/>
      <sz val="14"/>
      <name val="Times New Roman"/>
    </font>
    <font>
      <sz val="12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C000"/>
      </patternFill>
    </fill>
    <fill>
      <patternFill patternType="solid">
        <fgColor rgb="FF92D050"/>
      </patternFill>
    </fill>
    <fill>
      <patternFill patternType="solid">
        <fgColor rgb="FFFF0000"/>
      </patternFill>
    </fill>
    <fill>
      <patternFill patternType="solid">
        <fgColor theme="3" tint="0.59999389629810485"/>
        <bgColor indexed="65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7">
    <xf numFmtId="0" fontId="1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2" fillId="3" borderId="0" xfId="0" applyNumberFormat="1" applyFont="1" applyFill="1"/>
    <xf numFmtId="0" fontId="3" fillId="3" borderId="0" xfId="0" applyNumberFormat="1" applyFont="1" applyFill="1"/>
    <xf numFmtId="0" fontId="3" fillId="3" borderId="0" xfId="0" applyNumberFormat="1" applyFont="1" applyFill="1" applyAlignment="1">
      <alignment horizontal="center" vertical="center"/>
    </xf>
    <xf numFmtId="0" fontId="4" fillId="3" borderId="0" xfId="0" applyNumberFormat="1" applyFont="1" applyFill="1" applyAlignment="1">
      <alignment horizontal="left"/>
    </xf>
    <xf numFmtId="0" fontId="3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5" fillId="3" borderId="0" xfId="0" applyNumberFormat="1" applyFont="1" applyFill="1" applyAlignment="1">
      <alignment horizontal="center"/>
    </xf>
    <xf numFmtId="0" fontId="7" fillId="3" borderId="0" xfId="0" applyNumberFormat="1" applyFont="1" applyFill="1" applyAlignment="1">
      <alignment horizontal="center"/>
    </xf>
    <xf numFmtId="0" fontId="7" fillId="3" borderId="0" xfId="0" applyNumberFormat="1" applyFont="1" applyFill="1"/>
    <xf numFmtId="0" fontId="9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/>
    </xf>
    <xf numFmtId="0" fontId="10" fillId="3" borderId="0" xfId="0" applyNumberFormat="1" applyFont="1" applyFill="1"/>
    <xf numFmtId="0" fontId="4" fillId="3" borderId="0" xfId="0" applyNumberFormat="1" applyFont="1" applyFill="1"/>
    <xf numFmtId="0" fontId="9" fillId="3" borderId="0" xfId="0" applyNumberFormat="1" applyFont="1" applyFill="1"/>
    <xf numFmtId="0" fontId="11" fillId="3" borderId="0" xfId="0" applyNumberFormat="1" applyFont="1" applyFill="1"/>
    <xf numFmtId="0" fontId="11" fillId="3" borderId="0" xfId="0" applyNumberFormat="1" applyFont="1" applyFill="1" applyAlignment="1">
      <alignment horizontal="center" vertical="center"/>
    </xf>
    <xf numFmtId="0" fontId="12" fillId="3" borderId="0" xfId="0" applyNumberFormat="1" applyFont="1" applyFill="1"/>
    <xf numFmtId="0" fontId="5" fillId="3" borderId="0" xfId="0" applyNumberFormat="1" applyFont="1" applyFill="1"/>
    <xf numFmtId="0" fontId="9" fillId="3" borderId="0" xfId="0" applyNumberFormat="1" applyFont="1" applyFill="1" applyAlignment="1">
      <alignment horizontal="justify" vertical="top" wrapText="1"/>
    </xf>
    <xf numFmtId="0" fontId="10" fillId="3" borderId="0" xfId="0" applyNumberFormat="1" applyFont="1" applyFill="1" applyAlignment="1">
      <alignment horizontal="left" vertical="top"/>
    </xf>
    <xf numFmtId="0" fontId="8" fillId="3" borderId="0" xfId="0" applyNumberFormat="1" applyFont="1" applyFill="1" applyAlignment="1">
      <alignment horizontal="justify" vertical="top" wrapText="1"/>
    </xf>
    <xf numFmtId="0" fontId="8" fillId="3" borderId="0" xfId="0" applyNumberFormat="1" applyFont="1" applyFill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3" fillId="3" borderId="15" xfId="0" applyNumberFormat="1" applyFont="1" applyFill="1" applyBorder="1" applyAlignment="1">
      <alignment horizontal="center" vertical="center" wrapText="1"/>
    </xf>
    <xf numFmtId="0" fontId="13" fillId="4" borderId="16" xfId="0" applyNumberFormat="1" applyFont="1" applyFill="1" applyBorder="1" applyAlignment="1">
      <alignment horizontal="center" vertical="center" wrapText="1"/>
    </xf>
    <xf numFmtId="0" fontId="13" fillId="3" borderId="17" xfId="0" applyNumberFormat="1" applyFont="1" applyFill="1" applyBorder="1" applyAlignment="1">
      <alignment horizontal="center" vertical="center" wrapText="1"/>
    </xf>
    <xf numFmtId="0" fontId="13" fillId="4" borderId="22" xfId="0" applyNumberFormat="1" applyFont="1" applyFill="1" applyBorder="1" applyAlignment="1">
      <alignment horizontal="center" vertical="center" wrapText="1"/>
    </xf>
    <xf numFmtId="0" fontId="13" fillId="4" borderId="24" xfId="0" applyNumberFormat="1" applyFont="1" applyFill="1" applyBorder="1" applyAlignment="1">
      <alignment horizontal="center" vertical="center" wrapText="1"/>
    </xf>
    <xf numFmtId="0" fontId="13" fillId="3" borderId="25" xfId="0" applyNumberFormat="1" applyFont="1" applyFill="1" applyBorder="1" applyAlignment="1">
      <alignment horizontal="center" vertical="center" wrapText="1"/>
    </xf>
    <xf numFmtId="0" fontId="13" fillId="4" borderId="26" xfId="0" applyNumberFormat="1" applyFont="1" applyFill="1" applyBorder="1" applyAlignment="1">
      <alignment horizontal="center" vertical="center" wrapText="1"/>
    </xf>
    <xf numFmtId="0" fontId="13" fillId="4" borderId="17" xfId="0" applyNumberFormat="1" applyFont="1" applyFill="1" applyBorder="1" applyAlignment="1">
      <alignment horizontal="center" vertical="center" wrapText="1"/>
    </xf>
    <xf numFmtId="0" fontId="13" fillId="4" borderId="15" xfId="0" applyNumberFormat="1" applyFont="1" applyFill="1" applyBorder="1" applyAlignment="1">
      <alignment horizontal="center" vertical="center" wrapText="1"/>
    </xf>
    <xf numFmtId="0" fontId="13" fillId="4" borderId="27" xfId="0" applyNumberFormat="1" applyFont="1" applyFill="1" applyBorder="1" applyAlignment="1">
      <alignment horizontal="center" vertical="center" wrapText="1"/>
    </xf>
    <xf numFmtId="0" fontId="13" fillId="4" borderId="28" xfId="0" applyNumberFormat="1" applyFont="1" applyFill="1" applyBorder="1" applyAlignment="1">
      <alignment horizontal="center" vertical="center" wrapText="1"/>
    </xf>
    <xf numFmtId="0" fontId="13" fillId="4" borderId="29" xfId="0" applyNumberFormat="1" applyFont="1" applyFill="1" applyBorder="1" applyAlignment="1">
      <alignment horizontal="center" vertical="center" wrapText="1"/>
    </xf>
    <xf numFmtId="0" fontId="13" fillId="4" borderId="30" xfId="0" applyNumberFormat="1" applyFont="1" applyFill="1" applyBorder="1" applyAlignment="1">
      <alignment horizontal="center" vertical="center" wrapText="1"/>
    </xf>
    <xf numFmtId="0" fontId="13" fillId="4" borderId="31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wrapText="1"/>
    </xf>
    <xf numFmtId="0" fontId="17" fillId="5" borderId="7" xfId="0" applyNumberFormat="1" applyFont="1" applyFill="1" applyBorder="1" applyAlignment="1">
      <alignment horizontal="left" vertical="center" wrapText="1"/>
    </xf>
    <xf numFmtId="0" fontId="13" fillId="4" borderId="7" xfId="0" applyNumberFormat="1" applyFont="1" applyFill="1" applyBorder="1" applyAlignment="1">
      <alignment horizontal="center" vertical="top" wrapText="1"/>
    </xf>
    <xf numFmtId="164" fontId="17" fillId="4" borderId="7" xfId="0" applyNumberFormat="1" applyFont="1" applyFill="1" applyBorder="1" applyAlignment="1">
      <alignment horizontal="center" vertical="center" wrapText="1"/>
    </xf>
    <xf numFmtId="164" fontId="17" fillId="0" borderId="7" xfId="0" applyNumberFormat="1" applyFont="1" applyBorder="1" applyAlignment="1">
      <alignment horizontal="center" vertical="center" wrapText="1"/>
    </xf>
    <xf numFmtId="164" fontId="18" fillId="0" borderId="7" xfId="0" applyNumberFormat="1" applyFont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/>
    </xf>
    <xf numFmtId="0" fontId="19" fillId="0" borderId="7" xfId="0" applyNumberFormat="1" applyFont="1" applyBorder="1" applyAlignment="1">
      <alignment vertical="top" wrapText="1"/>
    </xf>
    <xf numFmtId="164" fontId="13" fillId="4" borderId="7" xfId="0" applyNumberFormat="1" applyFont="1" applyFill="1" applyBorder="1" applyAlignment="1">
      <alignment horizontal="center" vertical="top" wrapText="1"/>
    </xf>
    <xf numFmtId="164" fontId="13" fillId="4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vertical="top" wrapText="1"/>
    </xf>
    <xf numFmtId="0" fontId="17" fillId="6" borderId="7" xfId="0" applyNumberFormat="1" applyFont="1" applyFill="1" applyBorder="1" applyAlignment="1">
      <alignment vertical="top" wrapText="1"/>
    </xf>
    <xf numFmtId="164" fontId="17" fillId="4" borderId="7" xfId="0" applyNumberFormat="1" applyFont="1" applyFill="1" applyBorder="1" applyAlignment="1">
      <alignment horizontal="center" vertical="top" wrapText="1"/>
    </xf>
    <xf numFmtId="164" fontId="17" fillId="6" borderId="7" xfId="0" applyNumberFormat="1" applyFont="1" applyFill="1" applyBorder="1" applyAlignment="1">
      <alignment horizontal="center" vertical="center" wrapText="1"/>
    </xf>
    <xf numFmtId="0" fontId="17" fillId="5" borderId="7" xfId="0" applyNumberFormat="1" applyFont="1" applyFill="1" applyBorder="1" applyAlignment="1">
      <alignment vertical="top" wrapText="1"/>
    </xf>
    <xf numFmtId="164" fontId="13" fillId="5" borderId="7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vertical="top" wrapText="1"/>
    </xf>
    <xf numFmtId="0" fontId="17" fillId="0" borderId="7" xfId="0" applyNumberFormat="1" applyFont="1" applyBorder="1" applyAlignment="1">
      <alignment horizontal="justify" vertical="top" wrapText="1"/>
    </xf>
    <xf numFmtId="164" fontId="13" fillId="0" borderId="7" xfId="0" applyNumberFormat="1" applyFont="1" applyBorder="1" applyAlignment="1">
      <alignment horizontal="center" vertical="center" wrapText="1"/>
    </xf>
    <xf numFmtId="0" fontId="13" fillId="0" borderId="7" xfId="0" applyNumberFormat="1" applyFont="1" applyBorder="1" applyAlignment="1">
      <alignment horizontal="right" vertical="top" wrapText="1"/>
    </xf>
    <xf numFmtId="0" fontId="13" fillId="0" borderId="7" xfId="0" applyNumberFormat="1" applyFont="1" applyBorder="1" applyAlignment="1">
      <alignment horizontal="left" vertical="top" wrapText="1"/>
    </xf>
    <xf numFmtId="1" fontId="13" fillId="4" borderId="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1" fontId="17" fillId="4" borderId="7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right" vertical="top" wrapText="1"/>
    </xf>
    <xf numFmtId="0" fontId="13" fillId="4" borderId="7" xfId="0" applyNumberFormat="1" applyFont="1" applyFill="1" applyBorder="1" applyAlignment="1">
      <alignment horizontal="left" vertical="top" wrapText="1"/>
    </xf>
    <xf numFmtId="164" fontId="13" fillId="4" borderId="7" xfId="0" applyNumberFormat="1" applyFont="1" applyFill="1" applyBorder="1" applyAlignment="1">
      <alignment horizont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18" fillId="0" borderId="7" xfId="0" applyNumberFormat="1" applyFont="1" applyBorder="1" applyAlignment="1">
      <alignment vertical="top" wrapText="1"/>
    </xf>
    <xf numFmtId="164" fontId="13" fillId="7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Border="1" applyAlignment="1">
      <alignment vertical="top" wrapText="1"/>
    </xf>
    <xf numFmtId="0" fontId="13" fillId="0" borderId="7" xfId="0" applyNumberFormat="1" applyFont="1" applyBorder="1" applyAlignment="1">
      <alignment horizontal="center"/>
    </xf>
    <xf numFmtId="0" fontId="17" fillId="0" borderId="7" xfId="0" applyNumberFormat="1" applyFont="1" applyBorder="1" applyAlignment="1">
      <alignment horizontal="left" vertical="top" wrapText="1"/>
    </xf>
    <xf numFmtId="0" fontId="21" fillId="0" borderId="7" xfId="0" applyNumberFormat="1" applyFont="1" applyBorder="1" applyAlignment="1">
      <alignment horizontal="left" vertical="top" wrapText="1"/>
    </xf>
    <xf numFmtId="0" fontId="13" fillId="0" borderId="7" xfId="0" applyNumberFormat="1" applyFont="1" applyBorder="1" applyAlignment="1">
      <alignment horizontal="center" vertical="top" wrapText="1"/>
    </xf>
    <xf numFmtId="0" fontId="13" fillId="5" borderId="7" xfId="0" applyNumberFormat="1" applyFont="1" applyFill="1" applyBorder="1" applyAlignment="1">
      <alignment vertical="top" wrapText="1"/>
    </xf>
    <xf numFmtId="0" fontId="18" fillId="0" borderId="7" xfId="0" applyNumberFormat="1" applyFont="1" applyBorder="1" applyAlignment="1">
      <alignment horizontal="left" vertical="top" wrapText="1"/>
    </xf>
    <xf numFmtId="164" fontId="13" fillId="0" borderId="7" xfId="0" applyNumberFormat="1" applyFont="1" applyBorder="1" applyAlignment="1">
      <alignment horizontal="center" vertical="top" wrapText="1"/>
    </xf>
    <xf numFmtId="0" fontId="17" fillId="5" borderId="7" xfId="0" applyNumberFormat="1" applyFont="1" applyFill="1" applyBorder="1" applyAlignment="1">
      <alignment horizontal="left" vertical="top" wrapText="1"/>
    </xf>
    <xf numFmtId="0" fontId="21" fillId="0" borderId="7" xfId="0" applyNumberFormat="1" applyFont="1" applyBorder="1" applyAlignment="1">
      <alignment horizontal="center"/>
    </xf>
    <xf numFmtId="0" fontId="21" fillId="4" borderId="7" xfId="0" applyNumberFormat="1" applyFont="1" applyFill="1" applyBorder="1" applyAlignment="1">
      <alignment horizontal="center" vertical="top" wrapText="1"/>
    </xf>
    <xf numFmtId="164" fontId="21" fillId="4" borderId="7" xfId="0" applyNumberFormat="1" applyFont="1" applyFill="1" applyBorder="1" applyAlignment="1">
      <alignment horizontal="center" vertical="top" wrapText="1"/>
    </xf>
    <xf numFmtId="164" fontId="21" fillId="3" borderId="7" xfId="0" applyNumberFormat="1" applyFont="1" applyFill="1" applyBorder="1" applyAlignment="1">
      <alignment horizontal="center" vertical="center" wrapText="1"/>
    </xf>
    <xf numFmtId="164" fontId="21" fillId="4" borderId="7" xfId="0" applyNumberFormat="1" applyFont="1" applyFill="1" applyBorder="1" applyAlignment="1">
      <alignment horizontal="center" vertical="center" wrapText="1"/>
    </xf>
    <xf numFmtId="164" fontId="21" fillId="0" borderId="7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/>
    </xf>
    <xf numFmtId="0" fontId="21" fillId="4" borderId="7" xfId="0" applyNumberFormat="1" applyFont="1" applyFill="1" applyBorder="1" applyAlignment="1">
      <alignment horizontal="left" vertical="top" wrapText="1"/>
    </xf>
    <xf numFmtId="164" fontId="18" fillId="6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Border="1"/>
    <xf numFmtId="0" fontId="23" fillId="4" borderId="0" xfId="0" applyNumberFormat="1" applyFont="1" applyFill="1"/>
    <xf numFmtId="0" fontId="24" fillId="4" borderId="0" xfId="0" applyNumberFormat="1" applyFont="1" applyFill="1"/>
    <xf numFmtId="0" fontId="13" fillId="5" borderId="7" xfId="0" applyNumberFormat="1" applyFont="1" applyFill="1" applyBorder="1" applyAlignment="1">
      <alignment horizontal="left" vertical="top" wrapText="1"/>
    </xf>
    <xf numFmtId="1" fontId="21" fillId="0" borderId="7" xfId="0" applyNumberFormat="1" applyFont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/>
    </xf>
    <xf numFmtId="0" fontId="13" fillId="3" borderId="7" xfId="0" applyNumberFormat="1" applyFont="1" applyFill="1" applyBorder="1" applyAlignment="1">
      <alignment vertical="top" wrapText="1"/>
    </xf>
    <xf numFmtId="0" fontId="13" fillId="3" borderId="7" xfId="0" applyNumberFormat="1" applyFont="1" applyFill="1" applyBorder="1" applyAlignment="1">
      <alignment horizontal="center" vertical="top" wrapText="1"/>
    </xf>
    <xf numFmtId="164" fontId="13" fillId="8" borderId="7" xfId="0" applyNumberFormat="1" applyFont="1" applyFill="1" applyBorder="1" applyAlignment="1">
      <alignment horizontal="center" vertical="top" wrapText="1"/>
    </xf>
    <xf numFmtId="1" fontId="21" fillId="3" borderId="7" xfId="0" applyNumberFormat="1" applyFont="1" applyFill="1" applyBorder="1" applyAlignment="1">
      <alignment horizontal="center" vertical="center" wrapText="1"/>
    </xf>
    <xf numFmtId="0" fontId="13" fillId="5" borderId="7" xfId="0" applyNumberFormat="1" applyFont="1" applyFill="1" applyBorder="1" applyAlignment="1">
      <alignment horizontal="center" vertical="top" wrapText="1"/>
    </xf>
    <xf numFmtId="164" fontId="13" fillId="5" borderId="7" xfId="0" applyNumberFormat="1" applyFont="1" applyFill="1" applyBorder="1" applyAlignment="1">
      <alignment horizontal="center" vertical="top" wrapText="1"/>
    </xf>
    <xf numFmtId="164" fontId="17" fillId="5" borderId="7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/>
    </xf>
    <xf numFmtId="0" fontId="2" fillId="3" borderId="7" xfId="0" applyNumberFormat="1" applyFont="1" applyFill="1" applyBorder="1"/>
    <xf numFmtId="0" fontId="2" fillId="3" borderId="22" xfId="0" applyNumberFormat="1" applyFont="1" applyFill="1" applyBorder="1"/>
    <xf numFmtId="164" fontId="13" fillId="6" borderId="7" xfId="0" applyNumberFormat="1" applyFont="1" applyFill="1" applyBorder="1" applyAlignment="1">
      <alignment horizontal="center" vertical="center" wrapText="1"/>
    </xf>
    <xf numFmtId="164" fontId="21" fillId="6" borderId="7" xfId="0" applyNumberFormat="1" applyFont="1" applyFill="1" applyBorder="1" applyAlignment="1">
      <alignment horizontal="center" vertical="center" wrapText="1"/>
    </xf>
    <xf numFmtId="0" fontId="17" fillId="4" borderId="7" xfId="0" applyNumberFormat="1" applyFont="1" applyFill="1" applyBorder="1" applyAlignment="1">
      <alignment vertical="top" wrapText="1"/>
    </xf>
    <xf numFmtId="1" fontId="13" fillId="4" borderId="7" xfId="0" applyNumberFormat="1" applyFont="1" applyFill="1" applyBorder="1" applyAlignment="1">
      <alignment horizontal="center" vertical="top" wrapText="1"/>
    </xf>
    <xf numFmtId="0" fontId="21" fillId="4" borderId="7" xfId="0" applyNumberFormat="1" applyFont="1" applyFill="1" applyBorder="1" applyAlignment="1">
      <alignment horizontal="center"/>
    </xf>
    <xf numFmtId="0" fontId="17" fillId="6" borderId="7" xfId="0" applyNumberFormat="1" applyFont="1" applyFill="1" applyBorder="1" applyAlignment="1">
      <alignment horizontal="justify" vertical="top" wrapText="1"/>
    </xf>
    <xf numFmtId="0" fontId="21" fillId="0" borderId="7" xfId="0" applyNumberFormat="1" applyFont="1" applyBorder="1" applyAlignment="1">
      <alignment vertical="top" wrapText="1"/>
    </xf>
    <xf numFmtId="1" fontId="13" fillId="0" borderId="7" xfId="0" applyNumberFormat="1" applyFont="1" applyBorder="1" applyAlignment="1">
      <alignment horizontal="center" vertical="top" wrapText="1"/>
    </xf>
    <xf numFmtId="0" fontId="19" fillId="4" borderId="7" xfId="0" applyNumberFormat="1" applyFont="1" applyFill="1" applyBorder="1" applyAlignment="1">
      <alignment horizontal="center"/>
    </xf>
    <xf numFmtId="0" fontId="22" fillId="4" borderId="7" xfId="0" applyNumberFormat="1" applyFont="1" applyFill="1" applyBorder="1" applyAlignment="1">
      <alignment vertical="top" wrapText="1"/>
    </xf>
    <xf numFmtId="0" fontId="19" fillId="0" borderId="7" xfId="0" applyNumberFormat="1" applyFont="1" applyBorder="1" applyAlignment="1">
      <alignment horizontal="center"/>
    </xf>
    <xf numFmtId="0" fontId="1" fillId="4" borderId="0" xfId="0" applyNumberFormat="1" applyFont="1" applyFill="1"/>
    <xf numFmtId="0" fontId="26" fillId="4" borderId="0" xfId="0" applyNumberFormat="1" applyFont="1" applyFill="1"/>
    <xf numFmtId="0" fontId="1" fillId="2" borderId="0" xfId="0" applyNumberFormat="1" applyFont="1" applyFill="1" applyAlignment="1">
      <alignment horizontal="center"/>
    </xf>
    <xf numFmtId="0" fontId="26" fillId="0" borderId="0" xfId="0" applyNumberFormat="1" applyFont="1" applyAlignment="1">
      <alignment vertical="center"/>
    </xf>
    <xf numFmtId="0" fontId="27" fillId="0" borderId="0" xfId="0" applyNumberFormat="1" applyFont="1" applyAlignment="1">
      <alignment vertical="center"/>
    </xf>
    <xf numFmtId="0" fontId="21" fillId="0" borderId="7" xfId="0" applyNumberFormat="1" applyFont="1" applyFill="1" applyBorder="1" applyAlignment="1">
      <alignment horizontal="left" vertical="top" wrapText="1"/>
    </xf>
    <xf numFmtId="164" fontId="13" fillId="0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left" vertical="top" wrapText="1"/>
    </xf>
    <xf numFmtId="0" fontId="17" fillId="0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Fill="1" applyBorder="1" applyAlignment="1">
      <alignment horizontal="left" vertical="top" wrapText="1"/>
    </xf>
    <xf numFmtId="164" fontId="21" fillId="0" borderId="7" xfId="0" applyNumberFormat="1" applyFont="1" applyFill="1" applyBorder="1" applyAlignment="1">
      <alignment horizontal="center" vertical="center" wrapText="1"/>
    </xf>
    <xf numFmtId="0" fontId="21" fillId="3" borderId="0" xfId="0" applyNumberFormat="1" applyFont="1" applyFill="1"/>
    <xf numFmtId="0" fontId="29" fillId="0" borderId="7" xfId="0" applyNumberFormat="1" applyFont="1" applyBorder="1" applyAlignment="1">
      <alignment horizontal="left" vertical="top" wrapText="1"/>
    </xf>
    <xf numFmtId="0" fontId="13" fillId="0" borderId="7" xfId="0" applyNumberFormat="1" applyFont="1" applyFill="1" applyBorder="1" applyAlignment="1">
      <alignment vertical="top" wrapText="1"/>
    </xf>
    <xf numFmtId="0" fontId="13" fillId="0" borderId="7" xfId="0" applyNumberFormat="1" applyFont="1" applyFill="1" applyBorder="1" applyAlignment="1">
      <alignment horizontal="center" vertical="top" wrapText="1"/>
    </xf>
    <xf numFmtId="164" fontId="13" fillId="0" borderId="7" xfId="0" applyNumberFormat="1" applyFont="1" applyFill="1" applyBorder="1" applyAlignment="1">
      <alignment horizontal="center" vertical="top" wrapText="1"/>
    </xf>
    <xf numFmtId="0" fontId="13" fillId="0" borderId="7" xfId="0" applyNumberFormat="1" applyFont="1" applyFill="1" applyBorder="1" applyAlignment="1">
      <alignment horizontal="right" vertical="top" wrapText="1"/>
    </xf>
    <xf numFmtId="1" fontId="21" fillId="0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/>
    </xf>
    <xf numFmtId="0" fontId="17" fillId="0" borderId="7" xfId="0" applyNumberFormat="1" applyFont="1" applyFill="1" applyBorder="1" applyAlignment="1">
      <alignment vertical="top" wrapText="1"/>
    </xf>
    <xf numFmtId="164" fontId="17" fillId="0" borderId="7" xfId="0" applyNumberFormat="1" applyFont="1" applyFill="1" applyBorder="1" applyAlignment="1">
      <alignment horizontal="center" vertical="center" wrapText="1"/>
    </xf>
    <xf numFmtId="0" fontId="31" fillId="0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Fill="1" applyBorder="1" applyAlignment="1">
      <alignment vertical="top" wrapText="1"/>
    </xf>
    <xf numFmtId="0" fontId="32" fillId="0" borderId="7" xfId="0" applyNumberFormat="1" applyFont="1" applyBorder="1" applyAlignment="1">
      <alignment vertical="top" wrapText="1"/>
    </xf>
    <xf numFmtId="0" fontId="29" fillId="0" borderId="7" xfId="0" applyNumberFormat="1" applyFont="1" applyBorder="1" applyAlignment="1">
      <alignment vertical="top" wrapText="1"/>
    </xf>
    <xf numFmtId="0" fontId="29" fillId="4" borderId="7" xfId="0" applyNumberFormat="1" applyFont="1" applyFill="1" applyBorder="1" applyAlignment="1">
      <alignment horizontal="center" vertical="top" wrapText="1"/>
    </xf>
    <xf numFmtId="164" fontId="29" fillId="0" borderId="7" xfId="0" applyNumberFormat="1" applyFont="1" applyFill="1" applyBorder="1" applyAlignment="1">
      <alignment horizontal="center" vertical="center" wrapText="1"/>
    </xf>
    <xf numFmtId="0" fontId="20" fillId="5" borderId="7" xfId="0" applyNumberFormat="1" applyFont="1" applyFill="1" applyBorder="1" applyAlignment="1">
      <alignment vertical="top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4" fillId="4" borderId="6" xfId="0" applyNumberFormat="1" applyFont="1" applyFill="1" applyBorder="1" applyAlignment="1">
      <alignment horizontal="center" vertical="center" wrapText="1"/>
    </xf>
    <xf numFmtId="0" fontId="14" fillId="4" borderId="9" xfId="0" applyNumberFormat="1" applyFont="1" applyFill="1" applyBorder="1" applyAlignment="1">
      <alignment horizontal="center" vertical="center" wrapText="1"/>
    </xf>
    <xf numFmtId="0" fontId="14" fillId="4" borderId="10" xfId="0" applyNumberFormat="1" applyFont="1" applyFill="1" applyBorder="1" applyAlignment="1">
      <alignment horizontal="center" vertical="center" wrapText="1"/>
    </xf>
    <xf numFmtId="0" fontId="14" fillId="4" borderId="18" xfId="0" applyNumberFormat="1" applyFont="1" applyFill="1" applyBorder="1" applyAlignment="1">
      <alignment horizontal="center" vertical="center" wrapText="1"/>
    </xf>
    <xf numFmtId="0" fontId="14" fillId="4" borderId="20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3" fillId="4" borderId="5" xfId="0" applyNumberFormat="1" applyFont="1" applyFill="1" applyBorder="1" applyAlignment="1">
      <alignment horizontal="center" vertical="center" wrapText="1"/>
    </xf>
    <xf numFmtId="0" fontId="13" fillId="4" borderId="6" xfId="0" applyNumberFormat="1" applyFont="1" applyFill="1" applyBorder="1" applyAlignment="1">
      <alignment horizontal="center" vertical="center" wrapText="1"/>
    </xf>
    <xf numFmtId="0" fontId="13" fillId="4" borderId="9" xfId="0" applyNumberFormat="1" applyFont="1" applyFill="1" applyBorder="1" applyAlignment="1">
      <alignment horizontal="center" vertical="center" wrapText="1"/>
    </xf>
    <xf numFmtId="0" fontId="13" fillId="4" borderId="0" xfId="0" applyNumberFormat="1" applyFont="1" applyFill="1" applyAlignment="1">
      <alignment horizontal="center" vertical="center" wrapText="1"/>
    </xf>
    <xf numFmtId="0" fontId="13" fillId="4" borderId="10" xfId="0" applyNumberFormat="1" applyFont="1" applyFill="1" applyBorder="1" applyAlignment="1">
      <alignment horizontal="center" vertical="center" wrapText="1"/>
    </xf>
    <xf numFmtId="0" fontId="13" fillId="4" borderId="18" xfId="0" applyNumberFormat="1" applyFont="1" applyFill="1" applyBorder="1" applyAlignment="1">
      <alignment horizontal="center" vertical="center" wrapText="1"/>
    </xf>
    <xf numFmtId="0" fontId="13" fillId="4" borderId="19" xfId="0" applyNumberFormat="1" applyFont="1" applyFill="1" applyBorder="1" applyAlignment="1">
      <alignment horizontal="center" vertical="center" wrapText="1"/>
    </xf>
    <xf numFmtId="0" fontId="13" fillId="4" borderId="20" xfId="0" applyNumberFormat="1" applyFont="1" applyFill="1" applyBorder="1" applyAlignment="1">
      <alignment horizontal="center" vertical="center" wrapText="1"/>
    </xf>
    <xf numFmtId="0" fontId="15" fillId="4" borderId="7" xfId="0" applyNumberFormat="1" applyFont="1" applyFill="1" applyBorder="1" applyAlignment="1">
      <alignment horizontal="center" vertical="center" wrapText="1"/>
    </xf>
    <xf numFmtId="0" fontId="15" fillId="4" borderId="21" xfId="0" applyNumberFormat="1" applyFont="1" applyFill="1" applyBorder="1" applyAlignment="1">
      <alignment horizontal="center" vertical="center" wrapText="1"/>
    </xf>
    <xf numFmtId="0" fontId="13" fillId="4" borderId="8" xfId="0" applyNumberFormat="1" applyFont="1" applyFill="1" applyBorder="1" applyAlignment="1">
      <alignment horizontal="center" vertical="center" wrapText="1"/>
    </xf>
    <xf numFmtId="0" fontId="16" fillId="4" borderId="7" xfId="0" applyNumberFormat="1" applyFont="1" applyFill="1" applyBorder="1" applyAlignment="1">
      <alignment horizontal="center" vertical="center" wrapText="1"/>
    </xf>
    <xf numFmtId="0" fontId="16" fillId="4" borderId="21" xfId="0" applyNumberFormat="1" applyFont="1" applyFill="1" applyBorder="1" applyAlignment="1">
      <alignment horizontal="center" vertical="center" wrapText="1"/>
    </xf>
    <xf numFmtId="0" fontId="13" fillId="4" borderId="22" xfId="0" applyNumberFormat="1" applyFont="1" applyFill="1" applyBorder="1" applyAlignment="1">
      <alignment horizontal="center" vertical="center" wrapText="1"/>
    </xf>
    <xf numFmtId="0" fontId="13" fillId="4" borderId="23" xfId="0" applyNumberFormat="1" applyFont="1" applyFill="1" applyBorder="1" applyAlignment="1">
      <alignment horizontal="center" vertical="center" wrapText="1"/>
    </xf>
    <xf numFmtId="0" fontId="13" fillId="4" borderId="2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5" fillId="3" borderId="0" xfId="0" applyNumberFormat="1" applyFont="1" applyFill="1" applyAlignment="1">
      <alignment horizontal="center" wrapText="1"/>
    </xf>
    <xf numFmtId="0" fontId="13" fillId="4" borderId="14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Border="1" applyAlignment="1">
      <alignment horizontal="center" vertical="center" wrapText="1"/>
    </xf>
    <xf numFmtId="0" fontId="13" fillId="0" borderId="14" xfId="0" applyNumberFormat="1" applyFont="1" applyBorder="1" applyAlignment="1">
      <alignment horizontal="center" vertical="center" wrapText="1"/>
    </xf>
    <xf numFmtId="0" fontId="13" fillId="4" borderId="4" xfId="0" applyNumberFormat="1" applyFont="1" applyFill="1" applyBorder="1" applyAlignment="1">
      <alignment horizontal="center" vertical="center" wrapText="1"/>
    </xf>
    <xf numFmtId="0" fontId="13" fillId="4" borderId="12" xfId="0" applyNumberFormat="1" applyFont="1" applyFill="1" applyBorder="1" applyAlignment="1">
      <alignment horizontal="center" vertical="center" wrapText="1"/>
    </xf>
    <xf numFmtId="0" fontId="13" fillId="4" borderId="13" xfId="0" applyNumberFormat="1" applyFont="1" applyFill="1" applyBorder="1" applyAlignment="1">
      <alignment horizontal="center" vertical="center" wrapText="1"/>
    </xf>
    <xf numFmtId="0" fontId="1" fillId="4" borderId="0" xfId="0" applyNumberFormat="1" applyFont="1" applyFill="1" applyAlignment="1">
      <alignment horizontal="center"/>
    </xf>
    <xf numFmtId="0" fontId="25" fillId="0" borderId="7" xfId="0" applyNumberFormat="1" applyFont="1" applyBorder="1" applyAlignment="1">
      <alignment horizontal="right"/>
    </xf>
    <xf numFmtId="0" fontId="25" fillId="0" borderId="23" xfId="0" applyNumberFormat="1" applyFont="1" applyBorder="1" applyAlignment="1">
      <alignment horizontal="right"/>
    </xf>
    <xf numFmtId="0" fontId="25" fillId="0" borderId="21" xfId="0" applyNumberFormat="1" applyFont="1" applyBorder="1" applyAlignment="1">
      <alignment horizontal="right"/>
    </xf>
    <xf numFmtId="0" fontId="16" fillId="4" borderId="23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Alignment="1">
      <alignment horizontal="center" vertical="top"/>
    </xf>
    <xf numFmtId="0" fontId="5" fillId="3" borderId="0" xfId="0" applyNumberFormat="1" applyFont="1" applyFill="1" applyAlignment="1">
      <alignment horizontal="center"/>
    </xf>
    <xf numFmtId="0" fontId="8" fillId="3" borderId="0" xfId="0" applyNumberFormat="1" applyFont="1" applyFill="1" applyAlignment="1">
      <alignment horizontal="center" vertical="center"/>
    </xf>
    <xf numFmtId="0" fontId="9" fillId="3" borderId="0" xfId="0" applyNumberFormat="1" applyFont="1" applyFill="1" applyAlignment="1">
      <alignment horizontal="center"/>
    </xf>
    <xf numFmtId="0" fontId="5" fillId="0" borderId="0" xfId="0" applyNumberFormat="1" applyFont="1" applyAlignment="1">
      <alignment horizontal="center"/>
    </xf>
    <xf numFmtId="0" fontId="8" fillId="3" borderId="0" xfId="0" applyNumberFormat="1" applyFont="1" applyFill="1" applyAlignment="1">
      <alignment horizontal="left" vertical="top" wrapText="1"/>
    </xf>
    <xf numFmtId="0" fontId="13" fillId="4" borderId="11" xfId="0" applyNumberFormat="1" applyFont="1" applyFill="1" applyBorder="1" applyAlignment="1">
      <alignment horizontal="center" vertical="center" wrapText="1"/>
    </xf>
    <xf numFmtId="164" fontId="31" fillId="0" borderId="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0" fontId="32" fillId="0" borderId="7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410"/>
  <sheetViews>
    <sheetView tabSelected="1" zoomScale="82" zoomScaleNormal="82" workbookViewId="0">
      <pane ySplit="1" topLeftCell="A60" activePane="bottomLeft" state="frozen"/>
      <selection pane="bottomLeft" activeCell="AC289" sqref="AC289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style="1" customWidth="1"/>
    <col min="7" max="7" width="5" style="1" customWidth="1"/>
    <col min="8" max="8" width="4.42578125" style="1" customWidth="1"/>
    <col min="9" max="14" width="4.42578125" customWidth="1"/>
    <col min="15" max="15" width="4.5703125" customWidth="1"/>
    <col min="16" max="16" width="4.28515625" customWidth="1"/>
    <col min="17" max="18" width="4.85546875" customWidth="1"/>
    <col min="19" max="19" width="4.5703125" customWidth="1"/>
    <col min="20" max="20" width="4.85546875" style="2" customWidth="1"/>
    <col min="21" max="21" width="4.5703125" style="2" customWidth="1"/>
    <col min="22" max="24" width="4.85546875" style="2" customWidth="1"/>
    <col min="25" max="25" width="5" style="2" customWidth="1"/>
    <col min="26" max="26" width="4.85546875" style="2" customWidth="1"/>
    <col min="27" max="27" width="4.5703125" style="2" customWidth="1"/>
    <col min="28" max="28" width="60.7109375" customWidth="1"/>
    <col min="29" max="29" width="11.7109375" customWidth="1"/>
    <col min="30" max="30" width="20" hidden="1" customWidth="1"/>
    <col min="31" max="31" width="10.85546875" hidden="1" customWidth="1"/>
    <col min="32" max="32" width="10.7109375" hidden="1" customWidth="1"/>
    <col min="33" max="34" width="16.42578125" customWidth="1"/>
    <col min="35" max="35" width="13.5703125" customWidth="1"/>
    <col min="36" max="36" width="11" customWidth="1"/>
    <col min="37" max="37" width="10.85546875" customWidth="1"/>
    <col min="38" max="38" width="11" customWidth="1"/>
    <col min="39" max="39" width="13.42578125" customWidth="1"/>
    <col min="40" max="40" width="36.7109375" style="3" customWidth="1"/>
    <col min="41" max="41" width="1.7109375" style="3" customWidth="1"/>
    <col min="42" max="84" width="9.140625" style="3" customWidth="1"/>
  </cols>
  <sheetData>
    <row r="1" spans="1:42" ht="18.75" x14ac:dyDescent="0.3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6"/>
      <c r="V1" s="6"/>
      <c r="W1" s="6"/>
      <c r="X1" s="6"/>
      <c r="Y1" s="6"/>
      <c r="Z1" s="6"/>
      <c r="AB1" s="7"/>
      <c r="AC1" s="5"/>
      <c r="AD1" s="7"/>
      <c r="AE1" s="7"/>
      <c r="AF1" s="7"/>
      <c r="AG1" s="7"/>
      <c r="AH1" s="7"/>
      <c r="AI1" s="7"/>
      <c r="AJ1" s="7"/>
      <c r="AK1" s="7"/>
      <c r="AL1" s="7"/>
      <c r="AN1" s="8"/>
      <c r="AO1" s="9"/>
    </row>
    <row r="2" spans="1:42" ht="18.75" x14ac:dyDescent="0.3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B2" s="7"/>
      <c r="AC2" s="5"/>
      <c r="AD2" s="7"/>
      <c r="AE2" s="7"/>
      <c r="AF2" s="7"/>
      <c r="AG2" s="7"/>
      <c r="AH2" s="7"/>
      <c r="AI2" s="7"/>
      <c r="AJ2" s="7"/>
      <c r="AK2" s="7"/>
      <c r="AL2" s="7"/>
      <c r="AN2" s="8"/>
      <c r="AO2" s="9"/>
    </row>
    <row r="3" spans="1:42" ht="90.75" customHeight="1" x14ac:dyDescent="0.3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B3" s="7"/>
      <c r="AC3" s="5"/>
      <c r="AD3" s="7"/>
      <c r="AE3" s="7"/>
      <c r="AF3" s="7"/>
      <c r="AG3" s="7"/>
      <c r="AH3" s="175"/>
      <c r="AI3" s="175"/>
      <c r="AJ3" s="175"/>
      <c r="AK3" s="175"/>
      <c r="AL3" s="175"/>
      <c r="AN3" s="8"/>
      <c r="AO3" s="9"/>
    </row>
    <row r="4" spans="1:42" ht="88.5" customHeight="1" x14ac:dyDescent="0.25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5"/>
      <c r="AC4" s="5"/>
      <c r="AD4" s="174" t="s">
        <v>0</v>
      </c>
      <c r="AE4" s="174"/>
      <c r="AF4" s="174"/>
      <c r="AG4" s="174"/>
      <c r="AH4" s="174"/>
      <c r="AI4" s="174"/>
      <c r="AJ4" s="174"/>
      <c r="AK4" s="174"/>
      <c r="AL4" s="174"/>
      <c r="AM4" s="174"/>
      <c r="AN4" s="8"/>
      <c r="AO4" s="9"/>
    </row>
    <row r="5" spans="1:42" ht="25.5" customHeight="1" x14ac:dyDescent="0.25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5"/>
      <c r="AC5" s="5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8"/>
      <c r="AO5" s="9"/>
    </row>
    <row r="6" spans="1:42" s="3" customFormat="1" ht="22.5" customHeight="1" x14ac:dyDescent="0.3">
      <c r="A6" s="4"/>
      <c r="B6" s="4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0"/>
      <c r="AO6" s="11"/>
      <c r="AP6" s="12"/>
    </row>
    <row r="7" spans="1:42" s="3" customFormat="1" ht="18.75" x14ac:dyDescent="0.3">
      <c r="A7" s="4"/>
      <c r="B7" s="4"/>
      <c r="C7" s="188" t="s">
        <v>1</v>
      </c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0"/>
      <c r="AO7" s="11"/>
      <c r="AP7" s="12"/>
    </row>
    <row r="8" spans="1:42" s="3" customFormat="1" ht="18.75" x14ac:dyDescent="0.25">
      <c r="A8" s="5"/>
      <c r="B8" s="5"/>
      <c r="C8" s="189" t="s">
        <v>2</v>
      </c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3"/>
      <c r="AO8" s="14"/>
      <c r="AP8" s="15"/>
    </row>
    <row r="9" spans="1:42" s="3" customFormat="1" ht="18.75" x14ac:dyDescent="0.3">
      <c r="A9" s="16"/>
      <c r="B9" s="16"/>
      <c r="C9" s="190" t="s">
        <v>3</v>
      </c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0"/>
      <c r="AO9" s="11"/>
      <c r="AP9" s="15"/>
    </row>
    <row r="10" spans="1:42" s="3" customFormat="1" ht="18.75" x14ac:dyDescent="0.3">
      <c r="A10" s="16"/>
      <c r="B10" s="16"/>
      <c r="C10" s="191" t="s">
        <v>4</v>
      </c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0"/>
      <c r="AO10" s="11"/>
      <c r="AP10" s="15"/>
    </row>
    <row r="11" spans="1:42" s="3" customFormat="1" ht="8.25" customHeight="1" x14ac:dyDescent="0.3">
      <c r="A11" s="16"/>
      <c r="B11" s="16"/>
      <c r="C11" s="189" t="s">
        <v>5</v>
      </c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7"/>
      <c r="AO11" s="14"/>
      <c r="AP11" s="15"/>
    </row>
    <row r="12" spans="1:42" ht="19.5" x14ac:dyDescent="0.35">
      <c r="A12" s="16"/>
      <c r="B12" s="16"/>
      <c r="C12" s="16"/>
      <c r="D12" s="16"/>
      <c r="E12" s="16"/>
      <c r="F12" s="16"/>
      <c r="G12" s="16"/>
      <c r="H12" s="16"/>
      <c r="I12" s="18" t="s">
        <v>6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9"/>
      <c r="U12" s="19"/>
      <c r="V12" s="19"/>
      <c r="W12" s="19"/>
      <c r="X12" s="19"/>
      <c r="Y12" s="19"/>
      <c r="Z12" s="19"/>
      <c r="AA12" s="19"/>
      <c r="AB12" s="18"/>
      <c r="AC12" s="18"/>
      <c r="AD12" s="20"/>
      <c r="AE12" s="20"/>
      <c r="AF12" s="21"/>
      <c r="AG12" s="21"/>
      <c r="AH12" s="21"/>
      <c r="AI12" s="21"/>
      <c r="AJ12" s="21"/>
      <c r="AK12" s="21"/>
      <c r="AL12" s="21"/>
      <c r="AM12" s="21"/>
      <c r="AN12" s="21"/>
      <c r="AO12" s="12"/>
      <c r="AP12" s="12"/>
    </row>
    <row r="13" spans="1:42" ht="35.25" customHeight="1" x14ac:dyDescent="0.3">
      <c r="A13" s="16"/>
      <c r="B13" s="16"/>
      <c r="C13" s="16"/>
      <c r="D13" s="16"/>
      <c r="E13" s="16"/>
      <c r="F13" s="16"/>
      <c r="G13" s="16"/>
      <c r="H13" s="16"/>
      <c r="I13" s="192" t="s">
        <v>7</v>
      </c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22"/>
      <c r="AO13" s="23"/>
      <c r="AP13" s="23"/>
    </row>
    <row r="14" spans="1:42" ht="32.25" customHeight="1" x14ac:dyDescent="0.3">
      <c r="A14" s="16"/>
      <c r="B14" s="16"/>
      <c r="C14" s="16"/>
      <c r="D14" s="16"/>
      <c r="E14" s="16"/>
      <c r="F14" s="16"/>
      <c r="G14" s="16"/>
      <c r="H14" s="16"/>
      <c r="I14" s="192" t="s">
        <v>8</v>
      </c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22"/>
      <c r="AO14" s="23"/>
      <c r="AP14" s="23"/>
    </row>
    <row r="15" spans="1:42" ht="9" customHeight="1" x14ac:dyDescent="0.3">
      <c r="A15" s="16"/>
      <c r="B15" s="16"/>
      <c r="C15" s="16"/>
      <c r="D15" s="16"/>
      <c r="E15" s="16"/>
      <c r="F15" s="16"/>
      <c r="G15" s="16"/>
      <c r="H15" s="16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5"/>
      <c r="U15" s="25"/>
      <c r="V15" s="25"/>
      <c r="W15" s="25"/>
      <c r="X15" s="25"/>
      <c r="Y15" s="25"/>
      <c r="Z15" s="25"/>
      <c r="AA15" s="25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2"/>
      <c r="AO15" s="23"/>
      <c r="AP15" s="23"/>
    </row>
    <row r="16" spans="1:42" s="4" customFormat="1" ht="70.5" customHeight="1" x14ac:dyDescent="0.25">
      <c r="A16" s="148" t="s">
        <v>9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50"/>
      <c r="R16" s="179" t="s">
        <v>10</v>
      </c>
      <c r="S16" s="158"/>
      <c r="T16" s="158"/>
      <c r="U16" s="158"/>
      <c r="V16" s="158"/>
      <c r="W16" s="158"/>
      <c r="X16" s="158"/>
      <c r="Y16" s="158"/>
      <c r="Z16" s="158"/>
      <c r="AA16" s="159"/>
      <c r="AB16" s="157" t="s">
        <v>11</v>
      </c>
      <c r="AC16" s="157" t="s">
        <v>12</v>
      </c>
      <c r="AD16" s="179" t="s">
        <v>13</v>
      </c>
      <c r="AE16" s="158"/>
      <c r="AF16" s="158"/>
      <c r="AG16" s="158"/>
      <c r="AH16" s="158"/>
      <c r="AI16" s="158"/>
      <c r="AJ16" s="158"/>
      <c r="AK16" s="158"/>
      <c r="AL16" s="159"/>
      <c r="AM16" s="157" t="s">
        <v>14</v>
      </c>
      <c r="AN16" s="5"/>
    </row>
    <row r="17" spans="1:40" s="4" customFormat="1" ht="15" customHeight="1" x14ac:dyDescent="0.25">
      <c r="A17" s="157" t="s">
        <v>15</v>
      </c>
      <c r="B17" s="158"/>
      <c r="C17" s="159"/>
      <c r="D17" s="157" t="s">
        <v>16</v>
      </c>
      <c r="E17" s="159"/>
      <c r="F17" s="151" t="s">
        <v>17</v>
      </c>
      <c r="G17" s="152"/>
      <c r="H17" s="168" t="s">
        <v>18</v>
      </c>
      <c r="I17" s="158"/>
      <c r="J17" s="158"/>
      <c r="K17" s="158"/>
      <c r="L17" s="158"/>
      <c r="M17" s="158"/>
      <c r="N17" s="158"/>
      <c r="O17" s="158"/>
      <c r="P17" s="158"/>
      <c r="Q17" s="158"/>
      <c r="R17" s="160"/>
      <c r="S17" s="161"/>
      <c r="T17" s="161"/>
      <c r="U17" s="161"/>
      <c r="V17" s="161"/>
      <c r="W17" s="161"/>
      <c r="X17" s="161"/>
      <c r="Y17" s="161"/>
      <c r="Z17" s="161"/>
      <c r="AA17" s="162"/>
      <c r="AB17" s="193"/>
      <c r="AC17" s="193"/>
      <c r="AD17" s="180"/>
      <c r="AE17" s="161"/>
      <c r="AF17" s="161"/>
      <c r="AG17" s="161"/>
      <c r="AH17" s="161"/>
      <c r="AI17" s="161"/>
      <c r="AJ17" s="161"/>
      <c r="AK17" s="161"/>
      <c r="AL17" s="181"/>
      <c r="AM17" s="176"/>
      <c r="AN17" s="5"/>
    </row>
    <row r="18" spans="1:40" s="4" customFormat="1" ht="22.5" customHeight="1" x14ac:dyDescent="0.25">
      <c r="A18" s="160"/>
      <c r="B18" s="161"/>
      <c r="C18" s="162"/>
      <c r="D18" s="160"/>
      <c r="E18" s="162"/>
      <c r="F18" s="153"/>
      <c r="G18" s="154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80"/>
      <c r="S18" s="161"/>
      <c r="T18" s="161"/>
      <c r="U18" s="161"/>
      <c r="V18" s="161"/>
      <c r="W18" s="161"/>
      <c r="X18" s="161"/>
      <c r="Y18" s="161"/>
      <c r="Z18" s="161"/>
      <c r="AA18" s="181"/>
      <c r="AB18" s="193"/>
      <c r="AC18" s="193"/>
      <c r="AD18" s="28" t="s">
        <v>19</v>
      </c>
      <c r="AE18" s="29" t="s">
        <v>20</v>
      </c>
      <c r="AF18" s="30" t="s">
        <v>21</v>
      </c>
      <c r="AG18" s="157">
        <v>2023</v>
      </c>
      <c r="AH18" s="157">
        <v>2024</v>
      </c>
      <c r="AI18" s="177">
        <v>2025</v>
      </c>
      <c r="AJ18" s="177">
        <v>2026</v>
      </c>
      <c r="AK18" s="157">
        <v>2027</v>
      </c>
      <c r="AL18" s="157">
        <v>2028</v>
      </c>
      <c r="AM18" s="157" t="s">
        <v>22</v>
      </c>
      <c r="AN18" s="5"/>
    </row>
    <row r="19" spans="1:40" s="4" customFormat="1" ht="127.5" customHeight="1" x14ac:dyDescent="0.25">
      <c r="A19" s="163"/>
      <c r="B19" s="164"/>
      <c r="C19" s="165"/>
      <c r="D19" s="163"/>
      <c r="E19" s="165"/>
      <c r="F19" s="155"/>
      <c r="G19" s="156"/>
      <c r="H19" s="166" t="s">
        <v>23</v>
      </c>
      <c r="I19" s="167"/>
      <c r="J19" s="27" t="s">
        <v>24</v>
      </c>
      <c r="K19" s="169" t="s">
        <v>25</v>
      </c>
      <c r="L19" s="170"/>
      <c r="M19" s="171" t="s">
        <v>26</v>
      </c>
      <c r="N19" s="172"/>
      <c r="O19" s="172"/>
      <c r="P19" s="172"/>
      <c r="Q19" s="173"/>
      <c r="R19" s="157" t="s">
        <v>23</v>
      </c>
      <c r="S19" s="173"/>
      <c r="T19" s="26" t="s">
        <v>24</v>
      </c>
      <c r="U19" s="26" t="s">
        <v>27</v>
      </c>
      <c r="V19" s="26" t="s">
        <v>28</v>
      </c>
      <c r="W19" s="169" t="s">
        <v>29</v>
      </c>
      <c r="X19" s="186"/>
      <c r="Y19" s="170"/>
      <c r="Z19" s="169" t="s">
        <v>30</v>
      </c>
      <c r="AA19" s="170"/>
      <c r="AB19" s="176"/>
      <c r="AC19" s="176"/>
      <c r="AD19" s="32"/>
      <c r="AE19" s="33"/>
      <c r="AF19" s="34"/>
      <c r="AG19" s="176"/>
      <c r="AH19" s="176"/>
      <c r="AI19" s="178"/>
      <c r="AJ19" s="178"/>
      <c r="AK19" s="176"/>
      <c r="AL19" s="176"/>
      <c r="AM19" s="176"/>
      <c r="AN19" s="5"/>
    </row>
    <row r="20" spans="1:40" s="4" customFormat="1" ht="15.75" customHeight="1" x14ac:dyDescent="0.25">
      <c r="A20" s="29">
        <v>1</v>
      </c>
      <c r="B20" s="29">
        <v>2</v>
      </c>
      <c r="C20" s="35">
        <v>3</v>
      </c>
      <c r="D20" s="26">
        <v>4</v>
      </c>
      <c r="E20" s="31">
        <v>5</v>
      </c>
      <c r="F20" s="36">
        <v>6</v>
      </c>
      <c r="G20" s="37">
        <v>7</v>
      </c>
      <c r="H20" s="26">
        <v>8</v>
      </c>
      <c r="I20" s="31">
        <v>9</v>
      </c>
      <c r="J20" s="37">
        <v>10</v>
      </c>
      <c r="K20" s="26">
        <v>11</v>
      </c>
      <c r="L20" s="31">
        <v>12</v>
      </c>
      <c r="M20" s="26">
        <v>13</v>
      </c>
      <c r="N20" s="26">
        <v>14</v>
      </c>
      <c r="O20" s="26">
        <v>15</v>
      </c>
      <c r="P20" s="26">
        <v>16</v>
      </c>
      <c r="Q20" s="37">
        <v>17</v>
      </c>
      <c r="R20" s="26">
        <v>18</v>
      </c>
      <c r="S20" s="38">
        <v>19</v>
      </c>
      <c r="T20" s="26">
        <v>20</v>
      </c>
      <c r="U20" s="26">
        <v>21</v>
      </c>
      <c r="V20" s="31">
        <v>22</v>
      </c>
      <c r="W20" s="37">
        <v>23</v>
      </c>
      <c r="X20" s="26">
        <v>24</v>
      </c>
      <c r="Y20" s="26">
        <v>25</v>
      </c>
      <c r="Z20" s="37">
        <v>26</v>
      </c>
      <c r="AA20" s="37">
        <v>27</v>
      </c>
      <c r="AB20" s="26">
        <v>28</v>
      </c>
      <c r="AC20" s="26">
        <v>29</v>
      </c>
      <c r="AD20" s="39">
        <v>30</v>
      </c>
      <c r="AE20" s="40">
        <v>31</v>
      </c>
      <c r="AF20" s="41">
        <v>32</v>
      </c>
      <c r="AG20" s="26">
        <v>30</v>
      </c>
      <c r="AH20" s="26">
        <v>31</v>
      </c>
      <c r="AI20" s="26">
        <v>32</v>
      </c>
      <c r="AJ20" s="26">
        <v>33</v>
      </c>
      <c r="AK20" s="26">
        <v>34</v>
      </c>
      <c r="AL20" s="26">
        <v>35</v>
      </c>
      <c r="AM20" s="26">
        <v>36</v>
      </c>
      <c r="AN20" s="5"/>
    </row>
    <row r="21" spans="1:40" s="4" customFormat="1" ht="34.5" customHeight="1" x14ac:dyDescent="0.25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>
        <v>0</v>
      </c>
      <c r="S21" s="42">
        <v>5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3" t="s">
        <v>31</v>
      </c>
      <c r="AC21" s="44" t="s">
        <v>32</v>
      </c>
      <c r="AD21" s="45" t="e">
        <f>AD30+AD87+AD161+AD186+#REF!</f>
        <v>#REF!</v>
      </c>
      <c r="AE21" s="45" t="e">
        <f>AE30+AE87+AE161+AE186+#REF!</f>
        <v>#REF!</v>
      </c>
      <c r="AF21" s="45" t="e">
        <f>AF30+AF87+AF161+AF186+#REF!</f>
        <v>#REF!</v>
      </c>
      <c r="AG21" s="140">
        <f t="shared" ref="AG21:AL21" si="0">AG30+AG87+AG161+AG186</f>
        <v>202219.49999999997</v>
      </c>
      <c r="AH21" s="47">
        <f t="shared" si="0"/>
        <v>152008.90000000002</v>
      </c>
      <c r="AI21" s="47">
        <f t="shared" si="0"/>
        <v>154329.19999999998</v>
      </c>
      <c r="AJ21" s="47">
        <f t="shared" si="0"/>
        <v>159451.4</v>
      </c>
      <c r="AK21" s="45">
        <f t="shared" si="0"/>
        <v>159451.4</v>
      </c>
      <c r="AL21" s="45">
        <f t="shared" si="0"/>
        <v>159451.4</v>
      </c>
      <c r="AM21" s="140">
        <f>AG21+AH21+AI21+AJ21+AK21+AL21</f>
        <v>986911.8</v>
      </c>
      <c r="AN21" s="5"/>
    </row>
    <row r="22" spans="1:40" s="4" customFormat="1" ht="66.75" customHeight="1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>
        <v>0</v>
      </c>
      <c r="S22" s="48">
        <v>5</v>
      </c>
      <c r="T22" s="48">
        <v>0</v>
      </c>
      <c r="U22" s="48">
        <v>1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9" t="s">
        <v>33</v>
      </c>
      <c r="AC22" s="44"/>
      <c r="AD22" s="50"/>
      <c r="AE22" s="50"/>
      <c r="AF22" s="50"/>
      <c r="AG22" s="51"/>
      <c r="AH22" s="51"/>
      <c r="AI22" s="51"/>
      <c r="AJ22" s="51"/>
      <c r="AK22" s="51"/>
      <c r="AL22" s="51"/>
      <c r="AM22" s="45"/>
      <c r="AN22" s="5"/>
    </row>
    <row r="23" spans="1:40" s="4" customFormat="1" ht="54" customHeight="1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>
        <v>0</v>
      </c>
      <c r="S23" s="48">
        <v>5</v>
      </c>
      <c r="T23" s="48">
        <v>0</v>
      </c>
      <c r="U23" s="48">
        <v>1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1</v>
      </c>
      <c r="AB23" s="52" t="s">
        <v>34</v>
      </c>
      <c r="AC23" s="44" t="s">
        <v>35</v>
      </c>
      <c r="AD23" s="50"/>
      <c r="AE23" s="50"/>
      <c r="AF23" s="50"/>
      <c r="AG23" s="51">
        <v>90</v>
      </c>
      <c r="AH23" s="51">
        <v>92</v>
      </c>
      <c r="AI23" s="51">
        <v>94</v>
      </c>
      <c r="AJ23" s="51">
        <v>96</v>
      </c>
      <c r="AK23" s="51">
        <v>98</v>
      </c>
      <c r="AL23" s="51">
        <v>100</v>
      </c>
      <c r="AM23" s="45"/>
      <c r="AN23" s="5"/>
    </row>
    <row r="24" spans="1:40" s="4" customFormat="1" ht="36.75" customHeight="1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>
        <v>0</v>
      </c>
      <c r="S24" s="48">
        <v>5</v>
      </c>
      <c r="T24" s="48">
        <v>0</v>
      </c>
      <c r="U24" s="48">
        <v>2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52" t="s">
        <v>36</v>
      </c>
      <c r="AC24" s="44"/>
      <c r="AD24" s="50"/>
      <c r="AE24" s="50"/>
      <c r="AF24" s="50"/>
      <c r="AG24" s="51"/>
      <c r="AH24" s="51"/>
      <c r="AI24" s="51"/>
      <c r="AJ24" s="51"/>
      <c r="AK24" s="51"/>
      <c r="AL24" s="51"/>
      <c r="AM24" s="45"/>
      <c r="AN24" s="5"/>
    </row>
    <row r="25" spans="1:40" s="4" customFormat="1" ht="49.5" customHeight="1" x14ac:dyDescent="0.25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>
        <v>0</v>
      </c>
      <c r="S25" s="48">
        <v>5</v>
      </c>
      <c r="T25" s="48">
        <v>0</v>
      </c>
      <c r="U25" s="48">
        <v>2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1</v>
      </c>
      <c r="AB25" s="52" t="s">
        <v>37</v>
      </c>
      <c r="AC25" s="44" t="s">
        <v>35</v>
      </c>
      <c r="AD25" s="50"/>
      <c r="AE25" s="50"/>
      <c r="AF25" s="50"/>
      <c r="AG25" s="51">
        <v>90</v>
      </c>
      <c r="AH25" s="51">
        <v>92</v>
      </c>
      <c r="AI25" s="51">
        <v>94</v>
      </c>
      <c r="AJ25" s="51">
        <v>96</v>
      </c>
      <c r="AK25" s="51">
        <v>98</v>
      </c>
      <c r="AL25" s="51">
        <v>100</v>
      </c>
      <c r="AM25" s="45"/>
      <c r="AN25" s="5"/>
    </row>
    <row r="26" spans="1:40" s="4" customFormat="1" ht="108" customHeight="1" x14ac:dyDescent="0.25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>
        <v>0</v>
      </c>
      <c r="S26" s="48">
        <v>5</v>
      </c>
      <c r="T26" s="48">
        <v>0</v>
      </c>
      <c r="U26" s="48">
        <v>3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52" t="s">
        <v>38</v>
      </c>
      <c r="AC26" s="44"/>
      <c r="AD26" s="50"/>
      <c r="AE26" s="50"/>
      <c r="AF26" s="50"/>
      <c r="AG26" s="51"/>
      <c r="AH26" s="51"/>
      <c r="AI26" s="51"/>
      <c r="AJ26" s="51"/>
      <c r="AK26" s="51"/>
      <c r="AL26" s="51"/>
      <c r="AM26" s="45"/>
      <c r="AN26" s="5"/>
    </row>
    <row r="27" spans="1:40" s="4" customFormat="1" ht="37.5" customHeight="1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>
        <v>0</v>
      </c>
      <c r="S27" s="48">
        <v>5</v>
      </c>
      <c r="T27" s="48">
        <v>0</v>
      </c>
      <c r="U27" s="48">
        <v>3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1</v>
      </c>
      <c r="AB27" s="52" t="s">
        <v>39</v>
      </c>
      <c r="AC27" s="44" t="s">
        <v>35</v>
      </c>
      <c r="AD27" s="50"/>
      <c r="AE27" s="50"/>
      <c r="AF27" s="50"/>
      <c r="AG27" s="51">
        <v>90</v>
      </c>
      <c r="AH27" s="51">
        <v>92</v>
      </c>
      <c r="AI27" s="51">
        <v>94</v>
      </c>
      <c r="AJ27" s="51">
        <v>96</v>
      </c>
      <c r="AK27" s="51">
        <v>98</v>
      </c>
      <c r="AL27" s="51">
        <v>100</v>
      </c>
      <c r="AM27" s="45"/>
      <c r="AN27" s="5"/>
    </row>
    <row r="28" spans="1:40" s="4" customFormat="1" ht="75" customHeight="1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>
        <v>0</v>
      </c>
      <c r="S28" s="48">
        <v>5</v>
      </c>
      <c r="T28" s="48">
        <v>0</v>
      </c>
      <c r="U28" s="48">
        <v>4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52" t="s">
        <v>40</v>
      </c>
      <c r="AC28" s="44"/>
      <c r="AD28" s="50"/>
      <c r="AE28" s="50"/>
      <c r="AF28" s="50"/>
      <c r="AG28" s="51"/>
      <c r="AH28" s="51"/>
      <c r="AI28" s="51"/>
      <c r="AJ28" s="51"/>
      <c r="AK28" s="51"/>
      <c r="AL28" s="51"/>
      <c r="AM28" s="45"/>
      <c r="AN28" s="5"/>
    </row>
    <row r="29" spans="1:40" s="4" customFormat="1" ht="46.5" customHeight="1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>
        <v>0</v>
      </c>
      <c r="S29" s="48">
        <v>5</v>
      </c>
      <c r="T29" s="48">
        <v>0</v>
      </c>
      <c r="U29" s="48">
        <v>4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1</v>
      </c>
      <c r="AB29" s="53" t="s">
        <v>41</v>
      </c>
      <c r="AC29" s="44" t="s">
        <v>42</v>
      </c>
      <c r="AD29" s="50"/>
      <c r="AE29" s="50"/>
      <c r="AF29" s="50"/>
      <c r="AG29" s="51">
        <v>90</v>
      </c>
      <c r="AH29" s="51">
        <v>92</v>
      </c>
      <c r="AI29" s="51">
        <v>94</v>
      </c>
      <c r="AJ29" s="51">
        <v>96</v>
      </c>
      <c r="AK29" s="51">
        <v>98</v>
      </c>
      <c r="AL29" s="51">
        <v>100</v>
      </c>
      <c r="AM29" s="45"/>
      <c r="AN29" s="5"/>
    </row>
    <row r="30" spans="1:40" s="4" customFormat="1" ht="31.5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>
        <v>0</v>
      </c>
      <c r="S30" s="48">
        <v>5</v>
      </c>
      <c r="T30" s="48">
        <v>1</v>
      </c>
      <c r="U30" s="48">
        <v>1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54" t="s">
        <v>43</v>
      </c>
      <c r="AC30" s="44" t="s">
        <v>32</v>
      </c>
      <c r="AD30" s="55" t="e">
        <f>AD31+AD39</f>
        <v>#REF!</v>
      </c>
      <c r="AE30" s="55" t="e">
        <f>AE31+AE39</f>
        <v>#REF!</v>
      </c>
      <c r="AF30" s="55" t="e">
        <f>AF31+AF39</f>
        <v>#REF!</v>
      </c>
      <c r="AG30" s="56">
        <f t="shared" ref="AG30:AL30" si="1">AG31+AG39+AG71+AG80</f>
        <v>29958.799999999999</v>
      </c>
      <c r="AH30" s="56">
        <f t="shared" si="1"/>
        <v>25808.799999999999</v>
      </c>
      <c r="AI30" s="56">
        <f t="shared" si="1"/>
        <v>25808.799999999999</v>
      </c>
      <c r="AJ30" s="56">
        <f t="shared" si="1"/>
        <v>25708.799999999999</v>
      </c>
      <c r="AK30" s="56">
        <f t="shared" si="1"/>
        <v>25708.799999999999</v>
      </c>
      <c r="AL30" s="56">
        <f t="shared" si="1"/>
        <v>25708.799999999999</v>
      </c>
      <c r="AM30" s="45">
        <f>AG30+AH30+AI30+AJ30+AK30+AL30</f>
        <v>158702.79999999999</v>
      </c>
      <c r="AN30" s="5"/>
    </row>
    <row r="31" spans="1:40" s="4" customFormat="1" ht="63.75" customHeight="1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>
        <v>0</v>
      </c>
      <c r="S31" s="48">
        <v>5</v>
      </c>
      <c r="T31" s="48">
        <v>1</v>
      </c>
      <c r="U31" s="48">
        <v>1</v>
      </c>
      <c r="V31" s="48">
        <v>1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57" t="s">
        <v>44</v>
      </c>
      <c r="AC31" s="44" t="s">
        <v>32</v>
      </c>
      <c r="AD31" s="50" t="e">
        <f>#REF!+#REF!</f>
        <v>#REF!</v>
      </c>
      <c r="AE31" s="50" t="e">
        <f>#REF!+#REF!</f>
        <v>#REF!</v>
      </c>
      <c r="AF31" s="50" t="e">
        <f>#REF!+#REF!</f>
        <v>#REF!</v>
      </c>
      <c r="AG31" s="58">
        <f t="shared" ref="AG31:AL31" si="2">AG33+AG36</f>
        <v>1000</v>
      </c>
      <c r="AH31" s="58">
        <f t="shared" si="2"/>
        <v>1000</v>
      </c>
      <c r="AI31" s="58">
        <f t="shared" si="2"/>
        <v>1000</v>
      </c>
      <c r="AJ31" s="58">
        <f t="shared" si="2"/>
        <v>1000</v>
      </c>
      <c r="AK31" s="58">
        <f t="shared" si="2"/>
        <v>1000</v>
      </c>
      <c r="AL31" s="58">
        <f t="shared" si="2"/>
        <v>1000</v>
      </c>
      <c r="AM31" s="45">
        <f>AG31+AH31+AI31+AJ31+AK31+AL31</f>
        <v>6000</v>
      </c>
      <c r="AN31" s="5"/>
    </row>
    <row r="32" spans="1:40" s="4" customFormat="1" ht="54" customHeight="1" x14ac:dyDescent="0.25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>
        <v>0</v>
      </c>
      <c r="S32" s="48">
        <v>5</v>
      </c>
      <c r="T32" s="48">
        <v>1</v>
      </c>
      <c r="U32" s="48">
        <v>1</v>
      </c>
      <c r="V32" s="48">
        <v>1</v>
      </c>
      <c r="W32" s="48">
        <v>0</v>
      </c>
      <c r="X32" s="48">
        <v>0</v>
      </c>
      <c r="Y32" s="48">
        <v>0</v>
      </c>
      <c r="Z32" s="48">
        <v>0</v>
      </c>
      <c r="AA32" s="48">
        <v>1</v>
      </c>
      <c r="AB32" s="59" t="s">
        <v>45</v>
      </c>
      <c r="AC32" s="44" t="s">
        <v>35</v>
      </c>
      <c r="AD32" s="50"/>
      <c r="AE32" s="50"/>
      <c r="AF32" s="50"/>
      <c r="AG32" s="51">
        <f t="shared" ref="AG32:AL32" si="3">AG30/AG21*100</f>
        <v>14.814990641357536</v>
      </c>
      <c r="AH32" s="51">
        <f t="shared" si="3"/>
        <v>16.978479549552688</v>
      </c>
      <c r="AI32" s="51">
        <f t="shared" si="3"/>
        <v>16.723212457525864</v>
      </c>
      <c r="AJ32" s="51">
        <f t="shared" si="3"/>
        <v>16.123282705576749</v>
      </c>
      <c r="AK32" s="51">
        <f t="shared" si="3"/>
        <v>16.123282705576749</v>
      </c>
      <c r="AL32" s="51">
        <f t="shared" si="3"/>
        <v>16.123282705576749</v>
      </c>
      <c r="AM32" s="45"/>
      <c r="AN32" s="5"/>
    </row>
    <row r="33" spans="1:40" s="4" customFormat="1" ht="45" customHeight="1" x14ac:dyDescent="0.25">
      <c r="A33" s="48">
        <v>8</v>
      </c>
      <c r="B33" s="48">
        <v>0</v>
      </c>
      <c r="C33" s="48">
        <v>2</v>
      </c>
      <c r="D33" s="48">
        <v>0</v>
      </c>
      <c r="E33" s="48">
        <v>5</v>
      </c>
      <c r="F33" s="48">
        <v>0</v>
      </c>
      <c r="G33" s="48">
        <v>2</v>
      </c>
      <c r="H33" s="48">
        <v>0</v>
      </c>
      <c r="I33" s="48">
        <v>5</v>
      </c>
      <c r="J33" s="48">
        <v>1</v>
      </c>
      <c r="K33" s="48">
        <v>0</v>
      </c>
      <c r="L33" s="48">
        <v>1</v>
      </c>
      <c r="M33" s="48">
        <v>2</v>
      </c>
      <c r="N33" s="48">
        <v>0</v>
      </c>
      <c r="O33" s="48">
        <v>0</v>
      </c>
      <c r="P33" s="48">
        <v>1</v>
      </c>
      <c r="Q33" s="48">
        <v>0</v>
      </c>
      <c r="R33" s="48">
        <v>0</v>
      </c>
      <c r="S33" s="48">
        <v>5</v>
      </c>
      <c r="T33" s="48">
        <v>1</v>
      </c>
      <c r="U33" s="48">
        <v>1</v>
      </c>
      <c r="V33" s="48">
        <v>1</v>
      </c>
      <c r="W33" s="48">
        <v>1</v>
      </c>
      <c r="X33" s="48">
        <v>0</v>
      </c>
      <c r="Y33" s="48">
        <v>1</v>
      </c>
      <c r="Z33" s="48">
        <v>0</v>
      </c>
      <c r="AA33" s="48">
        <v>0</v>
      </c>
      <c r="AB33" s="60" t="s">
        <v>46</v>
      </c>
      <c r="AC33" s="44" t="s">
        <v>32</v>
      </c>
      <c r="AD33" s="50"/>
      <c r="AE33" s="50"/>
      <c r="AF33" s="50"/>
      <c r="AG33" s="126">
        <v>500</v>
      </c>
      <c r="AH33" s="61">
        <v>500</v>
      </c>
      <c r="AI33" s="61">
        <v>500</v>
      </c>
      <c r="AJ33" s="61">
        <v>500</v>
      </c>
      <c r="AK33" s="61">
        <v>500</v>
      </c>
      <c r="AL33" s="61">
        <v>500</v>
      </c>
      <c r="AM33" s="45">
        <f t="shared" ref="AM33:AM39" si="4">AG33+AH33+AI33+AJ33+AK33+AL33</f>
        <v>3000</v>
      </c>
      <c r="AN33" s="5"/>
    </row>
    <row r="34" spans="1:40" s="4" customFormat="1" ht="36.75" customHeight="1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>
        <v>0</v>
      </c>
      <c r="S34" s="48">
        <v>5</v>
      </c>
      <c r="T34" s="48">
        <v>1</v>
      </c>
      <c r="U34" s="48">
        <v>1</v>
      </c>
      <c r="V34" s="48">
        <v>1</v>
      </c>
      <c r="W34" s="48">
        <v>1</v>
      </c>
      <c r="X34" s="48">
        <v>0</v>
      </c>
      <c r="Y34" s="48">
        <v>1</v>
      </c>
      <c r="Z34" s="48">
        <v>0</v>
      </c>
      <c r="AA34" s="48">
        <v>0</v>
      </c>
      <c r="AB34" s="62" t="s">
        <v>47</v>
      </c>
      <c r="AC34" s="44" t="s">
        <v>32</v>
      </c>
      <c r="AD34" s="50"/>
      <c r="AE34" s="50"/>
      <c r="AF34" s="50"/>
      <c r="AG34" s="126">
        <v>500</v>
      </c>
      <c r="AH34" s="61">
        <v>500</v>
      </c>
      <c r="AI34" s="61">
        <v>500</v>
      </c>
      <c r="AJ34" s="61">
        <v>500</v>
      </c>
      <c r="AK34" s="61">
        <v>500</v>
      </c>
      <c r="AL34" s="61">
        <v>500</v>
      </c>
      <c r="AM34" s="45">
        <f t="shared" si="4"/>
        <v>3000</v>
      </c>
      <c r="AN34" s="5"/>
    </row>
    <row r="35" spans="1:40" s="4" customFormat="1" ht="55.5" customHeight="1" x14ac:dyDescent="0.2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>
        <v>0</v>
      </c>
      <c r="S35" s="48">
        <v>5</v>
      </c>
      <c r="T35" s="48">
        <v>1</v>
      </c>
      <c r="U35" s="48">
        <v>1</v>
      </c>
      <c r="V35" s="48">
        <v>1</v>
      </c>
      <c r="W35" s="48">
        <v>1</v>
      </c>
      <c r="X35" s="48">
        <v>0</v>
      </c>
      <c r="Y35" s="48">
        <v>1</v>
      </c>
      <c r="Z35" s="48">
        <v>0</v>
      </c>
      <c r="AA35" s="48">
        <v>1</v>
      </c>
      <c r="AB35" s="63" t="s">
        <v>48</v>
      </c>
      <c r="AC35" s="44" t="s">
        <v>49</v>
      </c>
      <c r="AD35" s="50"/>
      <c r="AE35" s="50"/>
      <c r="AF35" s="50"/>
      <c r="AG35" s="64">
        <v>1</v>
      </c>
      <c r="AH35" s="65">
        <v>1</v>
      </c>
      <c r="AI35" s="64">
        <v>1</v>
      </c>
      <c r="AJ35" s="65">
        <v>1</v>
      </c>
      <c r="AK35" s="64">
        <v>1</v>
      </c>
      <c r="AL35" s="64">
        <v>1</v>
      </c>
      <c r="AM35" s="66">
        <f t="shared" si="4"/>
        <v>6</v>
      </c>
      <c r="AN35" s="5"/>
    </row>
    <row r="36" spans="1:40" s="4" customFormat="1" ht="39" customHeight="1" x14ac:dyDescent="0.25">
      <c r="A36" s="48">
        <v>8</v>
      </c>
      <c r="B36" s="48">
        <v>0</v>
      </c>
      <c r="C36" s="48">
        <v>2</v>
      </c>
      <c r="D36" s="48">
        <v>0</v>
      </c>
      <c r="E36" s="48">
        <v>5</v>
      </c>
      <c r="F36" s="48">
        <v>0</v>
      </c>
      <c r="G36" s="48">
        <v>2</v>
      </c>
      <c r="H36" s="48">
        <v>0</v>
      </c>
      <c r="I36" s="48">
        <v>5</v>
      </c>
      <c r="J36" s="48">
        <v>1</v>
      </c>
      <c r="K36" s="48">
        <v>0</v>
      </c>
      <c r="L36" s="48">
        <v>1</v>
      </c>
      <c r="M36" s="48">
        <v>2</v>
      </c>
      <c r="N36" s="48">
        <v>0</v>
      </c>
      <c r="O36" s="48">
        <v>0</v>
      </c>
      <c r="P36" s="48">
        <v>2</v>
      </c>
      <c r="Q36" s="48">
        <v>0</v>
      </c>
      <c r="R36" s="48">
        <v>0</v>
      </c>
      <c r="S36" s="48">
        <v>5</v>
      </c>
      <c r="T36" s="48">
        <v>1</v>
      </c>
      <c r="U36" s="48">
        <v>1</v>
      </c>
      <c r="V36" s="48">
        <v>1</v>
      </c>
      <c r="W36" s="48">
        <v>1</v>
      </c>
      <c r="X36" s="48">
        <v>0</v>
      </c>
      <c r="Y36" s="48">
        <v>2</v>
      </c>
      <c r="Z36" s="48">
        <v>0</v>
      </c>
      <c r="AA36" s="48">
        <v>0</v>
      </c>
      <c r="AB36" s="60" t="s">
        <v>50</v>
      </c>
      <c r="AC36" s="44" t="s">
        <v>32</v>
      </c>
      <c r="AD36" s="50"/>
      <c r="AE36" s="50"/>
      <c r="AF36" s="50"/>
      <c r="AG36" s="51">
        <v>500</v>
      </c>
      <c r="AH36" s="61">
        <v>500</v>
      </c>
      <c r="AI36" s="61">
        <v>500</v>
      </c>
      <c r="AJ36" s="61">
        <v>500</v>
      </c>
      <c r="AK36" s="61">
        <v>500</v>
      </c>
      <c r="AL36" s="51">
        <v>500</v>
      </c>
      <c r="AM36" s="51">
        <f t="shared" si="4"/>
        <v>3000</v>
      </c>
      <c r="AN36" s="5"/>
    </row>
    <row r="37" spans="1:40" s="4" customFormat="1" ht="37.5" customHeight="1" x14ac:dyDescent="0.25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>
        <v>0</v>
      </c>
      <c r="S37" s="48">
        <v>5</v>
      </c>
      <c r="T37" s="48">
        <v>1</v>
      </c>
      <c r="U37" s="48">
        <v>1</v>
      </c>
      <c r="V37" s="48">
        <v>1</v>
      </c>
      <c r="W37" s="48">
        <v>1</v>
      </c>
      <c r="X37" s="48">
        <v>0</v>
      </c>
      <c r="Y37" s="48">
        <v>2</v>
      </c>
      <c r="Z37" s="48">
        <v>0</v>
      </c>
      <c r="AA37" s="48">
        <v>0</v>
      </c>
      <c r="AB37" s="67" t="s">
        <v>47</v>
      </c>
      <c r="AC37" s="44" t="s">
        <v>32</v>
      </c>
      <c r="AD37" s="50"/>
      <c r="AE37" s="50"/>
      <c r="AF37" s="50"/>
      <c r="AG37" s="51">
        <v>500</v>
      </c>
      <c r="AH37" s="61">
        <v>500</v>
      </c>
      <c r="AI37" s="61">
        <v>500</v>
      </c>
      <c r="AJ37" s="61">
        <v>500</v>
      </c>
      <c r="AK37" s="51">
        <v>500</v>
      </c>
      <c r="AL37" s="51">
        <v>500</v>
      </c>
      <c r="AM37" s="51">
        <f t="shared" si="4"/>
        <v>3000</v>
      </c>
      <c r="AN37" s="5"/>
    </row>
    <row r="38" spans="1:40" s="4" customFormat="1" ht="39" customHeight="1" x14ac:dyDescent="0.2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>
        <v>0</v>
      </c>
      <c r="S38" s="48">
        <v>5</v>
      </c>
      <c r="T38" s="48">
        <v>1</v>
      </c>
      <c r="U38" s="48">
        <v>1</v>
      </c>
      <c r="V38" s="48">
        <v>1</v>
      </c>
      <c r="W38" s="48">
        <v>1</v>
      </c>
      <c r="X38" s="48">
        <v>0</v>
      </c>
      <c r="Y38" s="48">
        <v>2</v>
      </c>
      <c r="Z38" s="48">
        <v>0</v>
      </c>
      <c r="AA38" s="48">
        <v>1</v>
      </c>
      <c r="AB38" s="68" t="s">
        <v>51</v>
      </c>
      <c r="AC38" s="44" t="s">
        <v>49</v>
      </c>
      <c r="AD38" s="50"/>
      <c r="AE38" s="50"/>
      <c r="AF38" s="50"/>
      <c r="AG38" s="64">
        <v>6</v>
      </c>
      <c r="AH38" s="64">
        <v>6</v>
      </c>
      <c r="AI38" s="64">
        <v>6</v>
      </c>
      <c r="AJ38" s="65">
        <v>6</v>
      </c>
      <c r="AK38" s="64">
        <v>6</v>
      </c>
      <c r="AL38" s="64">
        <v>6</v>
      </c>
      <c r="AM38" s="66">
        <f t="shared" si="4"/>
        <v>36</v>
      </c>
      <c r="AN38" s="5"/>
    </row>
    <row r="39" spans="1:40" s="4" customFormat="1" ht="45.75" customHeight="1" x14ac:dyDescent="0.25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>
        <v>0</v>
      </c>
      <c r="S39" s="48">
        <v>5</v>
      </c>
      <c r="T39" s="48">
        <v>1</v>
      </c>
      <c r="U39" s="48">
        <v>1</v>
      </c>
      <c r="V39" s="48">
        <v>2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147" t="s">
        <v>52</v>
      </c>
      <c r="AC39" s="44" t="s">
        <v>32</v>
      </c>
      <c r="AD39" s="50" t="e">
        <f>#REF!+AD41+AD47+AD53+#REF!+#REF!+#REF!+#REF!</f>
        <v>#REF!</v>
      </c>
      <c r="AE39" s="50" t="e">
        <f>#REF!+AE41+AE47+AE53+#REF!+#REF!+#REF!+#REF!</f>
        <v>#REF!</v>
      </c>
      <c r="AF39" s="50" t="e">
        <f>#REF!+AF41+AF47+AF53+#REF!+#REF!+#REF!+#REF!</f>
        <v>#REF!</v>
      </c>
      <c r="AG39" s="58">
        <f>AG41+AG47+AG53+AG59+AG62+AG65+AG68</f>
        <v>22575.5</v>
      </c>
      <c r="AH39" s="58">
        <f t="shared" ref="AH39:AL39" si="5">AH41+AH47+AH53+AH59+AH62+AH65+AH68</f>
        <v>20775.5</v>
      </c>
      <c r="AI39" s="58">
        <f t="shared" si="5"/>
        <v>20775.5</v>
      </c>
      <c r="AJ39" s="58">
        <f t="shared" si="5"/>
        <v>20675.5</v>
      </c>
      <c r="AK39" s="58">
        <f t="shared" si="5"/>
        <v>20675.5</v>
      </c>
      <c r="AL39" s="58">
        <f t="shared" si="5"/>
        <v>20675.5</v>
      </c>
      <c r="AM39" s="51">
        <f t="shared" si="4"/>
        <v>126153</v>
      </c>
      <c r="AN39" s="5"/>
    </row>
    <row r="40" spans="1:40" s="4" customFormat="1" ht="43.5" customHeight="1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>
        <v>0</v>
      </c>
      <c r="S40" s="48">
        <v>5</v>
      </c>
      <c r="T40" s="48">
        <v>1</v>
      </c>
      <c r="U40" s="48">
        <v>1</v>
      </c>
      <c r="V40" s="48">
        <v>2</v>
      </c>
      <c r="W40" s="48">
        <v>0</v>
      </c>
      <c r="X40" s="48">
        <v>0</v>
      </c>
      <c r="Y40" s="48">
        <v>0</v>
      </c>
      <c r="Z40" s="48">
        <v>0</v>
      </c>
      <c r="AA40" s="48">
        <v>1</v>
      </c>
      <c r="AB40" s="59" t="s">
        <v>53</v>
      </c>
      <c r="AC40" s="44" t="s">
        <v>35</v>
      </c>
      <c r="AD40" s="69"/>
      <c r="AE40" s="69"/>
      <c r="AF40" s="69"/>
      <c r="AG40" s="70">
        <v>80</v>
      </c>
      <c r="AH40" s="71">
        <v>78</v>
      </c>
      <c r="AI40" s="71">
        <v>76</v>
      </c>
      <c r="AJ40" s="71">
        <v>74</v>
      </c>
      <c r="AK40" s="70">
        <v>72</v>
      </c>
      <c r="AL40" s="70">
        <v>70</v>
      </c>
      <c r="AM40" s="45"/>
      <c r="AN40" s="5"/>
    </row>
    <row r="41" spans="1:40" s="4" customFormat="1" ht="38.25" customHeight="1" x14ac:dyDescent="0.25">
      <c r="A41" s="48">
        <v>8</v>
      </c>
      <c r="B41" s="48">
        <v>0</v>
      </c>
      <c r="C41" s="48">
        <v>2</v>
      </c>
      <c r="D41" s="48">
        <v>0</v>
      </c>
      <c r="E41" s="48">
        <v>5</v>
      </c>
      <c r="F41" s="48">
        <v>0</v>
      </c>
      <c r="G41" s="48">
        <v>2</v>
      </c>
      <c r="H41" s="48">
        <v>0</v>
      </c>
      <c r="I41" s="48">
        <v>5</v>
      </c>
      <c r="J41" s="48">
        <v>1</v>
      </c>
      <c r="K41" s="48">
        <v>0</v>
      </c>
      <c r="L41" s="48">
        <v>2</v>
      </c>
      <c r="M41" s="48">
        <v>2</v>
      </c>
      <c r="N41" s="48">
        <v>0</v>
      </c>
      <c r="O41" s="48">
        <v>0</v>
      </c>
      <c r="P41" s="48">
        <v>3</v>
      </c>
      <c r="Q41" s="48">
        <v>0</v>
      </c>
      <c r="R41" s="48">
        <v>0</v>
      </c>
      <c r="S41" s="48">
        <v>5</v>
      </c>
      <c r="T41" s="48">
        <v>1</v>
      </c>
      <c r="U41" s="48">
        <v>1</v>
      </c>
      <c r="V41" s="48">
        <v>2</v>
      </c>
      <c r="W41" s="48">
        <v>2</v>
      </c>
      <c r="X41" s="48">
        <v>0</v>
      </c>
      <c r="Y41" s="48">
        <v>1</v>
      </c>
      <c r="Z41" s="48">
        <v>0</v>
      </c>
      <c r="AA41" s="48">
        <v>0</v>
      </c>
      <c r="AB41" s="72" t="s">
        <v>54</v>
      </c>
      <c r="AC41" s="44" t="s">
        <v>32</v>
      </c>
      <c r="AD41" s="50">
        <f>AD42+AD43+AD44+AD45</f>
        <v>0</v>
      </c>
      <c r="AE41" s="50">
        <f>AE42+AE43+AE44+AE45</f>
        <v>0</v>
      </c>
      <c r="AF41" s="50">
        <f>AF42+AF43+AF44+AF45</f>
        <v>0</v>
      </c>
      <c r="AG41" s="126">
        <v>500</v>
      </c>
      <c r="AH41" s="61">
        <v>500</v>
      </c>
      <c r="AI41" s="61">
        <v>500</v>
      </c>
      <c r="AJ41" s="61">
        <v>500</v>
      </c>
      <c r="AK41" s="61">
        <v>500</v>
      </c>
      <c r="AL41" s="61">
        <v>500</v>
      </c>
      <c r="AM41" s="45">
        <f>AG41+AH41+AI41+AJ41+AK41+AL41</f>
        <v>3000</v>
      </c>
      <c r="AN41" s="5"/>
    </row>
    <row r="42" spans="1:40" s="4" customFormat="1" ht="31.5" hidden="1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>
        <v>0</v>
      </c>
      <c r="S42" s="48">
        <v>5</v>
      </c>
      <c r="T42" s="48">
        <v>1</v>
      </c>
      <c r="U42" s="48">
        <v>0</v>
      </c>
      <c r="V42" s="48">
        <v>2</v>
      </c>
      <c r="W42" s="48">
        <v>0</v>
      </c>
      <c r="X42" s="48">
        <v>0</v>
      </c>
      <c r="Y42" s="48">
        <v>1</v>
      </c>
      <c r="Z42" s="48">
        <v>0</v>
      </c>
      <c r="AA42" s="48">
        <v>0</v>
      </c>
      <c r="AB42" s="62" t="s">
        <v>55</v>
      </c>
      <c r="AC42" s="44" t="s">
        <v>32</v>
      </c>
      <c r="AD42" s="50"/>
      <c r="AE42" s="50"/>
      <c r="AF42" s="50"/>
      <c r="AG42" s="126"/>
      <c r="AH42" s="73"/>
      <c r="AI42" s="61"/>
      <c r="AJ42" s="61"/>
      <c r="AK42" s="51"/>
      <c r="AL42" s="51"/>
      <c r="AM42" s="45">
        <f>AG42+AH42+AI42+AJ42+AK42+AL42</f>
        <v>0</v>
      </c>
      <c r="AN42" s="5"/>
    </row>
    <row r="43" spans="1:40" s="4" customFormat="1" ht="31.5" hidden="1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>
        <v>0</v>
      </c>
      <c r="S43" s="48">
        <v>5</v>
      </c>
      <c r="T43" s="48">
        <v>1</v>
      </c>
      <c r="U43" s="48">
        <v>0</v>
      </c>
      <c r="V43" s="48">
        <v>2</v>
      </c>
      <c r="W43" s="48">
        <v>0</v>
      </c>
      <c r="X43" s="48">
        <v>0</v>
      </c>
      <c r="Y43" s="48">
        <v>1</v>
      </c>
      <c r="Z43" s="48">
        <v>0</v>
      </c>
      <c r="AA43" s="48">
        <v>0</v>
      </c>
      <c r="AB43" s="62" t="s">
        <v>56</v>
      </c>
      <c r="AC43" s="44" t="s">
        <v>32</v>
      </c>
      <c r="AD43" s="50"/>
      <c r="AE43" s="50"/>
      <c r="AF43" s="50"/>
      <c r="AG43" s="126"/>
      <c r="AH43" s="73"/>
      <c r="AI43" s="61"/>
      <c r="AJ43" s="61"/>
      <c r="AK43" s="51"/>
      <c r="AL43" s="51"/>
      <c r="AM43" s="45">
        <f>AG43+AH43+AI43+AJ43+AK43+AL43</f>
        <v>0</v>
      </c>
      <c r="AN43" s="5"/>
    </row>
    <row r="44" spans="1:40" s="4" customFormat="1" ht="31.5" x14ac:dyDescent="0.2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>
        <v>0</v>
      </c>
      <c r="S44" s="48">
        <v>5</v>
      </c>
      <c r="T44" s="48">
        <v>1</v>
      </c>
      <c r="U44" s="48">
        <v>1</v>
      </c>
      <c r="V44" s="48">
        <v>2</v>
      </c>
      <c r="W44" s="48">
        <v>2</v>
      </c>
      <c r="X44" s="48">
        <v>0</v>
      </c>
      <c r="Y44" s="48">
        <v>1</v>
      </c>
      <c r="Z44" s="48">
        <v>0</v>
      </c>
      <c r="AA44" s="48">
        <v>0</v>
      </c>
      <c r="AB44" s="62" t="s">
        <v>47</v>
      </c>
      <c r="AC44" s="44" t="s">
        <v>32</v>
      </c>
      <c r="AD44" s="50"/>
      <c r="AE44" s="50"/>
      <c r="AF44" s="50"/>
      <c r="AG44" s="126">
        <v>500</v>
      </c>
      <c r="AH44" s="61">
        <v>500</v>
      </c>
      <c r="AI44" s="61">
        <v>500</v>
      </c>
      <c r="AJ44" s="61">
        <f>$AJ$41</f>
        <v>500</v>
      </c>
      <c r="AK44" s="61">
        <f>$AK$41</f>
        <v>500</v>
      </c>
      <c r="AL44" s="61">
        <v>500</v>
      </c>
      <c r="AM44" s="45">
        <f>AG44+AH44+AI44+AJ44+AK44+AL44</f>
        <v>3000</v>
      </c>
      <c r="AN44" s="5"/>
    </row>
    <row r="45" spans="1:40" s="4" customFormat="1" ht="31.5" hidden="1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62" t="s">
        <v>57</v>
      </c>
      <c r="AC45" s="44" t="s">
        <v>32</v>
      </c>
      <c r="AD45" s="50"/>
      <c r="AE45" s="50"/>
      <c r="AF45" s="50"/>
      <c r="AG45" s="51"/>
      <c r="AH45" s="61"/>
      <c r="AI45" s="61"/>
      <c r="AJ45" s="51"/>
      <c r="AK45" s="51"/>
      <c r="AL45" s="51"/>
      <c r="AM45" s="45">
        <f>AG45+AH45+AI45+AJ45+AK45+AL45</f>
        <v>0</v>
      </c>
      <c r="AN45" s="5"/>
    </row>
    <row r="46" spans="1:40" s="4" customFormat="1" ht="50.25" customHeight="1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>
        <v>0</v>
      </c>
      <c r="S46" s="48">
        <v>5</v>
      </c>
      <c r="T46" s="48">
        <v>1</v>
      </c>
      <c r="U46" s="48">
        <v>1</v>
      </c>
      <c r="V46" s="48">
        <v>2</v>
      </c>
      <c r="W46" s="48">
        <v>2</v>
      </c>
      <c r="X46" s="48">
        <v>0</v>
      </c>
      <c r="Y46" s="48">
        <v>1</v>
      </c>
      <c r="Z46" s="48">
        <v>0</v>
      </c>
      <c r="AA46" s="48">
        <v>1</v>
      </c>
      <c r="AB46" s="63" t="s">
        <v>58</v>
      </c>
      <c r="AC46" s="44" t="s">
        <v>35</v>
      </c>
      <c r="AD46" s="50"/>
      <c r="AE46" s="50"/>
      <c r="AF46" s="50"/>
      <c r="AG46" s="51">
        <f t="shared" ref="AG46:AL46" si="6">AG41/AG21*100</f>
        <v>0.24725607569992014</v>
      </c>
      <c r="AH46" s="61">
        <f t="shared" si="6"/>
        <v>0.32892810881468121</v>
      </c>
      <c r="AI46" s="61">
        <f t="shared" si="6"/>
        <v>0.32398275893350065</v>
      </c>
      <c r="AJ46" s="51">
        <f t="shared" si="6"/>
        <v>0.31357517086711062</v>
      </c>
      <c r="AK46" s="51">
        <f t="shared" si="6"/>
        <v>0.31357517086711062</v>
      </c>
      <c r="AL46" s="51">
        <f t="shared" si="6"/>
        <v>0.31357517086711062</v>
      </c>
      <c r="AM46" s="45"/>
      <c r="AN46" s="5"/>
    </row>
    <row r="47" spans="1:40" s="4" customFormat="1" ht="47.25" customHeight="1" x14ac:dyDescent="0.25">
      <c r="A47" s="48">
        <v>8</v>
      </c>
      <c r="B47" s="48">
        <v>0</v>
      </c>
      <c r="C47" s="48">
        <v>2</v>
      </c>
      <c r="D47" s="48">
        <v>0</v>
      </c>
      <c r="E47" s="48">
        <v>5</v>
      </c>
      <c r="F47" s="48">
        <v>0</v>
      </c>
      <c r="G47" s="48">
        <v>2</v>
      </c>
      <c r="H47" s="48">
        <v>0</v>
      </c>
      <c r="I47" s="48">
        <v>5</v>
      </c>
      <c r="J47" s="48">
        <v>1</v>
      </c>
      <c r="K47" s="48">
        <v>0</v>
      </c>
      <c r="L47" s="48">
        <v>2</v>
      </c>
      <c r="M47" s="48">
        <v>2</v>
      </c>
      <c r="N47" s="48">
        <v>0</v>
      </c>
      <c r="O47" s="48">
        <v>0</v>
      </c>
      <c r="P47" s="48">
        <v>4</v>
      </c>
      <c r="Q47" s="48">
        <v>0</v>
      </c>
      <c r="R47" s="48">
        <v>0</v>
      </c>
      <c r="S47" s="48">
        <v>5</v>
      </c>
      <c r="T47" s="48">
        <v>1</v>
      </c>
      <c r="U47" s="48">
        <v>1</v>
      </c>
      <c r="V47" s="48">
        <v>2</v>
      </c>
      <c r="W47" s="48">
        <v>2</v>
      </c>
      <c r="X47" s="48">
        <v>0</v>
      </c>
      <c r="Y47" s="48">
        <v>2</v>
      </c>
      <c r="Z47" s="48">
        <v>0</v>
      </c>
      <c r="AA47" s="48">
        <v>0</v>
      </c>
      <c r="AB47" s="143" t="s">
        <v>59</v>
      </c>
      <c r="AC47" s="44" t="s">
        <v>32</v>
      </c>
      <c r="AD47" s="50">
        <f>AD48+AD49+AD50+AD51</f>
        <v>0</v>
      </c>
      <c r="AE47" s="50">
        <f>AE48+AE49+AE50+AE51</f>
        <v>0</v>
      </c>
      <c r="AF47" s="50">
        <f>AF48+AF49+AF50+AF51</f>
        <v>0</v>
      </c>
      <c r="AG47" s="126">
        <v>1000</v>
      </c>
      <c r="AH47" s="61">
        <v>200</v>
      </c>
      <c r="AI47" s="61">
        <v>200</v>
      </c>
      <c r="AJ47" s="61">
        <v>200</v>
      </c>
      <c r="AK47" s="61">
        <v>200</v>
      </c>
      <c r="AL47" s="61">
        <v>200</v>
      </c>
      <c r="AM47" s="45">
        <f>AG47+AH47+AI47+AJ47+AK47+AL47</f>
        <v>2000</v>
      </c>
      <c r="AN47" s="5"/>
    </row>
    <row r="48" spans="1:40" s="4" customFormat="1" ht="31.5" hidden="1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>
        <v>0</v>
      </c>
      <c r="S48" s="48">
        <v>5</v>
      </c>
      <c r="T48" s="48">
        <v>1</v>
      </c>
      <c r="U48" s="48">
        <v>0</v>
      </c>
      <c r="V48" s="48">
        <v>2</v>
      </c>
      <c r="W48" s="48">
        <v>0</v>
      </c>
      <c r="X48" s="48">
        <v>0</v>
      </c>
      <c r="Y48" s="48">
        <v>2</v>
      </c>
      <c r="Z48" s="48">
        <v>0</v>
      </c>
      <c r="AA48" s="48">
        <v>0</v>
      </c>
      <c r="AB48" s="62" t="s">
        <v>55</v>
      </c>
      <c r="AC48" s="44" t="s">
        <v>32</v>
      </c>
      <c r="AD48" s="50"/>
      <c r="AE48" s="50"/>
      <c r="AF48" s="50"/>
      <c r="AG48" s="126"/>
      <c r="AH48" s="61"/>
      <c r="AI48" s="61"/>
      <c r="AJ48" s="61"/>
      <c r="AK48" s="51"/>
      <c r="AL48" s="51"/>
      <c r="AM48" s="45">
        <f>AG48+AH48+AI48+AJ48+AK48+AL48</f>
        <v>0</v>
      </c>
      <c r="AN48" s="5"/>
    </row>
    <row r="49" spans="1:40" s="4" customFormat="1" ht="31.5" hidden="1" x14ac:dyDescent="0.25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>
        <v>0</v>
      </c>
      <c r="S49" s="48">
        <v>5</v>
      </c>
      <c r="T49" s="48">
        <v>1</v>
      </c>
      <c r="U49" s="48">
        <v>0</v>
      </c>
      <c r="V49" s="48">
        <v>2</v>
      </c>
      <c r="W49" s="48">
        <v>0</v>
      </c>
      <c r="X49" s="48">
        <v>0</v>
      </c>
      <c r="Y49" s="48">
        <v>2</v>
      </c>
      <c r="Z49" s="48">
        <v>0</v>
      </c>
      <c r="AA49" s="48">
        <v>0</v>
      </c>
      <c r="AB49" s="62" t="s">
        <v>56</v>
      </c>
      <c r="AC49" s="44" t="s">
        <v>32</v>
      </c>
      <c r="AD49" s="50"/>
      <c r="AE49" s="50"/>
      <c r="AF49" s="50"/>
      <c r="AG49" s="126"/>
      <c r="AH49" s="61"/>
      <c r="AI49" s="61"/>
      <c r="AJ49" s="61"/>
      <c r="AK49" s="51"/>
      <c r="AL49" s="51"/>
      <c r="AM49" s="45">
        <f>AG49+AH49+AI49+AJ49+AK49+AL49</f>
        <v>0</v>
      </c>
      <c r="AN49" s="5"/>
    </row>
    <row r="50" spans="1:40" s="4" customFormat="1" ht="31.5" x14ac:dyDescent="0.25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>
        <v>0</v>
      </c>
      <c r="S50" s="48">
        <v>5</v>
      </c>
      <c r="T50" s="48">
        <v>1</v>
      </c>
      <c r="U50" s="48">
        <v>1</v>
      </c>
      <c r="V50" s="48">
        <v>2</v>
      </c>
      <c r="W50" s="48">
        <v>2</v>
      </c>
      <c r="X50" s="48">
        <v>0</v>
      </c>
      <c r="Y50" s="48">
        <v>2</v>
      </c>
      <c r="Z50" s="48">
        <v>0</v>
      </c>
      <c r="AA50" s="48">
        <v>0</v>
      </c>
      <c r="AB50" s="62" t="s">
        <v>47</v>
      </c>
      <c r="AC50" s="44" t="s">
        <v>32</v>
      </c>
      <c r="AD50" s="50">
        <v>0</v>
      </c>
      <c r="AE50" s="50">
        <v>0</v>
      </c>
      <c r="AF50" s="50">
        <v>0</v>
      </c>
      <c r="AG50" s="146">
        <v>1000</v>
      </c>
      <c r="AH50" s="61">
        <v>200</v>
      </c>
      <c r="AI50" s="61">
        <v>200</v>
      </c>
      <c r="AJ50" s="61">
        <f>$AJ$47</f>
        <v>200</v>
      </c>
      <c r="AK50" s="61">
        <f>$AK$47</f>
        <v>200</v>
      </c>
      <c r="AL50" s="61">
        <v>200</v>
      </c>
      <c r="AM50" s="45">
        <f>AG50+AH50+AI50+AJ50+AK50+AL50</f>
        <v>2000</v>
      </c>
      <c r="AN50" s="5"/>
    </row>
    <row r="51" spans="1:40" s="4" customFormat="1" ht="31.5" hidden="1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62" t="s">
        <v>57</v>
      </c>
      <c r="AC51" s="44" t="s">
        <v>32</v>
      </c>
      <c r="AD51" s="50"/>
      <c r="AE51" s="50"/>
      <c r="AF51" s="50"/>
      <c r="AG51" s="51"/>
      <c r="AH51" s="61"/>
      <c r="AI51" s="61"/>
      <c r="AJ51" s="61"/>
      <c r="AK51" s="51"/>
      <c r="AL51" s="51"/>
      <c r="AM51" s="45">
        <f>AG51+AH51+AI51+AJ51+AK51+AL51</f>
        <v>0</v>
      </c>
      <c r="AN51" s="5"/>
    </row>
    <row r="52" spans="1:40" s="4" customFormat="1" ht="54" customHeight="1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>
        <v>0</v>
      </c>
      <c r="S52" s="48">
        <v>5</v>
      </c>
      <c r="T52" s="48">
        <v>1</v>
      </c>
      <c r="U52" s="48">
        <v>1</v>
      </c>
      <c r="V52" s="48">
        <v>2</v>
      </c>
      <c r="W52" s="48">
        <v>2</v>
      </c>
      <c r="X52" s="48">
        <v>0</v>
      </c>
      <c r="Y52" s="48">
        <v>2</v>
      </c>
      <c r="Z52" s="48">
        <v>0</v>
      </c>
      <c r="AA52" s="48">
        <v>1</v>
      </c>
      <c r="AB52" s="63" t="s">
        <v>60</v>
      </c>
      <c r="AC52" s="44" t="s">
        <v>35</v>
      </c>
      <c r="AD52" s="50"/>
      <c r="AE52" s="50"/>
      <c r="AF52" s="50"/>
      <c r="AG52" s="51">
        <f t="shared" ref="AG52:AL52" si="7">AG47/AG21*100</f>
        <v>0.49451215139984028</v>
      </c>
      <c r="AH52" s="61">
        <f t="shared" si="7"/>
        <v>0.13157124352587249</v>
      </c>
      <c r="AI52" s="61">
        <f t="shared" si="7"/>
        <v>0.12959310357340026</v>
      </c>
      <c r="AJ52" s="61">
        <f t="shared" si="7"/>
        <v>0.12543006834684425</v>
      </c>
      <c r="AK52" s="51">
        <f t="shared" si="7"/>
        <v>0.12543006834684425</v>
      </c>
      <c r="AL52" s="51">
        <f t="shared" si="7"/>
        <v>0.12543006834684425</v>
      </c>
      <c r="AM52" s="45"/>
      <c r="AN52" s="5"/>
    </row>
    <row r="53" spans="1:40" s="4" customFormat="1" ht="70.5" customHeight="1" x14ac:dyDescent="0.25">
      <c r="A53" s="48">
        <v>8</v>
      </c>
      <c r="B53" s="48">
        <v>0</v>
      </c>
      <c r="C53" s="48">
        <v>2</v>
      </c>
      <c r="D53" s="48">
        <v>0</v>
      </c>
      <c r="E53" s="48">
        <v>5</v>
      </c>
      <c r="F53" s="48">
        <v>0</v>
      </c>
      <c r="G53" s="48">
        <v>2</v>
      </c>
      <c r="H53" s="48">
        <v>0</v>
      </c>
      <c r="I53" s="48">
        <v>5</v>
      </c>
      <c r="J53" s="48">
        <v>1</v>
      </c>
      <c r="K53" s="48">
        <v>0</v>
      </c>
      <c r="L53" s="48">
        <v>2</v>
      </c>
      <c r="M53" s="48">
        <v>2</v>
      </c>
      <c r="N53" s="48">
        <v>0</v>
      </c>
      <c r="O53" s="48">
        <v>0</v>
      </c>
      <c r="P53" s="48">
        <v>5</v>
      </c>
      <c r="Q53" s="48">
        <v>0</v>
      </c>
      <c r="R53" s="48">
        <v>0</v>
      </c>
      <c r="S53" s="48">
        <v>5</v>
      </c>
      <c r="T53" s="48">
        <v>1</v>
      </c>
      <c r="U53" s="48">
        <v>1</v>
      </c>
      <c r="V53" s="48">
        <v>2</v>
      </c>
      <c r="W53" s="48">
        <v>2</v>
      </c>
      <c r="X53" s="48">
        <v>0</v>
      </c>
      <c r="Y53" s="48">
        <v>3</v>
      </c>
      <c r="Z53" s="48">
        <v>0</v>
      </c>
      <c r="AA53" s="48">
        <v>0</v>
      </c>
      <c r="AB53" s="74" t="s">
        <v>61</v>
      </c>
      <c r="AC53" s="44" t="s">
        <v>32</v>
      </c>
      <c r="AD53" s="50">
        <f>AD54+AD55+AD56+AD57</f>
        <v>0</v>
      </c>
      <c r="AE53" s="50">
        <f>AE54+AE55+AE56+AE57</f>
        <v>0</v>
      </c>
      <c r="AF53" s="50">
        <f>AF54+AF55+AF56+AF57</f>
        <v>0</v>
      </c>
      <c r="AG53" s="61">
        <v>500</v>
      </c>
      <c r="AH53" s="61">
        <v>200</v>
      </c>
      <c r="AI53" s="61">
        <v>200</v>
      </c>
      <c r="AJ53" s="61">
        <v>200</v>
      </c>
      <c r="AK53" s="61">
        <v>200</v>
      </c>
      <c r="AL53" s="61">
        <v>200</v>
      </c>
      <c r="AM53" s="45">
        <f>AG53+AH53+AI53+AJ53+AK53+AL53</f>
        <v>1500</v>
      </c>
      <c r="AN53" s="5"/>
    </row>
    <row r="54" spans="1:40" s="4" customFormat="1" ht="31.5" hidden="1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>
        <v>0</v>
      </c>
      <c r="S54" s="48">
        <v>5</v>
      </c>
      <c r="T54" s="48">
        <v>1</v>
      </c>
      <c r="U54" s="48">
        <v>0</v>
      </c>
      <c r="V54" s="48">
        <v>2</v>
      </c>
      <c r="W54" s="48">
        <v>0</v>
      </c>
      <c r="X54" s="48">
        <v>0</v>
      </c>
      <c r="Y54" s="48">
        <v>3</v>
      </c>
      <c r="Z54" s="48">
        <v>0</v>
      </c>
      <c r="AA54" s="48">
        <v>0</v>
      </c>
      <c r="AB54" s="67" t="s">
        <v>55</v>
      </c>
      <c r="AC54" s="44" t="s">
        <v>32</v>
      </c>
      <c r="AD54" s="50"/>
      <c r="AE54" s="50"/>
      <c r="AF54" s="50"/>
      <c r="AG54" s="51"/>
      <c r="AH54" s="73"/>
      <c r="AI54" s="61"/>
      <c r="AJ54" s="61"/>
      <c r="AK54" s="51"/>
      <c r="AL54" s="51"/>
      <c r="AM54" s="45">
        <f>AG54+AH54+AI54+AJ54+AK54+AL54</f>
        <v>0</v>
      </c>
      <c r="AN54" s="5"/>
    </row>
    <row r="55" spans="1:40" s="4" customFormat="1" ht="3.75" hidden="1" customHeight="1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>
        <v>0</v>
      </c>
      <c r="S55" s="48">
        <v>5</v>
      </c>
      <c r="T55" s="48">
        <v>1</v>
      </c>
      <c r="U55" s="48">
        <v>0</v>
      </c>
      <c r="V55" s="48">
        <v>2</v>
      </c>
      <c r="W55" s="48">
        <v>0</v>
      </c>
      <c r="X55" s="48">
        <v>0</v>
      </c>
      <c r="Y55" s="48">
        <v>3</v>
      </c>
      <c r="Z55" s="48">
        <v>0</v>
      </c>
      <c r="AA55" s="48">
        <v>0</v>
      </c>
      <c r="AB55" s="67" t="s">
        <v>56</v>
      </c>
      <c r="AC55" s="44" t="s">
        <v>32</v>
      </c>
      <c r="AD55" s="50"/>
      <c r="AE55" s="50"/>
      <c r="AF55" s="50"/>
      <c r="AG55" s="51"/>
      <c r="AH55" s="73"/>
      <c r="AI55" s="61"/>
      <c r="AJ55" s="61"/>
      <c r="AK55" s="51"/>
      <c r="AL55" s="51"/>
      <c r="AM55" s="45">
        <f>AG55+AH55+AI55+AJ55+AK55+AL55</f>
        <v>0</v>
      </c>
      <c r="AN55" s="5"/>
    </row>
    <row r="56" spans="1:40" s="4" customFormat="1" ht="31.5" x14ac:dyDescent="0.25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>
        <v>0</v>
      </c>
      <c r="S56" s="48">
        <v>5</v>
      </c>
      <c r="T56" s="48">
        <v>1</v>
      </c>
      <c r="U56" s="48">
        <v>1</v>
      </c>
      <c r="V56" s="48">
        <v>2</v>
      </c>
      <c r="W56" s="48">
        <v>2</v>
      </c>
      <c r="X56" s="48">
        <v>0</v>
      </c>
      <c r="Y56" s="48">
        <v>3</v>
      </c>
      <c r="Z56" s="48">
        <v>0</v>
      </c>
      <c r="AA56" s="48">
        <v>0</v>
      </c>
      <c r="AB56" s="67" t="s">
        <v>47</v>
      </c>
      <c r="AC56" s="44" t="s">
        <v>32</v>
      </c>
      <c r="AD56" s="50">
        <v>0</v>
      </c>
      <c r="AE56" s="50">
        <v>0</v>
      </c>
      <c r="AF56" s="50">
        <v>0</v>
      </c>
      <c r="AG56" s="51">
        <v>500</v>
      </c>
      <c r="AH56" s="61">
        <v>200</v>
      </c>
      <c r="AI56" s="61">
        <v>200</v>
      </c>
      <c r="AJ56" s="61">
        <v>200</v>
      </c>
      <c r="AK56" s="61">
        <v>200</v>
      </c>
      <c r="AL56" s="61">
        <v>200</v>
      </c>
      <c r="AM56" s="45">
        <f>AG56+AH56+AI56+AJ56+AK56+AL56</f>
        <v>1500</v>
      </c>
      <c r="AN56" s="5"/>
    </row>
    <row r="57" spans="1:40" s="4" customFormat="1" ht="31.5" hidden="1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67" t="s">
        <v>57</v>
      </c>
      <c r="AC57" s="44" t="s">
        <v>32</v>
      </c>
      <c r="AD57" s="50"/>
      <c r="AE57" s="50"/>
      <c r="AF57" s="50"/>
      <c r="AG57" s="51"/>
      <c r="AH57" s="51"/>
      <c r="AI57" s="51"/>
      <c r="AJ57" s="51"/>
      <c r="AK57" s="51"/>
      <c r="AL57" s="51"/>
      <c r="AM57" s="45">
        <f>AG57+AH57+AI57+AJ57+AK57+AL57</f>
        <v>0</v>
      </c>
      <c r="AN57" s="5"/>
    </row>
    <row r="58" spans="1:40" s="4" customFormat="1" ht="53.25" customHeight="1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>
        <v>0</v>
      </c>
      <c r="S58" s="48">
        <v>5</v>
      </c>
      <c r="T58" s="48">
        <v>1</v>
      </c>
      <c r="U58" s="48">
        <v>1</v>
      </c>
      <c r="V58" s="48">
        <v>2</v>
      </c>
      <c r="W58" s="48">
        <v>2</v>
      </c>
      <c r="X58" s="48">
        <v>0</v>
      </c>
      <c r="Y58" s="48">
        <v>3</v>
      </c>
      <c r="Z58" s="48">
        <v>0</v>
      </c>
      <c r="AA58" s="48">
        <v>1</v>
      </c>
      <c r="AB58" s="68" t="s">
        <v>62</v>
      </c>
      <c r="AC58" s="44" t="s">
        <v>35</v>
      </c>
      <c r="AD58" s="50"/>
      <c r="AE58" s="50"/>
      <c r="AF58" s="50"/>
      <c r="AG58" s="51">
        <f t="shared" ref="AG58:AL58" si="8">AG53/AG21*100</f>
        <v>0.24725607569992014</v>
      </c>
      <c r="AH58" s="51">
        <f t="shared" si="8"/>
        <v>0.13157124352587249</v>
      </c>
      <c r="AI58" s="51">
        <f t="shared" si="8"/>
        <v>0.12959310357340026</v>
      </c>
      <c r="AJ58" s="51">
        <f t="shared" si="8"/>
        <v>0.12543006834684425</v>
      </c>
      <c r="AK58" s="51">
        <f t="shared" si="8"/>
        <v>0.12543006834684425</v>
      </c>
      <c r="AL58" s="51">
        <f t="shared" si="8"/>
        <v>0.12543006834684425</v>
      </c>
      <c r="AM58" s="45"/>
      <c r="AN58" s="5"/>
    </row>
    <row r="59" spans="1:40" s="4" customFormat="1" ht="48" customHeight="1" x14ac:dyDescent="0.25">
      <c r="A59" s="75">
        <v>8</v>
      </c>
      <c r="B59" s="75">
        <v>0</v>
      </c>
      <c r="C59" s="75">
        <v>2</v>
      </c>
      <c r="D59" s="75">
        <v>0</v>
      </c>
      <c r="E59" s="75">
        <v>5</v>
      </c>
      <c r="F59" s="75">
        <v>0</v>
      </c>
      <c r="G59" s="75">
        <v>5</v>
      </c>
      <c r="H59" s="75">
        <v>0</v>
      </c>
      <c r="I59" s="75">
        <v>5</v>
      </c>
      <c r="J59" s="75">
        <v>1</v>
      </c>
      <c r="K59" s="75">
        <v>0</v>
      </c>
      <c r="L59" s="75">
        <v>2</v>
      </c>
      <c r="M59" s="75">
        <v>2</v>
      </c>
      <c r="N59" s="75">
        <v>0</v>
      </c>
      <c r="O59" s="75">
        <v>0</v>
      </c>
      <c r="P59" s="75">
        <v>6</v>
      </c>
      <c r="Q59" s="75">
        <v>0</v>
      </c>
      <c r="R59" s="48">
        <v>0</v>
      </c>
      <c r="S59" s="48">
        <v>5</v>
      </c>
      <c r="T59" s="48">
        <v>1</v>
      </c>
      <c r="U59" s="48">
        <v>1</v>
      </c>
      <c r="V59" s="48">
        <v>2</v>
      </c>
      <c r="W59" s="48">
        <v>2</v>
      </c>
      <c r="X59" s="48">
        <v>0</v>
      </c>
      <c r="Y59" s="48">
        <v>4</v>
      </c>
      <c r="Z59" s="48">
        <v>0</v>
      </c>
      <c r="AA59" s="48">
        <v>0</v>
      </c>
      <c r="AB59" s="76" t="s">
        <v>63</v>
      </c>
      <c r="AC59" s="44" t="s">
        <v>64</v>
      </c>
      <c r="AD59" s="50"/>
      <c r="AE59" s="50"/>
      <c r="AF59" s="50"/>
      <c r="AG59" s="51">
        <v>19475.5</v>
      </c>
      <c r="AH59" s="51">
        <v>19475.5</v>
      </c>
      <c r="AI59" s="51">
        <v>19475.5</v>
      </c>
      <c r="AJ59" s="51">
        <v>19475.5</v>
      </c>
      <c r="AK59" s="51">
        <v>19475.5</v>
      </c>
      <c r="AL59" s="51">
        <v>19475.5</v>
      </c>
      <c r="AM59" s="45">
        <f>AG59+AH59+AI59+AJ59+AK59+AL59</f>
        <v>116853</v>
      </c>
      <c r="AN59" s="5"/>
    </row>
    <row r="60" spans="1:40" s="4" customFormat="1" ht="32.25" customHeight="1" x14ac:dyDescent="0.25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48">
        <v>0</v>
      </c>
      <c r="S60" s="48">
        <v>5</v>
      </c>
      <c r="T60" s="48">
        <v>1</v>
      </c>
      <c r="U60" s="48">
        <v>1</v>
      </c>
      <c r="V60" s="48">
        <v>2</v>
      </c>
      <c r="W60" s="48">
        <v>2</v>
      </c>
      <c r="X60" s="48">
        <v>0</v>
      </c>
      <c r="Y60" s="75">
        <v>4</v>
      </c>
      <c r="Z60" s="75">
        <v>0</v>
      </c>
      <c r="AA60" s="75">
        <v>0</v>
      </c>
      <c r="AB60" s="67" t="s">
        <v>47</v>
      </c>
      <c r="AC60" s="44" t="s">
        <v>32</v>
      </c>
      <c r="AD60" s="50">
        <v>0</v>
      </c>
      <c r="AE60" s="50">
        <v>0</v>
      </c>
      <c r="AF60" s="50">
        <v>0</v>
      </c>
      <c r="AG60" s="51">
        <v>19475.5</v>
      </c>
      <c r="AH60" s="51">
        <v>19475.5</v>
      </c>
      <c r="AI60" s="51">
        <v>19475.5</v>
      </c>
      <c r="AJ60" s="61">
        <f>$AJ$59</f>
        <v>19475.5</v>
      </c>
      <c r="AK60" s="61">
        <f>$AK$59</f>
        <v>19475.5</v>
      </c>
      <c r="AL60" s="51">
        <v>19475.5</v>
      </c>
      <c r="AM60" s="45">
        <f>AG60+AH60+AI60+AJ60+AK60+AL60</f>
        <v>116853</v>
      </c>
      <c r="AN60" s="5"/>
    </row>
    <row r="61" spans="1:40" s="4" customFormat="1" ht="63.75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48">
        <v>0</v>
      </c>
      <c r="S61" s="48">
        <v>5</v>
      </c>
      <c r="T61" s="48">
        <v>1</v>
      </c>
      <c r="U61" s="48">
        <v>1</v>
      </c>
      <c r="V61" s="48">
        <v>2</v>
      </c>
      <c r="W61" s="48">
        <v>2</v>
      </c>
      <c r="X61" s="48">
        <v>0</v>
      </c>
      <c r="Y61" s="75">
        <v>4</v>
      </c>
      <c r="Z61" s="75">
        <v>0</v>
      </c>
      <c r="AA61" s="75">
        <v>1</v>
      </c>
      <c r="AB61" s="68" t="s">
        <v>65</v>
      </c>
      <c r="AC61" s="44" t="s">
        <v>35</v>
      </c>
      <c r="AD61" s="50"/>
      <c r="AE61" s="50"/>
      <c r="AF61" s="50"/>
      <c r="AG61" s="51">
        <f t="shared" ref="AG61:AL61" si="9">AG59/AG21*100</f>
        <v>9.6308714045875909</v>
      </c>
      <c r="AH61" s="61">
        <f t="shared" si="9"/>
        <v>12.812078766440646</v>
      </c>
      <c r="AI61" s="61">
        <f t="shared" si="9"/>
        <v>12.619452443218785</v>
      </c>
      <c r="AJ61" s="61">
        <f t="shared" si="9"/>
        <v>12.214066480444826</v>
      </c>
      <c r="AK61" s="51">
        <f t="shared" si="9"/>
        <v>12.214066480444826</v>
      </c>
      <c r="AL61" s="51">
        <f t="shared" si="9"/>
        <v>12.214066480444826</v>
      </c>
      <c r="AM61" s="45"/>
      <c r="AN61" s="5"/>
    </row>
    <row r="62" spans="1:40" s="4" customFormat="1" ht="50.25" customHeight="1" x14ac:dyDescent="0.25">
      <c r="A62" s="75">
        <v>8</v>
      </c>
      <c r="B62" s="75">
        <v>0</v>
      </c>
      <c r="C62" s="75">
        <v>2</v>
      </c>
      <c r="D62" s="75">
        <v>0</v>
      </c>
      <c r="E62" s="75">
        <v>5</v>
      </c>
      <c r="F62" s="75">
        <v>0</v>
      </c>
      <c r="G62" s="75">
        <v>2</v>
      </c>
      <c r="H62" s="75">
        <v>0</v>
      </c>
      <c r="I62" s="75">
        <v>5</v>
      </c>
      <c r="J62" s="75">
        <v>1</v>
      </c>
      <c r="K62" s="75">
        <v>0</v>
      </c>
      <c r="L62" s="75">
        <v>2</v>
      </c>
      <c r="M62" s="75">
        <v>2</v>
      </c>
      <c r="N62" s="75">
        <v>0</v>
      </c>
      <c r="O62" s="75">
        <v>1</v>
      </c>
      <c r="P62" s="75">
        <v>3</v>
      </c>
      <c r="Q62" s="75">
        <v>0</v>
      </c>
      <c r="R62" s="75">
        <v>0</v>
      </c>
      <c r="S62" s="75">
        <v>5</v>
      </c>
      <c r="T62" s="75">
        <v>1</v>
      </c>
      <c r="U62" s="75">
        <v>1</v>
      </c>
      <c r="V62" s="75">
        <v>2</v>
      </c>
      <c r="W62" s="75">
        <v>2</v>
      </c>
      <c r="X62" s="75">
        <v>0</v>
      </c>
      <c r="Y62" s="75">
        <v>5</v>
      </c>
      <c r="Z62" s="75">
        <v>0</v>
      </c>
      <c r="AA62" s="75">
        <v>0</v>
      </c>
      <c r="AB62" s="77" t="s">
        <v>66</v>
      </c>
      <c r="AC62" s="78" t="s">
        <v>32</v>
      </c>
      <c r="AD62" s="50"/>
      <c r="AE62" s="50"/>
      <c r="AF62" s="50"/>
      <c r="AG62" s="126">
        <v>1000</v>
      </c>
      <c r="AH62" s="61">
        <v>200</v>
      </c>
      <c r="AI62" s="61">
        <v>200</v>
      </c>
      <c r="AJ62" s="61">
        <v>200</v>
      </c>
      <c r="AK62" s="61">
        <v>200</v>
      </c>
      <c r="AL62" s="51">
        <v>200</v>
      </c>
      <c r="AM62" s="45">
        <f>AG62+AH62+AI62+AJ62+AK62+AL62</f>
        <v>2000</v>
      </c>
      <c r="AN62" s="5"/>
    </row>
    <row r="63" spans="1:40" s="4" customFormat="1" ht="30" customHeight="1" x14ac:dyDescent="0.25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>
        <v>0</v>
      </c>
      <c r="S63" s="75">
        <v>5</v>
      </c>
      <c r="T63" s="75">
        <v>1</v>
      </c>
      <c r="U63" s="75">
        <v>1</v>
      </c>
      <c r="V63" s="75">
        <v>2</v>
      </c>
      <c r="W63" s="75">
        <v>2</v>
      </c>
      <c r="X63" s="75">
        <v>0</v>
      </c>
      <c r="Y63" s="75">
        <v>5</v>
      </c>
      <c r="Z63" s="75">
        <v>0</v>
      </c>
      <c r="AA63" s="75">
        <v>0</v>
      </c>
      <c r="AB63" s="62" t="s">
        <v>47</v>
      </c>
      <c r="AC63" s="78" t="s">
        <v>32</v>
      </c>
      <c r="AD63" s="50"/>
      <c r="AE63" s="50"/>
      <c r="AF63" s="50"/>
      <c r="AG63" s="51">
        <v>1000</v>
      </c>
      <c r="AH63" s="61">
        <v>200</v>
      </c>
      <c r="AI63" s="61">
        <f>$AI$62</f>
        <v>200</v>
      </c>
      <c r="AJ63" s="61">
        <f>$AJ$62</f>
        <v>200</v>
      </c>
      <c r="AK63" s="51">
        <f>$AK$62</f>
        <v>200</v>
      </c>
      <c r="AL63" s="51">
        <v>200</v>
      </c>
      <c r="AM63" s="45">
        <f>AG63+AH63+AI63+AJ63+AK63+AL63</f>
        <v>2000</v>
      </c>
      <c r="AN63" s="5"/>
    </row>
    <row r="64" spans="1:40" s="4" customFormat="1" ht="50.25" customHeight="1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>
        <v>0</v>
      </c>
      <c r="S64" s="75">
        <v>5</v>
      </c>
      <c r="T64" s="75">
        <v>1</v>
      </c>
      <c r="U64" s="75">
        <v>1</v>
      </c>
      <c r="V64" s="75">
        <v>2</v>
      </c>
      <c r="W64" s="75">
        <v>2</v>
      </c>
      <c r="X64" s="75">
        <v>0</v>
      </c>
      <c r="Y64" s="75">
        <v>5</v>
      </c>
      <c r="Z64" s="75">
        <v>0</v>
      </c>
      <c r="AA64" s="75">
        <v>1</v>
      </c>
      <c r="AB64" s="63" t="s">
        <v>67</v>
      </c>
      <c r="AC64" s="78" t="s">
        <v>49</v>
      </c>
      <c r="AD64" s="50"/>
      <c r="AE64" s="50"/>
      <c r="AF64" s="50"/>
      <c r="AG64" s="64">
        <v>3</v>
      </c>
      <c r="AH64" s="65">
        <v>1</v>
      </c>
      <c r="AI64" s="65">
        <v>1</v>
      </c>
      <c r="AJ64" s="65">
        <v>1</v>
      </c>
      <c r="AK64" s="64">
        <v>1</v>
      </c>
      <c r="AL64" s="64">
        <v>1</v>
      </c>
      <c r="AM64" s="66">
        <f>AG64+AH64+AI64+AJ64+AK64+AL64</f>
        <v>8</v>
      </c>
      <c r="AN64" s="5"/>
    </row>
    <row r="65" spans="1:40" s="4" customFormat="1" ht="50.25" customHeight="1" x14ac:dyDescent="0.25">
      <c r="A65" s="75">
        <v>8</v>
      </c>
      <c r="B65" s="75">
        <v>0</v>
      </c>
      <c r="C65" s="75">
        <v>2</v>
      </c>
      <c r="D65" s="75">
        <v>0</v>
      </c>
      <c r="E65" s="75">
        <v>5</v>
      </c>
      <c r="F65" s="75">
        <v>0</v>
      </c>
      <c r="G65" s="75">
        <v>2</v>
      </c>
      <c r="H65" s="75">
        <v>0</v>
      </c>
      <c r="I65" s="75">
        <v>5</v>
      </c>
      <c r="J65" s="75">
        <v>1</v>
      </c>
      <c r="K65" s="75">
        <v>0</v>
      </c>
      <c r="L65" s="75">
        <v>2</v>
      </c>
      <c r="M65" s="75">
        <v>2</v>
      </c>
      <c r="N65" s="75">
        <v>0</v>
      </c>
      <c r="O65" s="75">
        <v>1</v>
      </c>
      <c r="P65" s="75">
        <v>4</v>
      </c>
      <c r="Q65" s="75">
        <v>0</v>
      </c>
      <c r="R65" s="75">
        <v>0</v>
      </c>
      <c r="S65" s="75">
        <v>5</v>
      </c>
      <c r="T65" s="75">
        <v>1</v>
      </c>
      <c r="U65" s="75">
        <v>1</v>
      </c>
      <c r="V65" s="75">
        <v>2</v>
      </c>
      <c r="W65" s="75">
        <v>2</v>
      </c>
      <c r="X65" s="75">
        <v>0</v>
      </c>
      <c r="Y65" s="75">
        <v>6</v>
      </c>
      <c r="Z65" s="75">
        <v>0</v>
      </c>
      <c r="AA65" s="75">
        <v>0</v>
      </c>
      <c r="AB65" s="125" t="s">
        <v>68</v>
      </c>
      <c r="AC65" s="78" t="s">
        <v>32</v>
      </c>
      <c r="AD65" s="50"/>
      <c r="AE65" s="50"/>
      <c r="AF65" s="50"/>
      <c r="AG65" s="126">
        <v>100</v>
      </c>
      <c r="AH65" s="61">
        <v>100</v>
      </c>
      <c r="AI65" s="61">
        <v>100</v>
      </c>
      <c r="AJ65" s="61">
        <v>100</v>
      </c>
      <c r="AK65" s="61">
        <v>100</v>
      </c>
      <c r="AL65" s="61">
        <v>100</v>
      </c>
      <c r="AM65" s="61">
        <f>AG65+AH65+AI65+AJ65+AK65+AL65</f>
        <v>600</v>
      </c>
      <c r="AN65" s="5"/>
    </row>
    <row r="66" spans="1:40" s="4" customFormat="1" ht="39" customHeight="1" x14ac:dyDescent="0.25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>
        <v>0</v>
      </c>
      <c r="S66" s="75">
        <v>5</v>
      </c>
      <c r="T66" s="75">
        <v>1</v>
      </c>
      <c r="U66" s="75">
        <v>1</v>
      </c>
      <c r="V66" s="75">
        <v>2</v>
      </c>
      <c r="W66" s="75">
        <v>2</v>
      </c>
      <c r="X66" s="75">
        <v>0</v>
      </c>
      <c r="Y66" s="75">
        <v>6</v>
      </c>
      <c r="Z66" s="75">
        <v>0</v>
      </c>
      <c r="AA66" s="75">
        <v>0</v>
      </c>
      <c r="AB66" s="62" t="s">
        <v>47</v>
      </c>
      <c r="AC66" s="78" t="s">
        <v>32</v>
      </c>
      <c r="AD66" s="50"/>
      <c r="AE66" s="50"/>
      <c r="AF66" s="50"/>
      <c r="AG66" s="61">
        <v>100</v>
      </c>
      <c r="AH66" s="61">
        <v>100</v>
      </c>
      <c r="AI66" s="61">
        <v>100</v>
      </c>
      <c r="AJ66" s="61">
        <v>100</v>
      </c>
      <c r="AK66" s="51">
        <v>100</v>
      </c>
      <c r="AL66" s="51">
        <v>100</v>
      </c>
      <c r="AM66" s="61">
        <f>AG66+AH66+AI66+AJ66+AK66+AL66</f>
        <v>600</v>
      </c>
      <c r="AN66" s="5"/>
    </row>
    <row r="67" spans="1:40" s="4" customFormat="1" ht="36" customHeight="1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>
        <v>0</v>
      </c>
      <c r="S67" s="75">
        <v>5</v>
      </c>
      <c r="T67" s="75">
        <v>1</v>
      </c>
      <c r="U67" s="75">
        <v>1</v>
      </c>
      <c r="V67" s="75">
        <v>2</v>
      </c>
      <c r="W67" s="75">
        <v>2</v>
      </c>
      <c r="X67" s="75">
        <v>0</v>
      </c>
      <c r="Y67" s="75">
        <v>6</v>
      </c>
      <c r="Z67" s="75">
        <v>0</v>
      </c>
      <c r="AA67" s="75">
        <v>1</v>
      </c>
      <c r="AB67" s="63" t="s">
        <v>69</v>
      </c>
      <c r="AC67" s="78"/>
      <c r="AD67" s="50"/>
      <c r="AE67" s="50"/>
      <c r="AF67" s="50"/>
      <c r="AG67" s="64">
        <v>1</v>
      </c>
      <c r="AH67" s="65">
        <v>1</v>
      </c>
      <c r="AI67" s="65">
        <v>1</v>
      </c>
      <c r="AJ67" s="65">
        <v>0</v>
      </c>
      <c r="AK67" s="64">
        <v>0</v>
      </c>
      <c r="AL67" s="64">
        <v>0</v>
      </c>
      <c r="AM67" s="66">
        <v>3</v>
      </c>
      <c r="AN67" s="5"/>
    </row>
    <row r="68" spans="1:40" s="4" customFormat="1" ht="60" customHeight="1" x14ac:dyDescent="0.25">
      <c r="A68" s="75">
        <v>8</v>
      </c>
      <c r="B68" s="75">
        <v>0</v>
      </c>
      <c r="C68" s="75">
        <v>2</v>
      </c>
      <c r="D68" s="75">
        <v>0</v>
      </c>
      <c r="E68" s="75">
        <v>5</v>
      </c>
      <c r="F68" s="75">
        <v>0</v>
      </c>
      <c r="G68" s="75">
        <v>2</v>
      </c>
      <c r="H68" s="75">
        <v>0</v>
      </c>
      <c r="I68" s="75">
        <v>5</v>
      </c>
      <c r="J68" s="75">
        <v>1</v>
      </c>
      <c r="K68" s="75">
        <v>0</v>
      </c>
      <c r="L68" s="75">
        <v>2</v>
      </c>
      <c r="M68" s="75">
        <v>2</v>
      </c>
      <c r="N68" s="75">
        <v>0</v>
      </c>
      <c r="O68" s="75">
        <v>1</v>
      </c>
      <c r="P68" s="75">
        <v>5</v>
      </c>
      <c r="Q68" s="75">
        <v>0</v>
      </c>
      <c r="R68" s="75">
        <v>0</v>
      </c>
      <c r="S68" s="75">
        <v>5</v>
      </c>
      <c r="T68" s="75">
        <v>1</v>
      </c>
      <c r="U68" s="75">
        <v>1</v>
      </c>
      <c r="V68" s="75">
        <v>2</v>
      </c>
      <c r="W68" s="75">
        <v>2</v>
      </c>
      <c r="X68" s="75">
        <v>0</v>
      </c>
      <c r="Y68" s="75">
        <v>7</v>
      </c>
      <c r="Z68" s="75">
        <v>0</v>
      </c>
      <c r="AA68" s="75">
        <v>0</v>
      </c>
      <c r="AB68" s="127" t="s">
        <v>70</v>
      </c>
      <c r="AC68" s="78" t="str">
        <f>$AC$66</f>
        <v>тыс. рублей</v>
      </c>
      <c r="AD68" s="50"/>
      <c r="AE68" s="50"/>
      <c r="AF68" s="50"/>
      <c r="AG68" s="126">
        <v>0</v>
      </c>
      <c r="AH68" s="61">
        <v>100</v>
      </c>
      <c r="AI68" s="61">
        <v>100</v>
      </c>
      <c r="AJ68" s="61">
        <v>0</v>
      </c>
      <c r="AK68" s="61">
        <v>0</v>
      </c>
      <c r="AL68" s="61">
        <v>0</v>
      </c>
      <c r="AM68" s="45">
        <f>AG68+AH68+AI68+AJ68+AK68+AL68</f>
        <v>200</v>
      </c>
      <c r="AN68" s="5"/>
    </row>
    <row r="69" spans="1:40" s="4" customFormat="1" ht="36" customHeight="1" x14ac:dyDescent="0.25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>
        <v>0</v>
      </c>
      <c r="S69" s="75">
        <v>5</v>
      </c>
      <c r="T69" s="75">
        <v>1</v>
      </c>
      <c r="U69" s="75">
        <v>1</v>
      </c>
      <c r="V69" s="75">
        <v>2</v>
      </c>
      <c r="W69" s="75">
        <v>2</v>
      </c>
      <c r="X69" s="75">
        <v>0</v>
      </c>
      <c r="Y69" s="75">
        <v>7</v>
      </c>
      <c r="Z69" s="75">
        <v>0</v>
      </c>
      <c r="AA69" s="75">
        <v>0</v>
      </c>
      <c r="AB69" s="63" t="str">
        <f>$AB$66</f>
        <v xml:space="preserve">средства местного бюджета </v>
      </c>
      <c r="AC69" s="78" t="str">
        <f>$AC$66</f>
        <v>тыс. рублей</v>
      </c>
      <c r="AD69" s="50"/>
      <c r="AE69" s="50"/>
      <c r="AF69" s="50"/>
      <c r="AG69" s="61">
        <v>0</v>
      </c>
      <c r="AH69" s="61">
        <v>100</v>
      </c>
      <c r="AI69" s="61">
        <v>100</v>
      </c>
      <c r="AJ69" s="61">
        <v>0</v>
      </c>
      <c r="AK69" s="64">
        <v>0</v>
      </c>
      <c r="AL69" s="64">
        <v>0</v>
      </c>
      <c r="AM69" s="45">
        <f>AG69+AH69+AI69+AJ69+AK69+AL69</f>
        <v>200</v>
      </c>
      <c r="AN69" s="5"/>
    </row>
    <row r="70" spans="1:40" s="4" customFormat="1" ht="34.5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>
        <v>0</v>
      </c>
      <c r="S70" s="75">
        <v>5</v>
      </c>
      <c r="T70" s="75">
        <v>1</v>
      </c>
      <c r="U70" s="75">
        <v>1</v>
      </c>
      <c r="V70" s="75">
        <v>2</v>
      </c>
      <c r="W70" s="75">
        <v>2</v>
      </c>
      <c r="X70" s="75">
        <v>0</v>
      </c>
      <c r="Y70" s="75">
        <v>7</v>
      </c>
      <c r="Z70" s="75">
        <v>0</v>
      </c>
      <c r="AA70" s="75">
        <v>1</v>
      </c>
      <c r="AB70" s="63" t="s">
        <v>71</v>
      </c>
      <c r="AC70" s="78" t="s">
        <v>49</v>
      </c>
      <c r="AD70" s="50"/>
      <c r="AE70" s="50"/>
      <c r="AF70" s="50"/>
      <c r="AG70" s="64">
        <v>1</v>
      </c>
      <c r="AH70" s="65">
        <v>1</v>
      </c>
      <c r="AI70" s="65">
        <v>1</v>
      </c>
      <c r="AJ70" s="65">
        <v>0</v>
      </c>
      <c r="AK70" s="64">
        <v>0</v>
      </c>
      <c r="AL70" s="64">
        <v>0</v>
      </c>
      <c r="AM70" s="66">
        <v>3</v>
      </c>
      <c r="AN70" s="5"/>
    </row>
    <row r="71" spans="1:40" s="4" customFormat="1" ht="49.5" customHeight="1" x14ac:dyDescent="0.25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>
        <v>0</v>
      </c>
      <c r="S71" s="75">
        <v>5</v>
      </c>
      <c r="T71" s="75">
        <v>1</v>
      </c>
      <c r="U71" s="75">
        <v>1</v>
      </c>
      <c r="V71" s="75">
        <v>3</v>
      </c>
      <c r="W71" s="75">
        <v>0</v>
      </c>
      <c r="X71" s="75">
        <v>0</v>
      </c>
      <c r="Y71" s="75">
        <v>0</v>
      </c>
      <c r="Z71" s="75">
        <v>0</v>
      </c>
      <c r="AA71" s="75">
        <v>0</v>
      </c>
      <c r="AB71" s="79" t="s">
        <v>72</v>
      </c>
      <c r="AC71" s="44" t="s">
        <v>64</v>
      </c>
      <c r="AD71" s="50"/>
      <c r="AE71" s="50"/>
      <c r="AF71" s="50"/>
      <c r="AG71" s="58">
        <f t="shared" ref="AG71:AL71" si="10">AG74+AG77</f>
        <v>3133.3</v>
      </c>
      <c r="AH71" s="58">
        <f t="shared" si="10"/>
        <v>3133.3</v>
      </c>
      <c r="AI71" s="58">
        <f t="shared" si="10"/>
        <v>3133.3</v>
      </c>
      <c r="AJ71" s="58">
        <f t="shared" si="10"/>
        <v>3133.3</v>
      </c>
      <c r="AK71" s="58">
        <f t="shared" si="10"/>
        <v>3133.3</v>
      </c>
      <c r="AL71" s="58">
        <f t="shared" si="10"/>
        <v>3133.3</v>
      </c>
      <c r="AM71" s="45">
        <f>AG71+AH71+AI71+AJ71+AK71+AL71</f>
        <v>18799.8</v>
      </c>
      <c r="AN71" s="5"/>
    </row>
    <row r="72" spans="1:40" s="4" customFormat="1" ht="48.75" customHeight="1" x14ac:dyDescent="0.25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>
        <v>0</v>
      </c>
      <c r="S72" s="75">
        <v>5</v>
      </c>
      <c r="T72" s="75">
        <v>1</v>
      </c>
      <c r="U72" s="75">
        <v>1</v>
      </c>
      <c r="V72" s="75">
        <v>3</v>
      </c>
      <c r="W72" s="75">
        <v>0</v>
      </c>
      <c r="X72" s="75">
        <v>0</v>
      </c>
      <c r="Y72" s="75">
        <v>0</v>
      </c>
      <c r="Z72" s="75">
        <v>0</v>
      </c>
      <c r="AA72" s="75">
        <v>1</v>
      </c>
      <c r="AB72" s="59" t="s">
        <v>73</v>
      </c>
      <c r="AC72" s="44" t="s">
        <v>49</v>
      </c>
      <c r="AD72" s="50"/>
      <c r="AE72" s="50"/>
      <c r="AF72" s="50"/>
      <c r="AG72" s="64">
        <v>281</v>
      </c>
      <c r="AH72" s="64">
        <v>281</v>
      </c>
      <c r="AI72" s="64">
        <v>281</v>
      </c>
      <c r="AJ72" s="64">
        <v>281</v>
      </c>
      <c r="AK72" s="64">
        <v>281</v>
      </c>
      <c r="AL72" s="64">
        <v>281</v>
      </c>
      <c r="AM72" s="66"/>
      <c r="AN72" s="5"/>
    </row>
    <row r="73" spans="1:40" s="4" customFormat="1" ht="77.25" hidden="1" customHeight="1" x14ac:dyDescent="0.25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>
        <v>0</v>
      </c>
      <c r="S73" s="75">
        <v>5</v>
      </c>
      <c r="T73" s="75">
        <v>1</v>
      </c>
      <c r="U73" s="75">
        <v>0</v>
      </c>
      <c r="V73" s="75">
        <v>3</v>
      </c>
      <c r="W73" s="75">
        <v>3</v>
      </c>
      <c r="X73" s="75">
        <v>0</v>
      </c>
      <c r="Y73" s="75">
        <v>1</v>
      </c>
      <c r="Z73" s="75">
        <v>0</v>
      </c>
      <c r="AA73" s="75">
        <v>0</v>
      </c>
      <c r="AB73" s="68" t="s">
        <v>74</v>
      </c>
      <c r="AC73" s="44" t="s">
        <v>64</v>
      </c>
      <c r="AD73" s="50"/>
      <c r="AE73" s="50"/>
      <c r="AF73" s="50"/>
      <c r="AG73" s="61">
        <v>1786.4</v>
      </c>
      <c r="AH73" s="51" t="e">
        <f>#REF!</f>
        <v>#REF!</v>
      </c>
      <c r="AI73" s="51" t="e">
        <f>#REF!</f>
        <v>#REF!</v>
      </c>
      <c r="AJ73" s="51" t="e">
        <f>#REF!</f>
        <v>#REF!</v>
      </c>
      <c r="AK73" s="51" t="e">
        <f>#REF!</f>
        <v>#REF!</v>
      </c>
      <c r="AL73" s="51" t="e">
        <f>#REF!</f>
        <v>#REF!</v>
      </c>
      <c r="AM73" s="45" t="e">
        <f>AG73+AH73+AI73+AJ73+AK73+AL73</f>
        <v>#REF!</v>
      </c>
      <c r="AN73" s="5"/>
    </row>
    <row r="74" spans="1:40" s="4" customFormat="1" ht="81.75" customHeight="1" x14ac:dyDescent="0.25">
      <c r="A74" s="75">
        <v>8</v>
      </c>
      <c r="B74" s="75">
        <v>0</v>
      </c>
      <c r="C74" s="75">
        <v>2</v>
      </c>
      <c r="D74" s="75">
        <v>0</v>
      </c>
      <c r="E74" s="75">
        <v>5</v>
      </c>
      <c r="F74" s="75">
        <v>0</v>
      </c>
      <c r="G74" s="75">
        <v>1</v>
      </c>
      <c r="H74" s="75">
        <v>0</v>
      </c>
      <c r="I74" s="75">
        <v>5</v>
      </c>
      <c r="J74" s="75">
        <v>1</v>
      </c>
      <c r="K74" s="75">
        <v>0</v>
      </c>
      <c r="L74" s="75">
        <v>3</v>
      </c>
      <c r="M74" s="75">
        <v>2</v>
      </c>
      <c r="N74" s="75">
        <v>0</v>
      </c>
      <c r="O74" s="75">
        <v>1</v>
      </c>
      <c r="P74" s="75">
        <v>1</v>
      </c>
      <c r="Q74" s="75">
        <v>0</v>
      </c>
      <c r="R74" s="75">
        <v>0</v>
      </c>
      <c r="S74" s="75">
        <v>5</v>
      </c>
      <c r="T74" s="75">
        <v>1</v>
      </c>
      <c r="U74" s="75">
        <v>1</v>
      </c>
      <c r="V74" s="75">
        <v>3</v>
      </c>
      <c r="W74" s="75">
        <v>3</v>
      </c>
      <c r="X74" s="75">
        <v>0</v>
      </c>
      <c r="Y74" s="75">
        <v>1</v>
      </c>
      <c r="Z74" s="75">
        <v>0</v>
      </c>
      <c r="AA74" s="75">
        <v>0</v>
      </c>
      <c r="AB74" s="63" t="s">
        <v>75</v>
      </c>
      <c r="AC74" s="44" t="s">
        <v>32</v>
      </c>
      <c r="AD74" s="50"/>
      <c r="AE74" s="50"/>
      <c r="AF74" s="50"/>
      <c r="AG74" s="61">
        <v>2133.3000000000002</v>
      </c>
      <c r="AH74" s="61">
        <v>2133.3000000000002</v>
      </c>
      <c r="AI74" s="61">
        <v>2133.3000000000002</v>
      </c>
      <c r="AJ74" s="61">
        <v>2133.3000000000002</v>
      </c>
      <c r="AK74" s="61">
        <v>2133.3000000000002</v>
      </c>
      <c r="AL74" s="61">
        <v>2133.3000000000002</v>
      </c>
      <c r="AM74" s="45">
        <f>AG74+AH74+AI74+AJ74+AK74+AL74</f>
        <v>12799.8</v>
      </c>
      <c r="AN74" s="5"/>
    </row>
    <row r="75" spans="1:40" s="4" customFormat="1" ht="36" customHeight="1" x14ac:dyDescent="0.25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>
        <v>0</v>
      </c>
      <c r="S75" s="75">
        <v>5</v>
      </c>
      <c r="T75" s="75">
        <v>1</v>
      </c>
      <c r="U75" s="75">
        <v>1</v>
      </c>
      <c r="V75" s="75">
        <v>3</v>
      </c>
      <c r="W75" s="75">
        <v>3</v>
      </c>
      <c r="X75" s="75">
        <v>0</v>
      </c>
      <c r="Y75" s="75">
        <v>1</v>
      </c>
      <c r="Z75" s="75">
        <v>0</v>
      </c>
      <c r="AA75" s="75">
        <v>0</v>
      </c>
      <c r="AB75" s="62" t="s">
        <v>47</v>
      </c>
      <c r="AC75" s="44" t="s">
        <v>32</v>
      </c>
      <c r="AD75" s="50"/>
      <c r="AE75" s="50"/>
      <c r="AF75" s="50"/>
      <c r="AG75" s="61">
        <v>2133.3000000000002</v>
      </c>
      <c r="AH75" s="61">
        <v>2133.3000000000002</v>
      </c>
      <c r="AI75" s="61">
        <v>2133.3000000000002</v>
      </c>
      <c r="AJ75" s="61">
        <v>2133.3000000000002</v>
      </c>
      <c r="AK75" s="61">
        <v>2133.3000000000002</v>
      </c>
      <c r="AL75" s="61">
        <v>2133.3000000000002</v>
      </c>
      <c r="AM75" s="45">
        <f>AG75+AH75+AI75+AJ75+AK75+AL75</f>
        <v>12799.8</v>
      </c>
      <c r="AN75" s="5"/>
    </row>
    <row r="76" spans="1:40" s="4" customFormat="1" ht="54" customHeight="1" x14ac:dyDescent="0.25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>
        <v>0</v>
      </c>
      <c r="S76" s="75">
        <v>5</v>
      </c>
      <c r="T76" s="75">
        <v>1</v>
      </c>
      <c r="U76" s="75">
        <v>1</v>
      </c>
      <c r="V76" s="75">
        <v>3</v>
      </c>
      <c r="W76" s="75">
        <v>3</v>
      </c>
      <c r="X76" s="75">
        <v>0</v>
      </c>
      <c r="Y76" s="75">
        <v>1</v>
      </c>
      <c r="Z76" s="75">
        <v>0</v>
      </c>
      <c r="AA76" s="75">
        <v>1</v>
      </c>
      <c r="AB76" s="63" t="s">
        <v>76</v>
      </c>
      <c r="AC76" s="44" t="s">
        <v>35</v>
      </c>
      <c r="AD76" s="50"/>
      <c r="AE76" s="50"/>
      <c r="AF76" s="50"/>
      <c r="AG76" s="51">
        <f t="shared" ref="AG76:AL76" si="11">AG74/AG21*100</f>
        <v>1.0549427725812794</v>
      </c>
      <c r="AH76" s="61">
        <f t="shared" si="11"/>
        <v>1.403404669068719</v>
      </c>
      <c r="AI76" s="51">
        <f t="shared" si="11"/>
        <v>1.382304839265674</v>
      </c>
      <c r="AJ76" s="61">
        <f t="shared" si="11"/>
        <v>1.3378998240216144</v>
      </c>
      <c r="AK76" s="51">
        <f t="shared" si="11"/>
        <v>1.3378998240216144</v>
      </c>
      <c r="AL76" s="51">
        <f t="shared" si="11"/>
        <v>1.3378998240216144</v>
      </c>
      <c r="AM76" s="45"/>
      <c r="AN76" s="5"/>
    </row>
    <row r="77" spans="1:40" s="4" customFormat="1" ht="54" customHeight="1" x14ac:dyDescent="0.25">
      <c r="A77" s="75">
        <v>8</v>
      </c>
      <c r="B77" s="75">
        <v>0</v>
      </c>
      <c r="C77" s="75">
        <v>2</v>
      </c>
      <c r="D77" s="75">
        <v>0</v>
      </c>
      <c r="E77" s="75">
        <v>5</v>
      </c>
      <c r="F77" s="75">
        <v>0</v>
      </c>
      <c r="G77" s="75">
        <v>1</v>
      </c>
      <c r="H77" s="75">
        <v>0</v>
      </c>
      <c r="I77" s="75">
        <v>5</v>
      </c>
      <c r="J77" s="75">
        <v>1</v>
      </c>
      <c r="K77" s="75">
        <v>0</v>
      </c>
      <c r="L77" s="75">
        <v>3</v>
      </c>
      <c r="M77" s="75">
        <v>2</v>
      </c>
      <c r="N77" s="75">
        <v>0</v>
      </c>
      <c r="O77" s="75">
        <v>1</v>
      </c>
      <c r="P77" s="75">
        <v>8</v>
      </c>
      <c r="Q77" s="75">
        <v>0</v>
      </c>
      <c r="R77" s="75">
        <v>0</v>
      </c>
      <c r="S77" s="75">
        <v>5</v>
      </c>
      <c r="T77" s="75">
        <v>1</v>
      </c>
      <c r="U77" s="75">
        <v>1</v>
      </c>
      <c r="V77" s="75">
        <v>3</v>
      </c>
      <c r="W77" s="75">
        <v>3</v>
      </c>
      <c r="X77" s="75">
        <v>0</v>
      </c>
      <c r="Y77" s="75">
        <v>2</v>
      </c>
      <c r="Z77" s="75">
        <v>0</v>
      </c>
      <c r="AA77" s="75">
        <v>0</v>
      </c>
      <c r="AB77" s="80" t="s">
        <v>77</v>
      </c>
      <c r="AC77" s="78" t="s">
        <v>32</v>
      </c>
      <c r="AD77" s="81"/>
      <c r="AE77" s="81"/>
      <c r="AF77" s="81"/>
      <c r="AG77" s="61">
        <v>1000</v>
      </c>
      <c r="AH77" s="61">
        <v>1000</v>
      </c>
      <c r="AI77" s="61">
        <v>1000</v>
      </c>
      <c r="AJ77" s="61">
        <v>1000</v>
      </c>
      <c r="AK77" s="61">
        <v>1000</v>
      </c>
      <c r="AL77" s="61">
        <v>1000</v>
      </c>
      <c r="AM77" s="45">
        <f>AG77+AH77+AI77+AJ77+AK77+AL77</f>
        <v>6000</v>
      </c>
      <c r="AN77" s="5"/>
    </row>
    <row r="78" spans="1:40" s="4" customFormat="1" ht="30" customHeight="1" x14ac:dyDescent="0.25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>
        <v>0</v>
      </c>
      <c r="S78" s="75">
        <v>5</v>
      </c>
      <c r="T78" s="75">
        <v>1</v>
      </c>
      <c r="U78" s="75">
        <v>1</v>
      </c>
      <c r="V78" s="75">
        <v>3</v>
      </c>
      <c r="W78" s="75">
        <v>3</v>
      </c>
      <c r="X78" s="75">
        <v>0</v>
      </c>
      <c r="Y78" s="75">
        <v>2</v>
      </c>
      <c r="Z78" s="75">
        <v>0</v>
      </c>
      <c r="AA78" s="75">
        <v>0</v>
      </c>
      <c r="AB78" s="62" t="s">
        <v>47</v>
      </c>
      <c r="AC78" s="78" t="s">
        <v>32</v>
      </c>
      <c r="AD78" s="81"/>
      <c r="AE78" s="81"/>
      <c r="AF78" s="81"/>
      <c r="AG78" s="61">
        <v>1000</v>
      </c>
      <c r="AH78" s="61">
        <v>1000</v>
      </c>
      <c r="AI78" s="61">
        <v>1000</v>
      </c>
      <c r="AJ78" s="61">
        <v>1000</v>
      </c>
      <c r="AK78" s="61">
        <v>1000</v>
      </c>
      <c r="AL78" s="61">
        <v>1000</v>
      </c>
      <c r="AM78" s="45">
        <f>AG78+AH78+AI78+AJ78+AK78+AL78</f>
        <v>6000</v>
      </c>
      <c r="AN78" s="5"/>
    </row>
    <row r="79" spans="1:40" s="4" customFormat="1" ht="54" customHeight="1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>
        <v>0</v>
      </c>
      <c r="S79" s="75">
        <v>5</v>
      </c>
      <c r="T79" s="75">
        <v>1</v>
      </c>
      <c r="U79" s="75">
        <v>1</v>
      </c>
      <c r="V79" s="75">
        <v>3</v>
      </c>
      <c r="W79" s="75">
        <v>3</v>
      </c>
      <c r="X79" s="75">
        <v>0</v>
      </c>
      <c r="Y79" s="75">
        <v>2</v>
      </c>
      <c r="Z79" s="75">
        <v>0</v>
      </c>
      <c r="AA79" s="75">
        <v>1</v>
      </c>
      <c r="AB79" s="77" t="s">
        <v>78</v>
      </c>
      <c r="AC79" s="78" t="s">
        <v>49</v>
      </c>
      <c r="AD79" s="81"/>
      <c r="AE79" s="81"/>
      <c r="AF79" s="81"/>
      <c r="AG79" s="65">
        <v>15</v>
      </c>
      <c r="AH79" s="65">
        <v>15</v>
      </c>
      <c r="AI79" s="65">
        <v>15</v>
      </c>
      <c r="AJ79" s="64">
        <v>15</v>
      </c>
      <c r="AK79" s="64">
        <v>15</v>
      </c>
      <c r="AL79" s="64">
        <v>15</v>
      </c>
      <c r="AM79" s="66">
        <f>AG79+AH79+AI79+AJ79+AK79+AL79</f>
        <v>90</v>
      </c>
      <c r="AN79" s="5"/>
    </row>
    <row r="80" spans="1:40" s="4" customFormat="1" ht="55.5" customHeight="1" x14ac:dyDescent="0.25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48">
        <v>0</v>
      </c>
      <c r="S80" s="48">
        <v>5</v>
      </c>
      <c r="T80" s="48">
        <v>1</v>
      </c>
      <c r="U80" s="48">
        <v>1</v>
      </c>
      <c r="V80" s="48">
        <v>4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82" t="s">
        <v>79</v>
      </c>
      <c r="AC80" s="44" t="s">
        <v>32</v>
      </c>
      <c r="AD80" s="50"/>
      <c r="AE80" s="50"/>
      <c r="AF80" s="50"/>
      <c r="AG80" s="58">
        <f t="shared" ref="AG80:AL80" si="12">AG82+AG84</f>
        <v>3250</v>
      </c>
      <c r="AH80" s="58">
        <f t="shared" si="12"/>
        <v>900</v>
      </c>
      <c r="AI80" s="58">
        <f t="shared" si="12"/>
        <v>900</v>
      </c>
      <c r="AJ80" s="58">
        <f t="shared" si="12"/>
        <v>900</v>
      </c>
      <c r="AK80" s="58">
        <f t="shared" si="12"/>
        <v>900</v>
      </c>
      <c r="AL80" s="58">
        <f t="shared" si="12"/>
        <v>900</v>
      </c>
      <c r="AM80" s="45">
        <f>AG80+AH80+AI80+AJ80+AK80+AL80</f>
        <v>7750</v>
      </c>
      <c r="AN80" s="5"/>
    </row>
    <row r="81" spans="1:45" s="4" customFormat="1" ht="34.5" customHeight="1" x14ac:dyDescent="0.25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>
        <v>0</v>
      </c>
      <c r="S81" s="75">
        <v>5</v>
      </c>
      <c r="T81" s="75">
        <v>1</v>
      </c>
      <c r="U81" s="75">
        <v>1</v>
      </c>
      <c r="V81" s="75">
        <v>4</v>
      </c>
      <c r="W81" s="75">
        <v>0</v>
      </c>
      <c r="X81" s="75">
        <v>0</v>
      </c>
      <c r="Y81" s="75">
        <v>0</v>
      </c>
      <c r="Z81" s="75">
        <v>0</v>
      </c>
      <c r="AA81" s="75">
        <v>1</v>
      </c>
      <c r="AB81" s="68" t="s">
        <v>80</v>
      </c>
      <c r="AC81" s="44" t="s">
        <v>49</v>
      </c>
      <c r="AD81" s="50"/>
      <c r="AE81" s="50"/>
      <c r="AF81" s="50"/>
      <c r="AG81" s="64">
        <v>14</v>
      </c>
      <c r="AH81" s="64">
        <v>14</v>
      </c>
      <c r="AI81" s="64">
        <v>14</v>
      </c>
      <c r="AJ81" s="64">
        <v>14</v>
      </c>
      <c r="AK81" s="64">
        <v>14</v>
      </c>
      <c r="AL81" s="64">
        <v>14</v>
      </c>
      <c r="AM81" s="66"/>
      <c r="AN81" s="5"/>
    </row>
    <row r="82" spans="1:45" s="4" customFormat="1" ht="78" customHeight="1" x14ac:dyDescent="0.25">
      <c r="A82" s="75">
        <v>8</v>
      </c>
      <c r="B82" s="75">
        <v>0</v>
      </c>
      <c r="C82" s="75">
        <v>2</v>
      </c>
      <c r="D82" s="75">
        <v>0</v>
      </c>
      <c r="E82" s="75">
        <v>5</v>
      </c>
      <c r="F82" s="75">
        <v>0</v>
      </c>
      <c r="G82" s="75">
        <v>2</v>
      </c>
      <c r="H82" s="75">
        <v>0</v>
      </c>
      <c r="I82" s="75">
        <v>5</v>
      </c>
      <c r="J82" s="75">
        <v>1</v>
      </c>
      <c r="K82" s="75">
        <v>0</v>
      </c>
      <c r="L82" s="75">
        <v>4</v>
      </c>
      <c r="M82" s="75" t="s">
        <v>81</v>
      </c>
      <c r="N82" s="75">
        <v>0</v>
      </c>
      <c r="O82" s="75">
        <v>7</v>
      </c>
      <c r="P82" s="75">
        <v>0</v>
      </c>
      <c r="Q82" s="75">
        <v>0</v>
      </c>
      <c r="R82" s="75">
        <v>0</v>
      </c>
      <c r="S82" s="75">
        <v>5</v>
      </c>
      <c r="T82" s="75">
        <v>1</v>
      </c>
      <c r="U82" s="75">
        <v>1</v>
      </c>
      <c r="V82" s="75">
        <v>4</v>
      </c>
      <c r="W82" s="75">
        <v>4</v>
      </c>
      <c r="X82" s="75">
        <v>0</v>
      </c>
      <c r="Y82" s="75">
        <v>1</v>
      </c>
      <c r="Z82" s="75">
        <v>0</v>
      </c>
      <c r="AA82" s="75">
        <v>0</v>
      </c>
      <c r="AB82" s="128" t="s">
        <v>82</v>
      </c>
      <c r="AC82" s="44" t="s">
        <v>32</v>
      </c>
      <c r="AD82" s="50"/>
      <c r="AE82" s="50"/>
      <c r="AF82" s="50"/>
      <c r="AG82" s="194">
        <v>0</v>
      </c>
      <c r="AH82" s="61">
        <v>500</v>
      </c>
      <c r="AI82" s="61">
        <v>500</v>
      </c>
      <c r="AJ82" s="61">
        <v>500</v>
      </c>
      <c r="AK82" s="61">
        <v>500</v>
      </c>
      <c r="AL82" s="61">
        <v>500</v>
      </c>
      <c r="AM82" s="45">
        <f t="shared" ref="AM82:AM94" si="13">AG82+AH82+AI82+AJ82+AK82+AL82</f>
        <v>2500</v>
      </c>
      <c r="AN82" s="5"/>
    </row>
    <row r="83" spans="1:45" s="4" customFormat="1" ht="36" customHeight="1" x14ac:dyDescent="0.25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>
        <v>0</v>
      </c>
      <c r="S83" s="75">
        <v>5</v>
      </c>
      <c r="T83" s="75">
        <v>1</v>
      </c>
      <c r="U83" s="75">
        <v>1</v>
      </c>
      <c r="V83" s="75">
        <v>4</v>
      </c>
      <c r="W83" s="75">
        <v>4</v>
      </c>
      <c r="X83" s="75">
        <v>0</v>
      </c>
      <c r="Y83" s="75">
        <v>1</v>
      </c>
      <c r="Z83" s="75">
        <v>0</v>
      </c>
      <c r="AA83" s="75">
        <v>1</v>
      </c>
      <c r="AB83" s="63" t="s">
        <v>83</v>
      </c>
      <c r="AC83" s="44" t="s">
        <v>49</v>
      </c>
      <c r="AD83" s="50"/>
      <c r="AE83" s="50"/>
      <c r="AF83" s="50"/>
      <c r="AG83" s="195">
        <v>0</v>
      </c>
      <c r="AH83" s="65">
        <v>1</v>
      </c>
      <c r="AI83" s="65">
        <v>1</v>
      </c>
      <c r="AJ83" s="65">
        <v>1</v>
      </c>
      <c r="AK83" s="65">
        <v>1</v>
      </c>
      <c r="AL83" s="65">
        <v>1</v>
      </c>
      <c r="AM83" s="66">
        <f t="shared" si="13"/>
        <v>5</v>
      </c>
      <c r="AN83" s="5"/>
    </row>
    <row r="84" spans="1:45" s="4" customFormat="1" ht="48" customHeight="1" x14ac:dyDescent="0.25">
      <c r="A84" s="75">
        <v>8</v>
      </c>
      <c r="B84" s="75">
        <v>0</v>
      </c>
      <c r="C84" s="75">
        <v>2</v>
      </c>
      <c r="D84" s="75">
        <v>0</v>
      </c>
      <c r="E84" s="75">
        <v>5</v>
      </c>
      <c r="F84" s="75">
        <v>0</v>
      </c>
      <c r="G84" s="75">
        <v>2</v>
      </c>
      <c r="H84" s="75">
        <v>0</v>
      </c>
      <c r="I84" s="75">
        <v>5</v>
      </c>
      <c r="J84" s="75">
        <v>1</v>
      </c>
      <c r="K84" s="75">
        <v>0</v>
      </c>
      <c r="L84" s="75">
        <v>4</v>
      </c>
      <c r="M84" s="75">
        <v>2</v>
      </c>
      <c r="N84" s="75">
        <v>0</v>
      </c>
      <c r="O84" s="75">
        <v>1</v>
      </c>
      <c r="P84" s="75">
        <v>6</v>
      </c>
      <c r="Q84" s="75">
        <v>0</v>
      </c>
      <c r="R84" s="83">
        <v>0</v>
      </c>
      <c r="S84" s="83">
        <v>5</v>
      </c>
      <c r="T84" s="83">
        <v>1</v>
      </c>
      <c r="U84" s="83">
        <v>1</v>
      </c>
      <c r="V84" s="83">
        <v>4</v>
      </c>
      <c r="W84" s="83">
        <v>4</v>
      </c>
      <c r="X84" s="83">
        <v>0</v>
      </c>
      <c r="Y84" s="83">
        <v>2</v>
      </c>
      <c r="Z84" s="83">
        <v>0</v>
      </c>
      <c r="AA84" s="83">
        <v>0</v>
      </c>
      <c r="AB84" s="125" t="s">
        <v>84</v>
      </c>
      <c r="AC84" s="84" t="s">
        <v>32</v>
      </c>
      <c r="AD84" s="85"/>
      <c r="AE84" s="85"/>
      <c r="AF84" s="85"/>
      <c r="AG84" s="194">
        <v>3250</v>
      </c>
      <c r="AH84" s="87">
        <v>400</v>
      </c>
      <c r="AI84" s="88">
        <v>400</v>
      </c>
      <c r="AJ84" s="88">
        <v>400</v>
      </c>
      <c r="AK84" s="88">
        <v>400</v>
      </c>
      <c r="AL84" s="88">
        <v>400</v>
      </c>
      <c r="AM84" s="87">
        <f t="shared" si="13"/>
        <v>5250</v>
      </c>
      <c r="AN84" s="5"/>
    </row>
    <row r="85" spans="1:45" s="4" customFormat="1" ht="39" customHeight="1" x14ac:dyDescent="0.25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83">
        <v>0</v>
      </c>
      <c r="S85" s="83">
        <v>5</v>
      </c>
      <c r="T85" s="83">
        <v>1</v>
      </c>
      <c r="U85" s="83">
        <v>1</v>
      </c>
      <c r="V85" s="83">
        <v>4</v>
      </c>
      <c r="W85" s="83">
        <v>4</v>
      </c>
      <c r="X85" s="83">
        <v>0</v>
      </c>
      <c r="Y85" s="83">
        <v>2</v>
      </c>
      <c r="Z85" s="83">
        <v>0</v>
      </c>
      <c r="AA85" s="83">
        <v>0</v>
      </c>
      <c r="AB85" s="67" t="s">
        <v>47</v>
      </c>
      <c r="AC85" s="84" t="s">
        <v>32</v>
      </c>
      <c r="AD85" s="85"/>
      <c r="AE85" s="85"/>
      <c r="AF85" s="85"/>
      <c r="AG85" s="130">
        <v>3250</v>
      </c>
      <c r="AH85" s="87">
        <v>400</v>
      </c>
      <c r="AI85" s="88">
        <v>400</v>
      </c>
      <c r="AJ85" s="88">
        <v>400</v>
      </c>
      <c r="AK85" s="88">
        <v>400</v>
      </c>
      <c r="AL85" s="88">
        <v>400</v>
      </c>
      <c r="AM85" s="87">
        <f t="shared" si="13"/>
        <v>5250</v>
      </c>
      <c r="AN85" s="5"/>
    </row>
    <row r="86" spans="1:45" s="4" customFormat="1" ht="41.25" customHeight="1" x14ac:dyDescent="0.25">
      <c r="A86" s="89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3">
        <v>0</v>
      </c>
      <c r="S86" s="83">
        <v>5</v>
      </c>
      <c r="T86" s="83">
        <v>1</v>
      </c>
      <c r="U86" s="83">
        <v>1</v>
      </c>
      <c r="V86" s="83">
        <v>4</v>
      </c>
      <c r="W86" s="83">
        <v>4</v>
      </c>
      <c r="X86" s="83">
        <v>0</v>
      </c>
      <c r="Y86" s="83">
        <v>2</v>
      </c>
      <c r="Z86" s="83">
        <v>0</v>
      </c>
      <c r="AA86" s="83">
        <v>1</v>
      </c>
      <c r="AB86" s="90" t="s">
        <v>85</v>
      </c>
      <c r="AC86" s="84" t="s">
        <v>86</v>
      </c>
      <c r="AD86" s="85"/>
      <c r="AE86" s="85"/>
      <c r="AF86" s="85"/>
      <c r="AG86" s="87">
        <v>400</v>
      </c>
      <c r="AH86" s="87">
        <v>100</v>
      </c>
      <c r="AI86" s="88">
        <v>100</v>
      </c>
      <c r="AJ86" s="87">
        <v>100</v>
      </c>
      <c r="AK86" s="87">
        <v>100</v>
      </c>
      <c r="AL86" s="87">
        <v>100</v>
      </c>
      <c r="AM86" s="87">
        <f t="shared" si="13"/>
        <v>900</v>
      </c>
      <c r="AN86" s="5"/>
    </row>
    <row r="87" spans="1:45" s="4" customFormat="1" ht="40.5" customHeight="1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>
        <v>0</v>
      </c>
      <c r="S87" s="48">
        <v>5</v>
      </c>
      <c r="T87" s="48">
        <v>2</v>
      </c>
      <c r="U87" s="48">
        <v>2</v>
      </c>
      <c r="V87" s="48">
        <v>0</v>
      </c>
      <c r="W87" s="48">
        <v>0</v>
      </c>
      <c r="X87" s="48">
        <v>0</v>
      </c>
      <c r="Y87" s="48">
        <v>0</v>
      </c>
      <c r="Z87" s="48">
        <v>0</v>
      </c>
      <c r="AA87" s="48">
        <v>0</v>
      </c>
      <c r="AB87" s="54" t="s">
        <v>87</v>
      </c>
      <c r="AC87" s="44" t="s">
        <v>32</v>
      </c>
      <c r="AD87" s="55" t="e">
        <f>AD88+AD151+#REF!</f>
        <v>#REF!</v>
      </c>
      <c r="AE87" s="55" t="e">
        <f>AE88+AE151+#REF!</f>
        <v>#REF!</v>
      </c>
      <c r="AF87" s="55" t="e">
        <f>AF88+AF151+#REF!</f>
        <v>#REF!</v>
      </c>
      <c r="AG87" s="56">
        <f t="shared" ref="AG87:AL87" si="14">AG88+AG109+AG141+AG151</f>
        <v>147494.29999999999</v>
      </c>
      <c r="AH87" s="56">
        <f t="shared" si="14"/>
        <v>107391.90000000001</v>
      </c>
      <c r="AI87" s="56">
        <f t="shared" si="14"/>
        <v>109267.29999999999</v>
      </c>
      <c r="AJ87" s="91">
        <f t="shared" si="14"/>
        <v>114090.1</v>
      </c>
      <c r="AK87" s="56">
        <f t="shared" si="14"/>
        <v>114090.1</v>
      </c>
      <c r="AL87" s="56">
        <f t="shared" si="14"/>
        <v>114090.1</v>
      </c>
      <c r="AM87" s="45">
        <f t="shared" si="13"/>
        <v>706423.79999999993</v>
      </c>
      <c r="AN87" s="5"/>
    </row>
    <row r="88" spans="1:45" s="4" customFormat="1" ht="50.25" customHeight="1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>
        <v>0</v>
      </c>
      <c r="S88" s="48">
        <v>5</v>
      </c>
      <c r="T88" s="48">
        <v>2</v>
      </c>
      <c r="U88" s="48">
        <v>2</v>
      </c>
      <c r="V88" s="48">
        <v>1</v>
      </c>
      <c r="W88" s="48">
        <v>0</v>
      </c>
      <c r="X88" s="48">
        <v>0</v>
      </c>
      <c r="Y88" s="48">
        <v>0</v>
      </c>
      <c r="Z88" s="48">
        <v>0</v>
      </c>
      <c r="AA88" s="48">
        <v>0</v>
      </c>
      <c r="AB88" s="79" t="s">
        <v>88</v>
      </c>
      <c r="AC88" s="44" t="s">
        <v>32</v>
      </c>
      <c r="AD88" s="50" t="e">
        <f>#REF!+AD90+AD96+#REF!</f>
        <v>#REF!</v>
      </c>
      <c r="AE88" s="50" t="e">
        <f>#REF!+AE90+AE96+#REF!</f>
        <v>#REF!</v>
      </c>
      <c r="AF88" s="50" t="e">
        <f>#REF!+AF90+AF96+#REF!</f>
        <v>#REF!</v>
      </c>
      <c r="AG88" s="58">
        <f t="shared" ref="AG88:AL88" si="15">AG90+AG96+AG102+AG105</f>
        <v>38071.399999999994</v>
      </c>
      <c r="AH88" s="58">
        <f t="shared" si="15"/>
        <v>36555.300000000003</v>
      </c>
      <c r="AI88" s="58">
        <f t="shared" si="15"/>
        <v>38292.100000000006</v>
      </c>
      <c r="AJ88" s="58">
        <f t="shared" si="15"/>
        <v>36309.4</v>
      </c>
      <c r="AK88" s="58">
        <f t="shared" si="15"/>
        <v>36309.4</v>
      </c>
      <c r="AL88" s="58">
        <f t="shared" si="15"/>
        <v>36309.4</v>
      </c>
      <c r="AM88" s="45">
        <f t="shared" si="13"/>
        <v>221847</v>
      </c>
      <c r="AN88" s="5"/>
    </row>
    <row r="89" spans="1:45" s="4" customFormat="1" ht="62.25" customHeight="1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>
        <v>0</v>
      </c>
      <c r="S89" s="48">
        <v>5</v>
      </c>
      <c r="T89" s="48">
        <v>2</v>
      </c>
      <c r="U89" s="48">
        <v>2</v>
      </c>
      <c r="V89" s="48">
        <v>1</v>
      </c>
      <c r="W89" s="48">
        <v>0</v>
      </c>
      <c r="X89" s="48">
        <v>0</v>
      </c>
      <c r="Y89" s="48">
        <v>0</v>
      </c>
      <c r="Z89" s="48">
        <v>0</v>
      </c>
      <c r="AA89" s="48">
        <v>1</v>
      </c>
      <c r="AB89" s="59" t="s">
        <v>89</v>
      </c>
      <c r="AC89" s="44" t="s">
        <v>90</v>
      </c>
      <c r="AD89" s="50"/>
      <c r="AE89" s="50"/>
      <c r="AF89" s="50"/>
      <c r="AG89" s="51">
        <v>2.1</v>
      </c>
      <c r="AH89" s="51">
        <v>1.8</v>
      </c>
      <c r="AI89" s="51">
        <v>1.8</v>
      </c>
      <c r="AJ89" s="51">
        <v>1.5</v>
      </c>
      <c r="AK89" s="51">
        <v>1.5</v>
      </c>
      <c r="AL89" s="51">
        <v>1.5</v>
      </c>
      <c r="AM89" s="45">
        <f t="shared" si="13"/>
        <v>10.199999999999999</v>
      </c>
      <c r="AN89" s="5"/>
    </row>
    <row r="90" spans="1:45" s="4" customFormat="1" ht="54.75" customHeight="1" x14ac:dyDescent="0.25">
      <c r="A90" s="75">
        <v>8</v>
      </c>
      <c r="B90" s="75">
        <v>0</v>
      </c>
      <c r="C90" s="75">
        <v>2</v>
      </c>
      <c r="D90" s="75">
        <v>0</v>
      </c>
      <c r="E90" s="75">
        <v>4</v>
      </c>
      <c r="F90" s="75">
        <v>0</v>
      </c>
      <c r="G90" s="75">
        <v>9</v>
      </c>
      <c r="H90" s="75">
        <v>0</v>
      </c>
      <c r="I90" s="75">
        <v>5</v>
      </c>
      <c r="J90" s="75">
        <v>2</v>
      </c>
      <c r="K90" s="75">
        <v>0</v>
      </c>
      <c r="L90" s="75">
        <v>1</v>
      </c>
      <c r="M90" s="75">
        <v>2</v>
      </c>
      <c r="N90" s="75">
        <v>0</v>
      </c>
      <c r="O90" s="75">
        <v>0</v>
      </c>
      <c r="P90" s="75">
        <v>1</v>
      </c>
      <c r="Q90" s="92">
        <v>0</v>
      </c>
      <c r="R90" s="75">
        <v>0</v>
      </c>
      <c r="S90" s="75">
        <v>5</v>
      </c>
      <c r="T90" s="75">
        <v>2</v>
      </c>
      <c r="U90" s="75">
        <v>2</v>
      </c>
      <c r="V90" s="75">
        <v>1</v>
      </c>
      <c r="W90" s="75">
        <v>1</v>
      </c>
      <c r="X90" s="75">
        <v>0</v>
      </c>
      <c r="Y90" s="75">
        <v>1</v>
      </c>
      <c r="Z90" s="75">
        <v>0</v>
      </c>
      <c r="AA90" s="75">
        <v>0</v>
      </c>
      <c r="AB90" s="74" t="s">
        <v>91</v>
      </c>
      <c r="AC90" s="78" t="s">
        <v>32</v>
      </c>
      <c r="AD90" s="81">
        <f>AD91+AD92+AD93+AD94</f>
        <v>0</v>
      </c>
      <c r="AE90" s="81">
        <f>AE91+AE92+AE93+AE94</f>
        <v>0</v>
      </c>
      <c r="AF90" s="81">
        <f>AF91+AF92+AF93+AF94</f>
        <v>0</v>
      </c>
      <c r="AG90" s="51">
        <v>8000</v>
      </c>
      <c r="AH90" s="61">
        <v>8000</v>
      </c>
      <c r="AI90" s="61">
        <v>8000</v>
      </c>
      <c r="AJ90" s="61">
        <v>8000</v>
      </c>
      <c r="AK90" s="61">
        <v>8000</v>
      </c>
      <c r="AL90" s="61">
        <v>8000</v>
      </c>
      <c r="AM90" s="45">
        <f t="shared" si="13"/>
        <v>48000</v>
      </c>
      <c r="AN90" s="5"/>
    </row>
    <row r="91" spans="1:45" s="4" customFormat="1" ht="18.75" hidden="1" customHeight="1" x14ac:dyDescent="0.25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>
        <v>0</v>
      </c>
      <c r="S91" s="75">
        <v>5</v>
      </c>
      <c r="T91" s="75">
        <v>2</v>
      </c>
      <c r="U91" s="75">
        <v>0</v>
      </c>
      <c r="V91" s="75">
        <v>1</v>
      </c>
      <c r="W91" s="75">
        <v>0</v>
      </c>
      <c r="X91" s="75">
        <v>0</v>
      </c>
      <c r="Y91" s="75">
        <v>3</v>
      </c>
      <c r="Z91" s="75">
        <v>0</v>
      </c>
      <c r="AA91" s="75">
        <v>0</v>
      </c>
      <c r="AB91" s="62" t="s">
        <v>55</v>
      </c>
      <c r="AC91" s="78" t="s">
        <v>32</v>
      </c>
      <c r="AD91" s="81"/>
      <c r="AE91" s="81"/>
      <c r="AF91" s="81"/>
      <c r="AG91" s="51"/>
      <c r="AH91" s="61"/>
      <c r="AI91" s="61"/>
      <c r="AJ91" s="61"/>
      <c r="AK91" s="61"/>
      <c r="AL91" s="61"/>
      <c r="AM91" s="45">
        <f t="shared" si="13"/>
        <v>0</v>
      </c>
      <c r="AN91" s="5"/>
    </row>
    <row r="92" spans="1:45" s="4" customFormat="1" ht="18.75" hidden="1" customHeight="1" x14ac:dyDescent="0.25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>
        <v>0</v>
      </c>
      <c r="S92" s="75">
        <v>5</v>
      </c>
      <c r="T92" s="75">
        <v>2</v>
      </c>
      <c r="U92" s="75">
        <v>0</v>
      </c>
      <c r="V92" s="75">
        <v>1</v>
      </c>
      <c r="W92" s="75">
        <v>0</v>
      </c>
      <c r="X92" s="75">
        <v>0</v>
      </c>
      <c r="Y92" s="75">
        <v>3</v>
      </c>
      <c r="Z92" s="75">
        <v>0</v>
      </c>
      <c r="AA92" s="75">
        <v>0</v>
      </c>
      <c r="AB92" s="62" t="s">
        <v>56</v>
      </c>
      <c r="AC92" s="78" t="s">
        <v>32</v>
      </c>
      <c r="AD92" s="81"/>
      <c r="AE92" s="81"/>
      <c r="AF92" s="81"/>
      <c r="AG92" s="51"/>
      <c r="AH92" s="61"/>
      <c r="AI92" s="61"/>
      <c r="AJ92" s="61"/>
      <c r="AK92" s="61"/>
      <c r="AL92" s="61"/>
      <c r="AM92" s="45">
        <f t="shared" si="13"/>
        <v>0</v>
      </c>
      <c r="AN92" s="5"/>
    </row>
    <row r="93" spans="1:45" s="4" customFormat="1" ht="37.5" customHeight="1" x14ac:dyDescent="0.25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>
        <v>0</v>
      </c>
      <c r="S93" s="75">
        <v>5</v>
      </c>
      <c r="T93" s="75">
        <v>2</v>
      </c>
      <c r="U93" s="75">
        <v>2</v>
      </c>
      <c r="V93" s="75">
        <v>1</v>
      </c>
      <c r="W93" s="75">
        <v>1</v>
      </c>
      <c r="X93" s="75">
        <v>0</v>
      </c>
      <c r="Y93" s="75">
        <v>1</v>
      </c>
      <c r="Z93" s="75">
        <v>0</v>
      </c>
      <c r="AA93" s="75">
        <v>0</v>
      </c>
      <c r="AB93" s="62" t="s">
        <v>47</v>
      </c>
      <c r="AC93" s="78" t="s">
        <v>32</v>
      </c>
      <c r="AD93" s="81"/>
      <c r="AE93" s="81"/>
      <c r="AF93" s="81"/>
      <c r="AG93" s="51">
        <v>8000</v>
      </c>
      <c r="AH93" s="51">
        <v>8000</v>
      </c>
      <c r="AI93" s="51">
        <v>8000</v>
      </c>
      <c r="AJ93" s="61">
        <v>8000</v>
      </c>
      <c r="AK93" s="61">
        <v>8000</v>
      </c>
      <c r="AL93" s="61">
        <v>8000</v>
      </c>
      <c r="AM93" s="45">
        <f t="shared" si="13"/>
        <v>48000</v>
      </c>
      <c r="AN93" s="93"/>
      <c r="AO93" s="94"/>
      <c r="AP93" s="94"/>
      <c r="AQ93" s="94"/>
      <c r="AR93" s="94"/>
      <c r="AS93" s="94"/>
    </row>
    <row r="94" spans="1:45" s="4" customFormat="1" ht="31.5" hidden="1" x14ac:dyDescent="0.25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>
        <v>0</v>
      </c>
      <c r="S94" s="75">
        <v>5</v>
      </c>
      <c r="T94" s="75">
        <v>2</v>
      </c>
      <c r="U94" s="75">
        <v>0</v>
      </c>
      <c r="V94" s="75">
        <v>1</v>
      </c>
      <c r="W94" s="75">
        <v>0</v>
      </c>
      <c r="X94" s="75">
        <v>0</v>
      </c>
      <c r="Y94" s="75">
        <v>2</v>
      </c>
      <c r="Z94" s="75">
        <v>0</v>
      </c>
      <c r="AA94" s="75">
        <v>0</v>
      </c>
      <c r="AB94" s="62" t="s">
        <v>57</v>
      </c>
      <c r="AC94" s="78" t="s">
        <v>32</v>
      </c>
      <c r="AD94" s="81"/>
      <c r="AE94" s="81"/>
      <c r="AF94" s="81"/>
      <c r="AG94" s="51"/>
      <c r="AH94" s="51"/>
      <c r="AI94" s="51"/>
      <c r="AJ94" s="61"/>
      <c r="AK94" s="61"/>
      <c r="AL94" s="61"/>
      <c r="AM94" s="45">
        <f t="shared" si="13"/>
        <v>0</v>
      </c>
      <c r="AN94" s="93"/>
      <c r="AO94" s="94"/>
      <c r="AP94" s="94"/>
      <c r="AQ94" s="94"/>
      <c r="AR94" s="94"/>
      <c r="AS94" s="94"/>
    </row>
    <row r="95" spans="1:45" s="4" customFormat="1" ht="31.5" x14ac:dyDescent="0.25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>
        <v>0</v>
      </c>
      <c r="S95" s="75">
        <v>5</v>
      </c>
      <c r="T95" s="75">
        <v>2</v>
      </c>
      <c r="U95" s="75">
        <v>2</v>
      </c>
      <c r="V95" s="75">
        <v>1</v>
      </c>
      <c r="W95" s="75">
        <v>1</v>
      </c>
      <c r="X95" s="75">
        <v>0</v>
      </c>
      <c r="Y95" s="75">
        <v>1</v>
      </c>
      <c r="Z95" s="75">
        <v>0</v>
      </c>
      <c r="AA95" s="75">
        <v>1</v>
      </c>
      <c r="AB95" s="52" t="s">
        <v>92</v>
      </c>
      <c r="AC95" s="78" t="s">
        <v>90</v>
      </c>
      <c r="AD95" s="81"/>
      <c r="AE95" s="81"/>
      <c r="AF95" s="81"/>
      <c r="AG95" s="51">
        <v>76.7</v>
      </c>
      <c r="AH95" s="51">
        <v>76.7</v>
      </c>
      <c r="AI95" s="51">
        <v>76.7</v>
      </c>
      <c r="AJ95" s="51">
        <v>76.7</v>
      </c>
      <c r="AK95" s="51">
        <v>76.7</v>
      </c>
      <c r="AL95" s="51">
        <v>76.7</v>
      </c>
      <c r="AM95" s="45"/>
      <c r="AN95" s="5"/>
    </row>
    <row r="96" spans="1:45" s="4" customFormat="1" ht="111.75" customHeight="1" x14ac:dyDescent="0.25">
      <c r="A96" s="75">
        <v>8</v>
      </c>
      <c r="B96" s="75">
        <v>0</v>
      </c>
      <c r="C96" s="75">
        <v>2</v>
      </c>
      <c r="D96" s="75">
        <v>0</v>
      </c>
      <c r="E96" s="75">
        <v>4</v>
      </c>
      <c r="F96" s="75">
        <v>0</v>
      </c>
      <c r="G96" s="75">
        <v>9</v>
      </c>
      <c r="H96" s="75">
        <v>0</v>
      </c>
      <c r="I96" s="75">
        <v>5</v>
      </c>
      <c r="J96" s="75">
        <v>2</v>
      </c>
      <c r="K96" s="75">
        <v>0</v>
      </c>
      <c r="L96" s="75">
        <v>1</v>
      </c>
      <c r="M96" s="75">
        <v>1</v>
      </c>
      <c r="N96" s="75">
        <v>0</v>
      </c>
      <c r="O96" s="75">
        <v>5</v>
      </c>
      <c r="P96" s="75">
        <v>2</v>
      </c>
      <c r="Q96" s="75">
        <v>0</v>
      </c>
      <c r="R96" s="75">
        <v>0</v>
      </c>
      <c r="S96" s="75">
        <v>5</v>
      </c>
      <c r="T96" s="75">
        <v>2</v>
      </c>
      <c r="U96" s="75">
        <v>2</v>
      </c>
      <c r="V96" s="75">
        <v>1</v>
      </c>
      <c r="W96" s="75">
        <v>1</v>
      </c>
      <c r="X96" s="75">
        <v>0</v>
      </c>
      <c r="Y96" s="75">
        <v>2</v>
      </c>
      <c r="Z96" s="75">
        <v>0</v>
      </c>
      <c r="AA96" s="75">
        <v>0</v>
      </c>
      <c r="AB96" s="74" t="s">
        <v>93</v>
      </c>
      <c r="AC96" s="78" t="s">
        <v>64</v>
      </c>
      <c r="AD96" s="81"/>
      <c r="AE96" s="81"/>
      <c r="AF96" s="81"/>
      <c r="AG96" s="51">
        <v>16928.099999999999</v>
      </c>
      <c r="AH96" s="61">
        <v>17605.2</v>
      </c>
      <c r="AI96" s="61">
        <v>18309.400000000001</v>
      </c>
      <c r="AJ96" s="61">
        <v>18309.400000000001</v>
      </c>
      <c r="AK96" s="61">
        <v>18309.400000000001</v>
      </c>
      <c r="AL96" s="61">
        <v>18309.400000000001</v>
      </c>
      <c r="AM96" s="45">
        <f>AG96+AH96+AI96+AJ96+AK96+AL96</f>
        <v>107770.9</v>
      </c>
      <c r="AN96" s="5"/>
    </row>
    <row r="97" spans="1:40" s="4" customFormat="1" ht="31.5" hidden="1" x14ac:dyDescent="0.25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>
        <v>0</v>
      </c>
      <c r="S97" s="75">
        <v>5</v>
      </c>
      <c r="T97" s="75">
        <v>2</v>
      </c>
      <c r="U97" s="75">
        <v>0</v>
      </c>
      <c r="V97" s="75">
        <v>1</v>
      </c>
      <c r="W97" s="75">
        <v>0</v>
      </c>
      <c r="X97" s="75">
        <v>0</v>
      </c>
      <c r="Y97" s="75">
        <v>3</v>
      </c>
      <c r="Z97" s="75">
        <v>0</v>
      </c>
      <c r="AA97" s="75">
        <v>0</v>
      </c>
      <c r="AB97" s="62" t="s">
        <v>55</v>
      </c>
      <c r="AC97" s="78" t="s">
        <v>32</v>
      </c>
      <c r="AD97" s="81"/>
      <c r="AE97" s="81"/>
      <c r="AF97" s="81"/>
      <c r="AG97" s="61"/>
      <c r="AH97" s="61"/>
      <c r="AI97" s="61"/>
      <c r="AJ97" s="61"/>
      <c r="AK97" s="61"/>
      <c r="AL97" s="61"/>
      <c r="AM97" s="45">
        <f>AG97+AH97+AI97+AJ97+AK97+AL97</f>
        <v>0</v>
      </c>
      <c r="AN97" s="5"/>
    </row>
    <row r="98" spans="1:40" s="4" customFormat="1" ht="31.5" x14ac:dyDescent="0.25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>
        <v>0</v>
      </c>
      <c r="S98" s="75">
        <v>5</v>
      </c>
      <c r="T98" s="75">
        <v>2</v>
      </c>
      <c r="U98" s="75">
        <v>2</v>
      </c>
      <c r="V98" s="75">
        <v>1</v>
      </c>
      <c r="W98" s="75">
        <v>1</v>
      </c>
      <c r="X98" s="75">
        <v>0</v>
      </c>
      <c r="Y98" s="75">
        <v>2</v>
      </c>
      <c r="Z98" s="75">
        <v>0</v>
      </c>
      <c r="AA98" s="75">
        <v>0</v>
      </c>
      <c r="AB98" s="62" t="s">
        <v>56</v>
      </c>
      <c r="AC98" s="78" t="s">
        <v>32</v>
      </c>
      <c r="AD98" s="81"/>
      <c r="AE98" s="81"/>
      <c r="AF98" s="81"/>
      <c r="AG98" s="51">
        <v>16928.099999999999</v>
      </c>
      <c r="AH98" s="61">
        <v>17605.2</v>
      </c>
      <c r="AI98" s="61">
        <v>18309.400000000001</v>
      </c>
      <c r="AJ98" s="61">
        <v>18309.400000000001</v>
      </c>
      <c r="AK98" s="61">
        <v>18309.400000000001</v>
      </c>
      <c r="AL98" s="61">
        <v>18309.400000000001</v>
      </c>
      <c r="AM98" s="45">
        <f>AG98+AH98+AI98+AJ98+AK98+AL98</f>
        <v>107770.9</v>
      </c>
      <c r="AN98" s="5"/>
    </row>
    <row r="99" spans="1:40" s="4" customFormat="1" ht="31.5" hidden="1" x14ac:dyDescent="0.25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>
        <v>0</v>
      </c>
      <c r="S99" s="75">
        <v>5</v>
      </c>
      <c r="T99" s="75">
        <v>2</v>
      </c>
      <c r="U99" s="75">
        <v>0</v>
      </c>
      <c r="V99" s="75">
        <v>1</v>
      </c>
      <c r="W99" s="75">
        <v>0</v>
      </c>
      <c r="X99" s="75">
        <v>0</v>
      </c>
      <c r="Y99" s="75">
        <v>1</v>
      </c>
      <c r="Z99" s="75">
        <v>0</v>
      </c>
      <c r="AA99" s="75">
        <v>0</v>
      </c>
      <c r="AB99" s="62" t="s">
        <v>47</v>
      </c>
      <c r="AC99" s="78" t="s">
        <v>32</v>
      </c>
      <c r="AD99" s="81"/>
      <c r="AE99" s="81"/>
      <c r="AF99" s="81"/>
      <c r="AG99" s="61"/>
      <c r="AH99" s="61"/>
      <c r="AI99" s="61"/>
      <c r="AJ99" s="61"/>
      <c r="AK99" s="61"/>
      <c r="AL99" s="61"/>
      <c r="AM99" s="45">
        <f>AG99+AH99+AI99+AJ99+AK99+AL99</f>
        <v>0</v>
      </c>
      <c r="AN99" s="5"/>
    </row>
    <row r="100" spans="1:40" s="4" customFormat="1" ht="31.5" hidden="1" x14ac:dyDescent="0.25">
      <c r="A100" s="75"/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>
        <v>0</v>
      </c>
      <c r="S100" s="75">
        <v>5</v>
      </c>
      <c r="T100" s="75">
        <v>2</v>
      </c>
      <c r="U100" s="75">
        <v>0</v>
      </c>
      <c r="V100" s="75">
        <v>1</v>
      </c>
      <c r="W100" s="75">
        <v>0</v>
      </c>
      <c r="X100" s="75">
        <v>0</v>
      </c>
      <c r="Y100" s="75">
        <v>2</v>
      </c>
      <c r="Z100" s="75">
        <v>0</v>
      </c>
      <c r="AA100" s="75">
        <v>0</v>
      </c>
      <c r="AB100" s="62" t="s">
        <v>57</v>
      </c>
      <c r="AC100" s="78" t="s">
        <v>32</v>
      </c>
      <c r="AD100" s="81"/>
      <c r="AE100" s="81"/>
      <c r="AF100" s="81"/>
      <c r="AG100" s="61"/>
      <c r="AH100" s="61"/>
      <c r="AI100" s="61"/>
      <c r="AJ100" s="61"/>
      <c r="AK100" s="61"/>
      <c r="AL100" s="61"/>
      <c r="AM100" s="45">
        <f>AG100+AH100+AI100+AJ100+AK100+AL100</f>
        <v>0</v>
      </c>
      <c r="AN100" s="5"/>
    </row>
    <row r="101" spans="1:40" s="4" customFormat="1" ht="64.5" customHeight="1" x14ac:dyDescent="0.25">
      <c r="A101" s="75"/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>
        <v>0</v>
      </c>
      <c r="S101" s="75">
        <v>5</v>
      </c>
      <c r="T101" s="75">
        <v>2</v>
      </c>
      <c r="U101" s="75">
        <v>2</v>
      </c>
      <c r="V101" s="75">
        <v>1</v>
      </c>
      <c r="W101" s="75">
        <v>1</v>
      </c>
      <c r="X101" s="75">
        <v>0</v>
      </c>
      <c r="Y101" s="75">
        <v>2</v>
      </c>
      <c r="Z101" s="75">
        <v>0</v>
      </c>
      <c r="AA101" s="75">
        <v>1</v>
      </c>
      <c r="AB101" s="52" t="s">
        <v>94</v>
      </c>
      <c r="AC101" s="78" t="s">
        <v>90</v>
      </c>
      <c r="AD101" s="81"/>
      <c r="AE101" s="81"/>
      <c r="AF101" s="81"/>
      <c r="AG101" s="61">
        <v>167.5</v>
      </c>
      <c r="AH101" s="61">
        <v>167.5</v>
      </c>
      <c r="AI101" s="61">
        <v>167.5</v>
      </c>
      <c r="AJ101" s="61">
        <v>167.5</v>
      </c>
      <c r="AK101" s="61">
        <v>167.5</v>
      </c>
      <c r="AL101" s="61">
        <v>167.5</v>
      </c>
      <c r="AM101" s="45"/>
      <c r="AN101" s="5"/>
    </row>
    <row r="102" spans="1:40" s="4" customFormat="1" ht="56.25" customHeight="1" x14ac:dyDescent="0.25">
      <c r="A102" s="75">
        <v>8</v>
      </c>
      <c r="B102" s="75">
        <v>0</v>
      </c>
      <c r="C102" s="75">
        <v>2</v>
      </c>
      <c r="D102" s="75">
        <v>0</v>
      </c>
      <c r="E102" s="75">
        <v>4</v>
      </c>
      <c r="F102" s="75">
        <v>0</v>
      </c>
      <c r="G102" s="75">
        <v>9</v>
      </c>
      <c r="H102" s="75">
        <v>0</v>
      </c>
      <c r="I102" s="75">
        <v>5</v>
      </c>
      <c r="J102" s="75">
        <v>2</v>
      </c>
      <c r="K102" s="75">
        <v>0</v>
      </c>
      <c r="L102" s="75">
        <v>1</v>
      </c>
      <c r="M102" s="75">
        <v>2</v>
      </c>
      <c r="N102" s="75">
        <v>0</v>
      </c>
      <c r="O102" s="75">
        <v>0</v>
      </c>
      <c r="P102" s="75">
        <v>3</v>
      </c>
      <c r="Q102" s="75">
        <v>0</v>
      </c>
      <c r="R102" s="75">
        <v>0</v>
      </c>
      <c r="S102" s="75">
        <v>5</v>
      </c>
      <c r="T102" s="75">
        <v>2</v>
      </c>
      <c r="U102" s="75">
        <v>2</v>
      </c>
      <c r="V102" s="75">
        <v>1</v>
      </c>
      <c r="W102" s="75">
        <v>1</v>
      </c>
      <c r="X102" s="75">
        <v>0</v>
      </c>
      <c r="Y102" s="75">
        <v>3</v>
      </c>
      <c r="Z102" s="75">
        <v>0</v>
      </c>
      <c r="AA102" s="75">
        <v>0</v>
      </c>
      <c r="AB102" s="128" t="s">
        <v>95</v>
      </c>
      <c r="AC102" s="134" t="s">
        <v>32</v>
      </c>
      <c r="AD102" s="135"/>
      <c r="AE102" s="135"/>
      <c r="AF102" s="135"/>
      <c r="AG102" s="126">
        <v>7143.3</v>
      </c>
      <c r="AH102" s="126">
        <v>4950.1000000000004</v>
      </c>
      <c r="AI102" s="126">
        <v>5982.7</v>
      </c>
      <c r="AJ102" s="61">
        <v>4000</v>
      </c>
      <c r="AK102" s="61">
        <v>4000</v>
      </c>
      <c r="AL102" s="61">
        <v>4000</v>
      </c>
      <c r="AM102" s="45">
        <f t="shared" ref="AM102:AM107" si="16">AG102+AH102+AI102+AJ102+AK102+AL102</f>
        <v>30076.100000000002</v>
      </c>
      <c r="AN102" s="5"/>
    </row>
    <row r="103" spans="1:40" s="4" customFormat="1" ht="33" customHeight="1" x14ac:dyDescent="0.25">
      <c r="A103" s="75"/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>
        <v>0</v>
      </c>
      <c r="S103" s="75">
        <v>5</v>
      </c>
      <c r="T103" s="75">
        <v>2</v>
      </c>
      <c r="U103" s="75">
        <v>2</v>
      </c>
      <c r="V103" s="75">
        <v>1</v>
      </c>
      <c r="W103" s="75">
        <v>1</v>
      </c>
      <c r="X103" s="75">
        <v>0</v>
      </c>
      <c r="Y103" s="75">
        <v>3</v>
      </c>
      <c r="Z103" s="75">
        <v>0</v>
      </c>
      <c r="AA103" s="75">
        <v>0</v>
      </c>
      <c r="AB103" s="136" t="s">
        <v>47</v>
      </c>
      <c r="AC103" s="134" t="s">
        <v>32</v>
      </c>
      <c r="AD103" s="135"/>
      <c r="AE103" s="135"/>
      <c r="AF103" s="135"/>
      <c r="AG103" s="126">
        <v>7143.3</v>
      </c>
      <c r="AH103" s="126">
        <v>4950.1000000000004</v>
      </c>
      <c r="AI103" s="126">
        <v>5982.7</v>
      </c>
      <c r="AJ103" s="61">
        <v>4000</v>
      </c>
      <c r="AK103" s="61">
        <v>4000</v>
      </c>
      <c r="AL103" s="61">
        <v>4000</v>
      </c>
      <c r="AM103" s="45">
        <f t="shared" si="16"/>
        <v>30076.100000000002</v>
      </c>
      <c r="AN103" s="5"/>
    </row>
    <row r="104" spans="1:40" s="4" customFormat="1" ht="33" customHeight="1" x14ac:dyDescent="0.25">
      <c r="A104" s="75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>
        <v>0</v>
      </c>
      <c r="S104" s="75">
        <v>5</v>
      </c>
      <c r="T104" s="75">
        <v>2</v>
      </c>
      <c r="U104" s="75">
        <v>2</v>
      </c>
      <c r="V104" s="75">
        <v>1</v>
      </c>
      <c r="W104" s="75">
        <v>1</v>
      </c>
      <c r="X104" s="75">
        <v>0</v>
      </c>
      <c r="Y104" s="75">
        <v>3</v>
      </c>
      <c r="Z104" s="75">
        <v>0</v>
      </c>
      <c r="AA104" s="75">
        <v>1</v>
      </c>
      <c r="AB104" s="68" t="s">
        <v>195</v>
      </c>
      <c r="AC104" s="78" t="s">
        <v>90</v>
      </c>
      <c r="AD104" s="81"/>
      <c r="AE104" s="81"/>
      <c r="AF104" s="81"/>
      <c r="AG104" s="126">
        <v>0.5</v>
      </c>
      <c r="AH104" s="126">
        <v>0.5</v>
      </c>
      <c r="AI104" s="126">
        <v>0.5</v>
      </c>
      <c r="AJ104" s="126">
        <v>0.5</v>
      </c>
      <c r="AK104" s="126">
        <v>0.5</v>
      </c>
      <c r="AL104" s="126">
        <v>0.5</v>
      </c>
      <c r="AM104" s="45">
        <f>AG104+AH104+AI104+AJ104+AK104+AL104</f>
        <v>3</v>
      </c>
      <c r="AN104" s="5"/>
    </row>
    <row r="105" spans="1:40" s="4" customFormat="1" ht="63" x14ac:dyDescent="0.25">
      <c r="A105" s="75">
        <v>8</v>
      </c>
      <c r="B105" s="75">
        <v>0</v>
      </c>
      <c r="C105" s="75">
        <v>2</v>
      </c>
      <c r="D105" s="75">
        <v>0</v>
      </c>
      <c r="E105" s="75">
        <v>4</v>
      </c>
      <c r="F105" s="75">
        <v>0</v>
      </c>
      <c r="G105" s="75">
        <v>9</v>
      </c>
      <c r="H105" s="75">
        <v>0</v>
      </c>
      <c r="I105" s="75">
        <v>5</v>
      </c>
      <c r="J105" s="75">
        <v>2</v>
      </c>
      <c r="K105" s="75">
        <v>0</v>
      </c>
      <c r="L105" s="75">
        <v>1</v>
      </c>
      <c r="M105" s="75">
        <v>2</v>
      </c>
      <c r="N105" s="75">
        <v>0</v>
      </c>
      <c r="O105" s="75">
        <v>0</v>
      </c>
      <c r="P105" s="75">
        <v>4</v>
      </c>
      <c r="Q105" s="75">
        <v>0</v>
      </c>
      <c r="R105" s="75">
        <v>0</v>
      </c>
      <c r="S105" s="75">
        <v>5</v>
      </c>
      <c r="T105" s="75">
        <v>2</v>
      </c>
      <c r="U105" s="75">
        <v>2</v>
      </c>
      <c r="V105" s="75">
        <v>1</v>
      </c>
      <c r="W105" s="75">
        <v>1</v>
      </c>
      <c r="X105" s="75">
        <v>0</v>
      </c>
      <c r="Y105" s="75">
        <v>4</v>
      </c>
      <c r="Z105" s="75">
        <v>0</v>
      </c>
      <c r="AA105" s="75">
        <v>0</v>
      </c>
      <c r="AB105" s="129" t="s">
        <v>188</v>
      </c>
      <c r="AC105" s="78" t="s">
        <v>32</v>
      </c>
      <c r="AD105" s="81">
        <v>0</v>
      </c>
      <c r="AE105" s="81">
        <v>0</v>
      </c>
      <c r="AF105" s="81">
        <v>0</v>
      </c>
      <c r="AG105" s="51">
        <v>6000</v>
      </c>
      <c r="AH105" s="61">
        <v>6000</v>
      </c>
      <c r="AI105" s="88">
        <v>6000</v>
      </c>
      <c r="AJ105" s="61">
        <v>6000</v>
      </c>
      <c r="AK105" s="61">
        <v>6000</v>
      </c>
      <c r="AL105" s="61">
        <v>6000</v>
      </c>
      <c r="AM105" s="45">
        <f t="shared" si="16"/>
        <v>36000</v>
      </c>
      <c r="AN105" s="5"/>
    </row>
    <row r="106" spans="1:40" s="4" customFormat="1" ht="18.75" hidden="1" customHeight="1" x14ac:dyDescent="0.25">
      <c r="A106" s="75"/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>
        <v>0</v>
      </c>
      <c r="S106" s="75">
        <v>5</v>
      </c>
      <c r="T106" s="75">
        <v>2</v>
      </c>
      <c r="U106" s="75">
        <v>0</v>
      </c>
      <c r="V106" s="75">
        <v>1</v>
      </c>
      <c r="W106" s="75">
        <v>0</v>
      </c>
      <c r="X106" s="75">
        <v>0</v>
      </c>
      <c r="Y106" s="75">
        <v>5</v>
      </c>
      <c r="Z106" s="75">
        <v>0</v>
      </c>
      <c r="AA106" s="75">
        <v>0</v>
      </c>
      <c r="AB106" s="67" t="s">
        <v>57</v>
      </c>
      <c r="AC106" s="78" t="s">
        <v>32</v>
      </c>
      <c r="AD106" s="81"/>
      <c r="AE106" s="81"/>
      <c r="AF106" s="81"/>
      <c r="AG106" s="61"/>
      <c r="AH106" s="61"/>
      <c r="AI106" s="61"/>
      <c r="AJ106" s="61"/>
      <c r="AK106" s="61"/>
      <c r="AL106" s="61"/>
      <c r="AM106" s="45">
        <f t="shared" si="16"/>
        <v>0</v>
      </c>
      <c r="AN106" s="5"/>
    </row>
    <row r="107" spans="1:40" s="4" customFormat="1" ht="35.25" customHeight="1" x14ac:dyDescent="0.25">
      <c r="A107" s="75"/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>
        <v>0</v>
      </c>
      <c r="S107" s="75">
        <v>5</v>
      </c>
      <c r="T107" s="75">
        <v>2</v>
      </c>
      <c r="U107" s="75">
        <v>2</v>
      </c>
      <c r="V107" s="75">
        <v>1</v>
      </c>
      <c r="W107" s="75">
        <v>1</v>
      </c>
      <c r="X107" s="75">
        <v>0</v>
      </c>
      <c r="Y107" s="75">
        <v>4</v>
      </c>
      <c r="Z107" s="75">
        <v>0</v>
      </c>
      <c r="AA107" s="75">
        <v>0</v>
      </c>
      <c r="AB107" s="67" t="s">
        <v>47</v>
      </c>
      <c r="AC107" s="78" t="s">
        <v>32</v>
      </c>
      <c r="AD107" s="81"/>
      <c r="AE107" s="81"/>
      <c r="AF107" s="81"/>
      <c r="AG107" s="61">
        <v>6000</v>
      </c>
      <c r="AH107" s="61">
        <v>6000</v>
      </c>
      <c r="AI107" s="61">
        <v>6000</v>
      </c>
      <c r="AJ107" s="61">
        <v>6000</v>
      </c>
      <c r="AK107" s="61">
        <v>6000</v>
      </c>
      <c r="AL107" s="61">
        <v>6000</v>
      </c>
      <c r="AM107" s="45">
        <f t="shared" si="16"/>
        <v>36000</v>
      </c>
      <c r="AN107" s="5"/>
    </row>
    <row r="108" spans="1:40" s="4" customFormat="1" ht="57" customHeight="1" x14ac:dyDescent="0.25">
      <c r="A108" s="75"/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>
        <v>0</v>
      </c>
      <c r="S108" s="75">
        <v>5</v>
      </c>
      <c r="T108" s="75">
        <v>2</v>
      </c>
      <c r="U108" s="75">
        <v>2</v>
      </c>
      <c r="V108" s="75">
        <v>1</v>
      </c>
      <c r="W108" s="75">
        <v>1</v>
      </c>
      <c r="X108" s="75">
        <v>0</v>
      </c>
      <c r="Y108" s="75">
        <v>4</v>
      </c>
      <c r="Z108" s="75">
        <v>0</v>
      </c>
      <c r="AA108" s="75">
        <v>1</v>
      </c>
      <c r="AB108" s="68" t="s">
        <v>96</v>
      </c>
      <c r="AC108" s="78" t="s">
        <v>35</v>
      </c>
      <c r="AD108" s="81"/>
      <c r="AE108" s="81"/>
      <c r="AF108" s="81"/>
      <c r="AG108" s="61">
        <f t="shared" ref="AG108:AL108" si="17">AG105/AG21*100</f>
        <v>2.9670729083990421</v>
      </c>
      <c r="AH108" s="61">
        <f t="shared" si="17"/>
        <v>3.9471373057761743</v>
      </c>
      <c r="AI108" s="61">
        <f t="shared" si="17"/>
        <v>3.8877931072020075</v>
      </c>
      <c r="AJ108" s="61">
        <f t="shared" si="17"/>
        <v>3.7629020504053279</v>
      </c>
      <c r="AK108" s="61">
        <f t="shared" si="17"/>
        <v>3.7629020504053279</v>
      </c>
      <c r="AL108" s="61">
        <f t="shared" si="17"/>
        <v>3.7629020504053279</v>
      </c>
      <c r="AM108" s="45"/>
      <c r="AN108" s="5"/>
    </row>
    <row r="109" spans="1:40" s="4" customFormat="1" ht="33" customHeight="1" x14ac:dyDescent="0.25">
      <c r="A109" s="75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>
        <v>0</v>
      </c>
      <c r="S109" s="75">
        <v>5</v>
      </c>
      <c r="T109" s="75">
        <v>2</v>
      </c>
      <c r="U109" s="75">
        <v>2</v>
      </c>
      <c r="V109" s="75">
        <v>2</v>
      </c>
      <c r="W109" s="75">
        <v>0</v>
      </c>
      <c r="X109" s="75">
        <v>0</v>
      </c>
      <c r="Y109" s="75">
        <v>0</v>
      </c>
      <c r="Z109" s="75">
        <v>0</v>
      </c>
      <c r="AA109" s="75">
        <v>0</v>
      </c>
      <c r="AB109" s="95" t="s">
        <v>97</v>
      </c>
      <c r="AC109" s="78" t="s">
        <v>32</v>
      </c>
      <c r="AD109" s="81"/>
      <c r="AE109" s="81"/>
      <c r="AF109" s="81"/>
      <c r="AG109" s="58">
        <f>AG111+AG122+AG133+AG135+AG137+AG139</f>
        <v>82636.2</v>
      </c>
      <c r="AH109" s="58">
        <f>AH111+AH122+AH137</f>
        <v>46318.100000000006</v>
      </c>
      <c r="AI109" s="58">
        <f>AI111+AI122</f>
        <v>46075.199999999997</v>
      </c>
      <c r="AJ109" s="58">
        <f>AJ111+AJ122</f>
        <v>51834.6</v>
      </c>
      <c r="AK109" s="58">
        <f>AK111+AK122</f>
        <v>51834.6</v>
      </c>
      <c r="AL109" s="58">
        <f>AL111+AL122</f>
        <v>51834.6</v>
      </c>
      <c r="AM109" s="45">
        <f>AG109+AH109+AI109+AJ109+AK109+AL109</f>
        <v>330533.3</v>
      </c>
      <c r="AN109" s="5"/>
    </row>
    <row r="110" spans="1:40" s="4" customFormat="1" ht="51" customHeight="1" x14ac:dyDescent="0.25">
      <c r="A110" s="75"/>
      <c r="B110" s="75"/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5">
        <v>0</v>
      </c>
      <c r="S110" s="75">
        <v>5</v>
      </c>
      <c r="T110" s="75">
        <v>2</v>
      </c>
      <c r="U110" s="75">
        <v>2</v>
      </c>
      <c r="V110" s="75">
        <v>2</v>
      </c>
      <c r="W110" s="75">
        <v>0</v>
      </c>
      <c r="X110" s="75">
        <v>0</v>
      </c>
      <c r="Y110" s="75">
        <v>0</v>
      </c>
      <c r="Z110" s="75">
        <v>0</v>
      </c>
      <c r="AA110" s="75">
        <v>1</v>
      </c>
      <c r="AB110" s="68" t="s">
        <v>98</v>
      </c>
      <c r="AC110" s="78" t="s">
        <v>90</v>
      </c>
      <c r="AD110" s="81"/>
      <c r="AE110" s="81"/>
      <c r="AF110" s="81"/>
      <c r="AG110" s="51" t="s">
        <v>99</v>
      </c>
      <c r="AH110" s="51">
        <v>5.1559999999999997</v>
      </c>
      <c r="AI110" s="51">
        <v>9</v>
      </c>
      <c r="AJ110" s="51">
        <v>9.3000000000000007</v>
      </c>
      <c r="AK110" s="51">
        <v>10</v>
      </c>
      <c r="AL110" s="51">
        <v>10</v>
      </c>
      <c r="AM110" s="45">
        <v>47.6</v>
      </c>
      <c r="AN110" s="5"/>
    </row>
    <row r="111" spans="1:40" s="4" customFormat="1" ht="65.25" customHeight="1" x14ac:dyDescent="0.25">
      <c r="A111" s="75">
        <v>8</v>
      </c>
      <c r="B111" s="75">
        <v>0</v>
      </c>
      <c r="C111" s="75">
        <v>2</v>
      </c>
      <c r="D111" s="75">
        <v>0</v>
      </c>
      <c r="E111" s="75">
        <v>4</v>
      </c>
      <c r="F111" s="75">
        <v>0</v>
      </c>
      <c r="G111" s="75">
        <v>9</v>
      </c>
      <c r="H111" s="75">
        <v>0</v>
      </c>
      <c r="I111" s="75">
        <v>5</v>
      </c>
      <c r="J111" s="75">
        <v>2</v>
      </c>
      <c r="K111" s="75">
        <v>0</v>
      </c>
      <c r="L111" s="75">
        <v>2</v>
      </c>
      <c r="M111" s="75" t="s">
        <v>81</v>
      </c>
      <c r="N111" s="75">
        <v>1</v>
      </c>
      <c r="O111" s="75">
        <v>0</v>
      </c>
      <c r="P111" s="75">
        <v>5</v>
      </c>
      <c r="Q111" s="75">
        <v>0</v>
      </c>
      <c r="R111" s="75">
        <v>0</v>
      </c>
      <c r="S111" s="75">
        <v>5</v>
      </c>
      <c r="T111" s="75">
        <v>2</v>
      </c>
      <c r="U111" s="75">
        <v>2</v>
      </c>
      <c r="V111" s="75">
        <v>2</v>
      </c>
      <c r="W111" s="75">
        <v>2</v>
      </c>
      <c r="X111" s="75">
        <v>0</v>
      </c>
      <c r="Y111" s="75">
        <v>1</v>
      </c>
      <c r="Z111" s="75">
        <v>0</v>
      </c>
      <c r="AA111" s="75">
        <v>0</v>
      </c>
      <c r="AB111" s="125" t="s">
        <v>100</v>
      </c>
      <c r="AC111" s="134" t="s">
        <v>32</v>
      </c>
      <c r="AD111" s="135"/>
      <c r="AE111" s="135"/>
      <c r="AF111" s="135"/>
      <c r="AG111" s="130">
        <v>7079.3</v>
      </c>
      <c r="AH111" s="130">
        <v>4542.3</v>
      </c>
      <c r="AI111" s="130">
        <v>4607.5</v>
      </c>
      <c r="AJ111" s="88">
        <v>10366.9</v>
      </c>
      <c r="AK111" s="88">
        <v>10366.9</v>
      </c>
      <c r="AL111" s="88">
        <v>10366.9</v>
      </c>
      <c r="AM111" s="46">
        <f t="shared" ref="AM111:AM135" si="18">AG111+AH111+AI111+AJ111+AK111+AL111</f>
        <v>47329.8</v>
      </c>
      <c r="AN111" s="5"/>
    </row>
    <row r="112" spans="1:40" s="4" customFormat="1" ht="36.75" customHeight="1" x14ac:dyDescent="0.25">
      <c r="A112" s="75"/>
      <c r="B112" s="75"/>
      <c r="C112" s="75"/>
      <c r="D112" s="75"/>
      <c r="E112" s="75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  <c r="Q112" s="75"/>
      <c r="R112" s="75">
        <v>0</v>
      </c>
      <c r="S112" s="75">
        <v>5</v>
      </c>
      <c r="T112" s="75">
        <v>2</v>
      </c>
      <c r="U112" s="75">
        <v>2</v>
      </c>
      <c r="V112" s="75">
        <v>2</v>
      </c>
      <c r="W112" s="75">
        <v>2</v>
      </c>
      <c r="X112" s="75">
        <v>0</v>
      </c>
      <c r="Y112" s="75">
        <v>1</v>
      </c>
      <c r="Z112" s="75">
        <v>0</v>
      </c>
      <c r="AA112" s="75">
        <v>1</v>
      </c>
      <c r="AB112" s="127" t="s">
        <v>101</v>
      </c>
      <c r="AC112" s="78" t="s">
        <v>49</v>
      </c>
      <c r="AD112" s="81"/>
      <c r="AE112" s="81"/>
      <c r="AF112" s="81"/>
      <c r="AG112" s="137">
        <v>12</v>
      </c>
      <c r="AH112" s="96">
        <v>9</v>
      </c>
      <c r="AI112" s="96">
        <v>9</v>
      </c>
      <c r="AJ112" s="65">
        <v>7</v>
      </c>
      <c r="AK112" s="65">
        <v>7</v>
      </c>
      <c r="AL112" s="65">
        <v>7</v>
      </c>
      <c r="AM112" s="66">
        <f t="shared" si="18"/>
        <v>51</v>
      </c>
      <c r="AN112" s="5"/>
    </row>
    <row r="113" spans="1:44" s="4" customFormat="1" ht="61.5" customHeight="1" x14ac:dyDescent="0.25">
      <c r="A113" s="75"/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>
        <v>0</v>
      </c>
      <c r="S113" s="75">
        <v>5</v>
      </c>
      <c r="T113" s="75">
        <v>2</v>
      </c>
      <c r="U113" s="75">
        <v>2</v>
      </c>
      <c r="V113" s="75">
        <v>2</v>
      </c>
      <c r="W113" s="75">
        <v>2</v>
      </c>
      <c r="X113" s="75">
        <v>0</v>
      </c>
      <c r="Y113" s="75">
        <v>1</v>
      </c>
      <c r="Z113" s="75">
        <v>0</v>
      </c>
      <c r="AA113" s="75">
        <v>2</v>
      </c>
      <c r="AB113" s="127" t="s">
        <v>189</v>
      </c>
      <c r="AC113" s="78" t="s">
        <v>32</v>
      </c>
      <c r="AD113" s="81"/>
      <c r="AE113" s="81"/>
      <c r="AF113" s="81"/>
      <c r="AG113" s="130">
        <v>1097.9000000000001</v>
      </c>
      <c r="AH113" s="51">
        <v>0</v>
      </c>
      <c r="AI113" s="51">
        <v>0</v>
      </c>
      <c r="AJ113" s="51">
        <v>0</v>
      </c>
      <c r="AK113" s="51">
        <v>0</v>
      </c>
      <c r="AL113" s="51">
        <v>0</v>
      </c>
      <c r="AM113" s="130">
        <v>1097.9000000000001</v>
      </c>
      <c r="AN113" s="5"/>
    </row>
    <row r="114" spans="1:44" s="4" customFormat="1" ht="54" customHeight="1" x14ac:dyDescent="0.25">
      <c r="A114" s="75"/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>
        <v>0</v>
      </c>
      <c r="S114" s="75">
        <v>5</v>
      </c>
      <c r="T114" s="75">
        <v>2</v>
      </c>
      <c r="U114" s="75">
        <v>2</v>
      </c>
      <c r="V114" s="75">
        <v>2</v>
      </c>
      <c r="W114" s="75">
        <v>2</v>
      </c>
      <c r="X114" s="75">
        <v>0</v>
      </c>
      <c r="Y114" s="75">
        <v>1</v>
      </c>
      <c r="Z114" s="75">
        <v>0</v>
      </c>
      <c r="AA114" s="75">
        <v>3</v>
      </c>
      <c r="AB114" s="127" t="s">
        <v>190</v>
      </c>
      <c r="AC114" s="78" t="s">
        <v>32</v>
      </c>
      <c r="AD114" s="81"/>
      <c r="AE114" s="81"/>
      <c r="AF114" s="81"/>
      <c r="AG114" s="130">
        <v>807.7</v>
      </c>
      <c r="AH114" s="51">
        <v>0</v>
      </c>
      <c r="AI114" s="51">
        <v>0</v>
      </c>
      <c r="AJ114" s="51">
        <v>0</v>
      </c>
      <c r="AK114" s="51">
        <v>0</v>
      </c>
      <c r="AL114" s="51">
        <v>0</v>
      </c>
      <c r="AM114" s="130">
        <v>807.7</v>
      </c>
      <c r="AN114" s="5"/>
    </row>
    <row r="115" spans="1:44" s="4" customFormat="1" ht="54" customHeight="1" x14ac:dyDescent="0.25">
      <c r="A115" s="75"/>
      <c r="B115" s="75"/>
      <c r="C115" s="75"/>
      <c r="D115" s="75"/>
      <c r="E115" s="75"/>
      <c r="F115" s="75"/>
      <c r="G115" s="75"/>
      <c r="H115" s="75"/>
      <c r="I115" s="75"/>
      <c r="J115" s="75"/>
      <c r="K115" s="75"/>
      <c r="L115" s="75"/>
      <c r="M115" s="75"/>
      <c r="N115" s="75"/>
      <c r="O115" s="75"/>
      <c r="P115" s="75"/>
      <c r="Q115" s="75"/>
      <c r="R115" s="75">
        <v>0</v>
      </c>
      <c r="S115" s="75">
        <v>5</v>
      </c>
      <c r="T115" s="75">
        <v>2</v>
      </c>
      <c r="U115" s="75">
        <v>2</v>
      </c>
      <c r="V115" s="75">
        <v>2</v>
      </c>
      <c r="W115" s="75">
        <v>2</v>
      </c>
      <c r="X115" s="75">
        <v>0</v>
      </c>
      <c r="Y115" s="75">
        <v>1</v>
      </c>
      <c r="Z115" s="75">
        <v>0</v>
      </c>
      <c r="AA115" s="75">
        <v>4</v>
      </c>
      <c r="AB115" s="127" t="s">
        <v>191</v>
      </c>
      <c r="AC115" s="78" t="s">
        <v>32</v>
      </c>
      <c r="AD115" s="81"/>
      <c r="AE115" s="81"/>
      <c r="AF115" s="81"/>
      <c r="AG115" s="130">
        <v>564.20000000000005</v>
      </c>
      <c r="AH115" s="51">
        <v>0</v>
      </c>
      <c r="AI115" s="51">
        <v>0</v>
      </c>
      <c r="AJ115" s="51">
        <v>0</v>
      </c>
      <c r="AK115" s="51">
        <v>0</v>
      </c>
      <c r="AL115" s="51">
        <v>0</v>
      </c>
      <c r="AM115" s="130">
        <v>564.20000000000005</v>
      </c>
      <c r="AN115" s="5"/>
    </row>
    <row r="116" spans="1:44" s="4" customFormat="1" ht="58.5" customHeight="1" x14ac:dyDescent="0.25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>
        <v>0</v>
      </c>
      <c r="S116" s="75">
        <v>5</v>
      </c>
      <c r="T116" s="75">
        <v>2</v>
      </c>
      <c r="U116" s="75">
        <v>2</v>
      </c>
      <c r="V116" s="75">
        <v>2</v>
      </c>
      <c r="W116" s="75">
        <v>2</v>
      </c>
      <c r="X116" s="75">
        <v>0</v>
      </c>
      <c r="Y116" s="75">
        <v>1</v>
      </c>
      <c r="Z116" s="75">
        <v>0</v>
      </c>
      <c r="AA116" s="75">
        <v>5</v>
      </c>
      <c r="AB116" s="127" t="s">
        <v>192</v>
      </c>
      <c r="AC116" s="78" t="s">
        <v>32</v>
      </c>
      <c r="AD116" s="81"/>
      <c r="AE116" s="81"/>
      <c r="AF116" s="81"/>
      <c r="AG116" s="130">
        <v>524.20000000000005</v>
      </c>
      <c r="AH116" s="51">
        <v>0</v>
      </c>
      <c r="AI116" s="51">
        <v>0</v>
      </c>
      <c r="AJ116" s="51">
        <v>0</v>
      </c>
      <c r="AK116" s="51">
        <v>0</v>
      </c>
      <c r="AL116" s="51">
        <v>0</v>
      </c>
      <c r="AM116" s="130">
        <v>524.20000000000005</v>
      </c>
      <c r="AN116" s="5"/>
    </row>
    <row r="117" spans="1:44" s="4" customFormat="1" ht="57.75" customHeight="1" x14ac:dyDescent="0.25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5">
        <v>0</v>
      </c>
      <c r="S117" s="75">
        <v>5</v>
      </c>
      <c r="T117" s="75">
        <v>2</v>
      </c>
      <c r="U117" s="75">
        <v>2</v>
      </c>
      <c r="V117" s="75">
        <v>2</v>
      </c>
      <c r="W117" s="75">
        <v>2</v>
      </c>
      <c r="X117" s="75">
        <v>0</v>
      </c>
      <c r="Y117" s="75">
        <v>1</v>
      </c>
      <c r="Z117" s="75">
        <v>0</v>
      </c>
      <c r="AA117" s="75">
        <v>6</v>
      </c>
      <c r="AB117" s="127" t="s">
        <v>193</v>
      </c>
      <c r="AC117" s="78" t="s">
        <v>32</v>
      </c>
      <c r="AD117" s="81"/>
      <c r="AE117" s="81"/>
      <c r="AF117" s="81"/>
      <c r="AG117" s="130">
        <v>658</v>
      </c>
      <c r="AH117" s="51">
        <v>0</v>
      </c>
      <c r="AI117" s="51">
        <v>0</v>
      </c>
      <c r="AJ117" s="51">
        <v>0</v>
      </c>
      <c r="AK117" s="51">
        <v>0</v>
      </c>
      <c r="AL117" s="51">
        <v>0</v>
      </c>
      <c r="AM117" s="130">
        <v>658</v>
      </c>
      <c r="AN117" s="5"/>
    </row>
    <row r="118" spans="1:44" s="4" customFormat="1" ht="53.25" customHeight="1" x14ac:dyDescent="0.25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>
        <v>0</v>
      </c>
      <c r="S118" s="75">
        <v>5</v>
      </c>
      <c r="T118" s="75">
        <v>2</v>
      </c>
      <c r="U118" s="75">
        <v>2</v>
      </c>
      <c r="V118" s="75">
        <v>2</v>
      </c>
      <c r="W118" s="75">
        <v>2</v>
      </c>
      <c r="X118" s="75">
        <v>0</v>
      </c>
      <c r="Y118" s="75">
        <v>1</v>
      </c>
      <c r="Z118" s="75">
        <v>0</v>
      </c>
      <c r="AA118" s="75">
        <v>7</v>
      </c>
      <c r="AB118" s="127" t="s">
        <v>194</v>
      </c>
      <c r="AC118" s="78" t="s">
        <v>32</v>
      </c>
      <c r="AD118" s="81"/>
      <c r="AE118" s="81"/>
      <c r="AF118" s="81"/>
      <c r="AG118" s="130">
        <v>702.9</v>
      </c>
      <c r="AH118" s="51">
        <v>0</v>
      </c>
      <c r="AI118" s="51">
        <v>0</v>
      </c>
      <c r="AJ118" s="51">
        <v>0</v>
      </c>
      <c r="AK118" s="51">
        <v>0</v>
      </c>
      <c r="AL118" s="51">
        <v>0</v>
      </c>
      <c r="AM118" s="130">
        <v>702.9</v>
      </c>
      <c r="AN118" s="5"/>
    </row>
    <row r="119" spans="1:44" s="4" customFormat="1" ht="53.25" customHeight="1" x14ac:dyDescent="0.25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  <c r="M119" s="75"/>
      <c r="N119" s="75"/>
      <c r="O119" s="75"/>
      <c r="P119" s="75"/>
      <c r="Q119" s="75"/>
      <c r="R119" s="75">
        <v>0</v>
      </c>
      <c r="S119" s="75">
        <v>5</v>
      </c>
      <c r="T119" s="75">
        <v>2</v>
      </c>
      <c r="U119" s="75">
        <v>2</v>
      </c>
      <c r="V119" s="75">
        <v>2</v>
      </c>
      <c r="W119" s="75">
        <v>2</v>
      </c>
      <c r="X119" s="75">
        <v>0</v>
      </c>
      <c r="Y119" s="75">
        <v>1</v>
      </c>
      <c r="Z119" s="75">
        <v>0</v>
      </c>
      <c r="AA119" s="75">
        <v>8</v>
      </c>
      <c r="AB119" s="129" t="s">
        <v>200</v>
      </c>
      <c r="AC119" s="134" t="s">
        <v>32</v>
      </c>
      <c r="AD119" s="135"/>
      <c r="AE119" s="135"/>
      <c r="AF119" s="135"/>
      <c r="AG119" s="130">
        <v>1773.2</v>
      </c>
      <c r="AH119" s="51">
        <v>0</v>
      </c>
      <c r="AI119" s="51">
        <v>0</v>
      </c>
      <c r="AJ119" s="51">
        <v>0</v>
      </c>
      <c r="AK119" s="51">
        <v>0</v>
      </c>
      <c r="AL119" s="51">
        <v>0</v>
      </c>
      <c r="AM119" s="130">
        <v>1772.2</v>
      </c>
      <c r="AN119" s="5"/>
    </row>
    <row r="120" spans="1:44" s="4" customFormat="1" ht="69.75" customHeight="1" x14ac:dyDescent="0.25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  <c r="M120" s="75"/>
      <c r="N120" s="75"/>
      <c r="O120" s="75"/>
      <c r="P120" s="75"/>
      <c r="Q120" s="75"/>
      <c r="R120" s="75">
        <v>0</v>
      </c>
      <c r="S120" s="75">
        <v>5</v>
      </c>
      <c r="T120" s="75">
        <v>2</v>
      </c>
      <c r="U120" s="75">
        <v>2</v>
      </c>
      <c r="V120" s="75">
        <v>2</v>
      </c>
      <c r="W120" s="75">
        <v>2</v>
      </c>
      <c r="X120" s="75">
        <v>0</v>
      </c>
      <c r="Y120" s="75">
        <v>1</v>
      </c>
      <c r="Z120" s="75">
        <v>0</v>
      </c>
      <c r="AA120" s="75">
        <v>9</v>
      </c>
      <c r="AB120" s="129" t="s">
        <v>202</v>
      </c>
      <c r="AC120" s="134" t="s">
        <v>32</v>
      </c>
      <c r="AD120" s="135"/>
      <c r="AE120" s="135"/>
      <c r="AF120" s="135"/>
      <c r="AG120" s="130">
        <v>368.2</v>
      </c>
      <c r="AH120" s="51">
        <v>0</v>
      </c>
      <c r="AI120" s="51">
        <v>0</v>
      </c>
      <c r="AJ120" s="51">
        <v>0</v>
      </c>
      <c r="AK120" s="51">
        <v>0</v>
      </c>
      <c r="AL120" s="51">
        <v>0</v>
      </c>
      <c r="AM120" s="130">
        <v>368.2</v>
      </c>
      <c r="AN120" s="5"/>
    </row>
    <row r="121" spans="1:44" s="4" customFormat="1" ht="53.25" customHeight="1" x14ac:dyDescent="0.25">
      <c r="A121" s="75"/>
      <c r="B121" s="75"/>
      <c r="C121" s="75"/>
      <c r="D121" s="75"/>
      <c r="E121" s="75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  <c r="Q121" s="75"/>
      <c r="R121" s="75">
        <v>0</v>
      </c>
      <c r="S121" s="75">
        <v>5</v>
      </c>
      <c r="T121" s="75">
        <v>2</v>
      </c>
      <c r="U121" s="75">
        <v>2</v>
      </c>
      <c r="V121" s="75">
        <v>2</v>
      </c>
      <c r="W121" s="75">
        <v>2</v>
      </c>
      <c r="X121" s="75">
        <v>0</v>
      </c>
      <c r="Y121" s="75">
        <v>1</v>
      </c>
      <c r="Z121" s="75">
        <v>1</v>
      </c>
      <c r="AA121" s="75">
        <v>0</v>
      </c>
      <c r="AB121" s="129" t="s">
        <v>201</v>
      </c>
      <c r="AC121" s="134" t="s">
        <v>32</v>
      </c>
      <c r="AD121" s="135"/>
      <c r="AE121" s="135"/>
      <c r="AF121" s="135"/>
      <c r="AG121" s="130">
        <v>571.6</v>
      </c>
      <c r="AH121" s="51">
        <v>0</v>
      </c>
      <c r="AI121" s="51">
        <v>0</v>
      </c>
      <c r="AJ121" s="51">
        <v>0</v>
      </c>
      <c r="AK121" s="51">
        <v>0</v>
      </c>
      <c r="AL121" s="51">
        <v>0</v>
      </c>
      <c r="AM121" s="130">
        <v>571.6</v>
      </c>
      <c r="AN121" s="5"/>
    </row>
    <row r="122" spans="1:44" s="4" customFormat="1" ht="54.75" customHeight="1" x14ac:dyDescent="0.25">
      <c r="A122" s="75">
        <v>8</v>
      </c>
      <c r="B122" s="75">
        <v>0</v>
      </c>
      <c r="C122" s="75">
        <v>2</v>
      </c>
      <c r="D122" s="75">
        <v>0</v>
      </c>
      <c r="E122" s="75">
        <v>4</v>
      </c>
      <c r="F122" s="75">
        <v>0</v>
      </c>
      <c r="G122" s="75">
        <v>9</v>
      </c>
      <c r="H122" s="75">
        <v>0</v>
      </c>
      <c r="I122" s="75">
        <v>5</v>
      </c>
      <c r="J122" s="75">
        <v>2</v>
      </c>
      <c r="K122" s="75">
        <v>0</v>
      </c>
      <c r="L122" s="75">
        <v>2</v>
      </c>
      <c r="M122" s="75">
        <v>1</v>
      </c>
      <c r="N122" s="75">
        <v>1</v>
      </c>
      <c r="O122" s="75">
        <v>0</v>
      </c>
      <c r="P122" s="75">
        <v>5</v>
      </c>
      <c r="Q122" s="75">
        <v>0</v>
      </c>
      <c r="R122" s="75">
        <v>0</v>
      </c>
      <c r="S122" s="75">
        <v>5</v>
      </c>
      <c r="T122" s="75">
        <v>2</v>
      </c>
      <c r="U122" s="75">
        <v>2</v>
      </c>
      <c r="V122" s="75">
        <v>2</v>
      </c>
      <c r="W122" s="75">
        <v>2</v>
      </c>
      <c r="X122" s="75">
        <v>0</v>
      </c>
      <c r="Y122" s="75">
        <v>2</v>
      </c>
      <c r="Z122" s="75">
        <v>0</v>
      </c>
      <c r="AA122" s="75">
        <v>0</v>
      </c>
      <c r="AB122" s="141" t="s">
        <v>102</v>
      </c>
      <c r="AC122" s="134" t="s">
        <v>32</v>
      </c>
      <c r="AD122" s="135"/>
      <c r="AE122" s="135"/>
      <c r="AF122" s="135"/>
      <c r="AG122" s="130">
        <v>63713.7</v>
      </c>
      <c r="AH122" s="88">
        <v>40880.400000000001</v>
      </c>
      <c r="AI122" s="88">
        <v>41467.699999999997</v>
      </c>
      <c r="AJ122" s="88">
        <v>41467.699999999997</v>
      </c>
      <c r="AK122" s="88">
        <v>41467.699999999997</v>
      </c>
      <c r="AL122" s="88">
        <v>41467.699999999997</v>
      </c>
      <c r="AM122" s="46">
        <f t="shared" si="18"/>
        <v>270464.90000000002</v>
      </c>
      <c r="AN122" s="5"/>
      <c r="AR122" s="131"/>
    </row>
    <row r="123" spans="1:44" s="4" customFormat="1" ht="49.5" customHeight="1" x14ac:dyDescent="0.25">
      <c r="A123" s="75"/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>
        <v>0</v>
      </c>
      <c r="S123" s="75">
        <v>5</v>
      </c>
      <c r="T123" s="75">
        <v>2</v>
      </c>
      <c r="U123" s="75">
        <v>2</v>
      </c>
      <c r="V123" s="75">
        <v>2</v>
      </c>
      <c r="W123" s="75">
        <v>2</v>
      </c>
      <c r="X123" s="75">
        <v>0</v>
      </c>
      <c r="Y123" s="75">
        <v>2</v>
      </c>
      <c r="Z123" s="75">
        <v>0</v>
      </c>
      <c r="AA123" s="75">
        <v>1</v>
      </c>
      <c r="AB123" s="127" t="s">
        <v>103</v>
      </c>
      <c r="AC123" s="78" t="s">
        <v>49</v>
      </c>
      <c r="AD123" s="81"/>
      <c r="AE123" s="81"/>
      <c r="AF123" s="81"/>
      <c r="AG123" s="137">
        <v>12</v>
      </c>
      <c r="AH123" s="96">
        <v>9</v>
      </c>
      <c r="AI123" s="96">
        <v>9</v>
      </c>
      <c r="AJ123" s="96">
        <v>7</v>
      </c>
      <c r="AK123" s="96">
        <v>7</v>
      </c>
      <c r="AL123" s="96">
        <v>7</v>
      </c>
      <c r="AM123" s="66">
        <f t="shared" si="18"/>
        <v>51</v>
      </c>
      <c r="AN123" s="5"/>
    </row>
    <row r="124" spans="1:44" s="4" customFormat="1" ht="49.5" customHeight="1" x14ac:dyDescent="0.25">
      <c r="A124" s="75"/>
      <c r="B124" s="75"/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>
        <v>0</v>
      </c>
      <c r="S124" s="75">
        <v>5</v>
      </c>
      <c r="T124" s="75">
        <v>2</v>
      </c>
      <c r="U124" s="75">
        <v>2</v>
      </c>
      <c r="V124" s="75">
        <v>2</v>
      </c>
      <c r="W124" s="75">
        <v>2</v>
      </c>
      <c r="X124" s="75">
        <v>0</v>
      </c>
      <c r="Y124" s="75">
        <v>2</v>
      </c>
      <c r="Z124" s="75">
        <v>0</v>
      </c>
      <c r="AA124" s="75">
        <v>2</v>
      </c>
      <c r="AB124" s="127" t="s">
        <v>189</v>
      </c>
      <c r="AC124" s="78" t="s">
        <v>32</v>
      </c>
      <c r="AD124" s="81"/>
      <c r="AE124" s="81"/>
      <c r="AF124" s="81"/>
      <c r="AG124" s="130">
        <v>9881</v>
      </c>
      <c r="AH124" s="88">
        <v>0</v>
      </c>
      <c r="AI124" s="88">
        <v>0</v>
      </c>
      <c r="AJ124" s="88">
        <v>0</v>
      </c>
      <c r="AK124" s="88">
        <v>0</v>
      </c>
      <c r="AL124" s="88">
        <v>0</v>
      </c>
      <c r="AM124" s="88">
        <v>9881</v>
      </c>
      <c r="AN124" s="5"/>
    </row>
    <row r="125" spans="1:44" s="4" customFormat="1" ht="49.5" customHeight="1" x14ac:dyDescent="0.25">
      <c r="A125" s="75"/>
      <c r="B125" s="75"/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>
        <v>0</v>
      </c>
      <c r="S125" s="75">
        <v>5</v>
      </c>
      <c r="T125" s="75">
        <v>2</v>
      </c>
      <c r="U125" s="75">
        <v>2</v>
      </c>
      <c r="V125" s="75">
        <v>2</v>
      </c>
      <c r="W125" s="75">
        <v>2</v>
      </c>
      <c r="X125" s="75">
        <v>0</v>
      </c>
      <c r="Y125" s="75">
        <v>2</v>
      </c>
      <c r="Z125" s="75">
        <v>0</v>
      </c>
      <c r="AA125" s="75">
        <v>3</v>
      </c>
      <c r="AB125" s="127" t="s">
        <v>190</v>
      </c>
      <c r="AC125" s="78" t="s">
        <v>32</v>
      </c>
      <c r="AD125" s="81"/>
      <c r="AE125" s="81"/>
      <c r="AF125" s="81"/>
      <c r="AG125" s="130">
        <v>7269.2</v>
      </c>
      <c r="AH125" s="88">
        <v>0</v>
      </c>
      <c r="AI125" s="88">
        <v>0</v>
      </c>
      <c r="AJ125" s="88">
        <v>0</v>
      </c>
      <c r="AK125" s="88">
        <v>0</v>
      </c>
      <c r="AL125" s="88">
        <v>0</v>
      </c>
      <c r="AM125" s="88">
        <v>7269.2</v>
      </c>
      <c r="AN125" s="5"/>
    </row>
    <row r="126" spans="1:44" s="4" customFormat="1" ht="49.5" customHeight="1" x14ac:dyDescent="0.25">
      <c r="A126" s="75"/>
      <c r="B126" s="75"/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>
        <v>0</v>
      </c>
      <c r="S126" s="75">
        <v>5</v>
      </c>
      <c r="T126" s="75">
        <v>2</v>
      </c>
      <c r="U126" s="75">
        <v>2</v>
      </c>
      <c r="V126" s="75">
        <v>2</v>
      </c>
      <c r="W126" s="75">
        <v>2</v>
      </c>
      <c r="X126" s="75">
        <v>0</v>
      </c>
      <c r="Y126" s="75">
        <v>2</v>
      </c>
      <c r="Z126" s="75">
        <v>0</v>
      </c>
      <c r="AA126" s="75">
        <v>4</v>
      </c>
      <c r="AB126" s="127" t="s">
        <v>191</v>
      </c>
      <c r="AC126" s="78" t="s">
        <v>32</v>
      </c>
      <c r="AD126" s="81"/>
      <c r="AE126" s="81"/>
      <c r="AF126" s="81"/>
      <c r="AG126" s="130">
        <v>5077.8999999999996</v>
      </c>
      <c r="AH126" s="88">
        <v>0</v>
      </c>
      <c r="AI126" s="88">
        <v>0</v>
      </c>
      <c r="AJ126" s="88">
        <v>0</v>
      </c>
      <c r="AK126" s="88">
        <v>0</v>
      </c>
      <c r="AL126" s="88">
        <v>0</v>
      </c>
      <c r="AM126" s="88">
        <v>5077.8999999999996</v>
      </c>
      <c r="AN126" s="5"/>
    </row>
    <row r="127" spans="1:44" s="4" customFormat="1" ht="49.5" customHeight="1" x14ac:dyDescent="0.25">
      <c r="A127" s="75"/>
      <c r="B127" s="75"/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>
        <v>0</v>
      </c>
      <c r="S127" s="75">
        <v>5</v>
      </c>
      <c r="T127" s="75">
        <v>2</v>
      </c>
      <c r="U127" s="75">
        <v>2</v>
      </c>
      <c r="V127" s="75">
        <v>2</v>
      </c>
      <c r="W127" s="75">
        <v>2</v>
      </c>
      <c r="X127" s="75">
        <v>0</v>
      </c>
      <c r="Y127" s="75">
        <v>2</v>
      </c>
      <c r="Z127" s="75">
        <v>0</v>
      </c>
      <c r="AA127" s="75">
        <v>5</v>
      </c>
      <c r="AB127" s="127" t="s">
        <v>192</v>
      </c>
      <c r="AC127" s="78" t="s">
        <v>32</v>
      </c>
      <c r="AD127" s="81"/>
      <c r="AE127" s="81"/>
      <c r="AF127" s="81"/>
      <c r="AG127" s="130">
        <v>4717.8999999999996</v>
      </c>
      <c r="AH127" s="88">
        <v>0</v>
      </c>
      <c r="AI127" s="88">
        <v>0</v>
      </c>
      <c r="AJ127" s="88">
        <v>0</v>
      </c>
      <c r="AK127" s="88">
        <v>0</v>
      </c>
      <c r="AL127" s="88">
        <v>0</v>
      </c>
      <c r="AM127" s="88">
        <v>4717.8999999999996</v>
      </c>
      <c r="AN127" s="5"/>
    </row>
    <row r="128" spans="1:44" s="4" customFormat="1" ht="49.5" customHeight="1" x14ac:dyDescent="0.25">
      <c r="A128" s="75"/>
      <c r="B128" s="75"/>
      <c r="C128" s="75"/>
      <c r="D128" s="75"/>
      <c r="E128" s="75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75"/>
      <c r="Q128" s="75"/>
      <c r="R128" s="75">
        <v>0</v>
      </c>
      <c r="S128" s="75">
        <v>5</v>
      </c>
      <c r="T128" s="75">
        <v>2</v>
      </c>
      <c r="U128" s="75">
        <v>2</v>
      </c>
      <c r="V128" s="75">
        <v>2</v>
      </c>
      <c r="W128" s="75">
        <v>2</v>
      </c>
      <c r="X128" s="75">
        <v>0</v>
      </c>
      <c r="Y128" s="75">
        <v>2</v>
      </c>
      <c r="Z128" s="75">
        <v>0</v>
      </c>
      <c r="AA128" s="75">
        <v>6</v>
      </c>
      <c r="AB128" s="127" t="s">
        <v>193</v>
      </c>
      <c r="AC128" s="78" t="s">
        <v>32</v>
      </c>
      <c r="AD128" s="81"/>
      <c r="AE128" s="81"/>
      <c r="AF128" s="81"/>
      <c r="AG128" s="130">
        <v>5922.3</v>
      </c>
      <c r="AH128" s="88">
        <v>0</v>
      </c>
      <c r="AI128" s="88">
        <v>0</v>
      </c>
      <c r="AJ128" s="88">
        <v>0</v>
      </c>
      <c r="AK128" s="88">
        <v>0</v>
      </c>
      <c r="AL128" s="88">
        <v>0</v>
      </c>
      <c r="AM128" s="88">
        <v>5922.3</v>
      </c>
      <c r="AN128" s="5"/>
    </row>
    <row r="129" spans="1:40" s="4" customFormat="1" ht="49.5" customHeight="1" x14ac:dyDescent="0.25">
      <c r="A129" s="75"/>
      <c r="B129" s="75"/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>
        <v>0</v>
      </c>
      <c r="S129" s="75">
        <v>5</v>
      </c>
      <c r="T129" s="75">
        <v>2</v>
      </c>
      <c r="U129" s="75">
        <v>2</v>
      </c>
      <c r="V129" s="75">
        <v>2</v>
      </c>
      <c r="W129" s="75">
        <v>2</v>
      </c>
      <c r="X129" s="75">
        <v>0</v>
      </c>
      <c r="Y129" s="75">
        <v>2</v>
      </c>
      <c r="Z129" s="75">
        <v>0</v>
      </c>
      <c r="AA129" s="75">
        <v>7</v>
      </c>
      <c r="AB129" s="127" t="s">
        <v>194</v>
      </c>
      <c r="AC129" s="78" t="s">
        <v>32</v>
      </c>
      <c r="AD129" s="81"/>
      <c r="AE129" s="81"/>
      <c r="AF129" s="81"/>
      <c r="AG129" s="130">
        <v>6325.3</v>
      </c>
      <c r="AH129" s="88">
        <v>0</v>
      </c>
      <c r="AI129" s="88">
        <v>0</v>
      </c>
      <c r="AJ129" s="88">
        <v>0</v>
      </c>
      <c r="AK129" s="88">
        <v>0</v>
      </c>
      <c r="AL129" s="88">
        <v>0</v>
      </c>
      <c r="AM129" s="88">
        <v>6325.3</v>
      </c>
      <c r="AN129" s="5"/>
    </row>
    <row r="130" spans="1:40" s="4" customFormat="1" ht="49.5" customHeight="1" x14ac:dyDescent="0.25">
      <c r="A130" s="75"/>
      <c r="B130" s="75"/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  <c r="Q130" s="75"/>
      <c r="R130" s="75">
        <v>0</v>
      </c>
      <c r="S130" s="75">
        <v>5</v>
      </c>
      <c r="T130" s="75">
        <v>2</v>
      </c>
      <c r="U130" s="75">
        <v>2</v>
      </c>
      <c r="V130" s="75">
        <v>2</v>
      </c>
      <c r="W130" s="75">
        <v>2</v>
      </c>
      <c r="X130" s="75">
        <v>0</v>
      </c>
      <c r="Y130" s="75">
        <v>2</v>
      </c>
      <c r="Z130" s="75">
        <v>0</v>
      </c>
      <c r="AA130" s="75">
        <v>8</v>
      </c>
      <c r="AB130" s="129" t="s">
        <v>200</v>
      </c>
      <c r="AC130" s="78" t="s">
        <v>32</v>
      </c>
      <c r="AD130" s="81"/>
      <c r="AE130" s="81"/>
      <c r="AF130" s="81"/>
      <c r="AG130" s="130">
        <v>15958.9</v>
      </c>
      <c r="AH130" s="88">
        <v>0</v>
      </c>
      <c r="AI130" s="88">
        <v>0</v>
      </c>
      <c r="AJ130" s="88">
        <v>0</v>
      </c>
      <c r="AK130" s="88">
        <v>0</v>
      </c>
      <c r="AL130" s="88">
        <v>0</v>
      </c>
      <c r="AM130" s="130">
        <v>1594.9</v>
      </c>
      <c r="AN130" s="5"/>
    </row>
    <row r="131" spans="1:40" s="4" customFormat="1" ht="75" customHeight="1" x14ac:dyDescent="0.25">
      <c r="A131" s="75"/>
      <c r="B131" s="75"/>
      <c r="C131" s="75"/>
      <c r="D131" s="75"/>
      <c r="E131" s="75"/>
      <c r="F131" s="75"/>
      <c r="G131" s="75"/>
      <c r="H131" s="75"/>
      <c r="I131" s="75"/>
      <c r="J131" s="75"/>
      <c r="K131" s="75"/>
      <c r="L131" s="75"/>
      <c r="M131" s="75"/>
      <c r="N131" s="75"/>
      <c r="O131" s="75"/>
      <c r="P131" s="75"/>
      <c r="Q131" s="75"/>
      <c r="R131" s="75">
        <v>0</v>
      </c>
      <c r="S131" s="75">
        <v>5</v>
      </c>
      <c r="T131" s="75">
        <v>2</v>
      </c>
      <c r="U131" s="75">
        <v>2</v>
      </c>
      <c r="V131" s="75">
        <v>2</v>
      </c>
      <c r="W131" s="75">
        <v>2</v>
      </c>
      <c r="X131" s="75">
        <v>0</v>
      </c>
      <c r="Y131" s="75">
        <v>2</v>
      </c>
      <c r="Z131" s="75">
        <v>0</v>
      </c>
      <c r="AA131" s="75">
        <v>9</v>
      </c>
      <c r="AB131" s="129" t="s">
        <v>203</v>
      </c>
      <c r="AC131" s="78" t="s">
        <v>32</v>
      </c>
      <c r="AD131" s="81"/>
      <c r="AE131" s="81"/>
      <c r="AF131" s="81"/>
      <c r="AG131" s="130">
        <v>3313.8</v>
      </c>
      <c r="AH131" s="88">
        <v>0</v>
      </c>
      <c r="AI131" s="88">
        <v>0</v>
      </c>
      <c r="AJ131" s="88">
        <v>0</v>
      </c>
      <c r="AK131" s="88">
        <v>0</v>
      </c>
      <c r="AL131" s="88">
        <v>0</v>
      </c>
      <c r="AM131" s="130">
        <v>3313.8</v>
      </c>
      <c r="AN131" s="5"/>
    </row>
    <row r="132" spans="1:40" s="4" customFormat="1" ht="49.5" customHeight="1" x14ac:dyDescent="0.25">
      <c r="A132" s="75"/>
      <c r="B132" s="75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  <c r="P132" s="75"/>
      <c r="Q132" s="75"/>
      <c r="R132" s="75">
        <v>0</v>
      </c>
      <c r="S132" s="75">
        <v>5</v>
      </c>
      <c r="T132" s="75">
        <v>2</v>
      </c>
      <c r="U132" s="75">
        <v>2</v>
      </c>
      <c r="V132" s="75">
        <v>2</v>
      </c>
      <c r="W132" s="75">
        <v>2</v>
      </c>
      <c r="X132" s="75">
        <v>0</v>
      </c>
      <c r="Y132" s="75">
        <v>2</v>
      </c>
      <c r="Z132" s="75">
        <v>1</v>
      </c>
      <c r="AA132" s="75">
        <v>0</v>
      </c>
      <c r="AB132" s="129" t="s">
        <v>204</v>
      </c>
      <c r="AC132" s="78" t="s">
        <v>32</v>
      </c>
      <c r="AD132" s="81"/>
      <c r="AE132" s="81"/>
      <c r="AF132" s="81"/>
      <c r="AG132" s="130">
        <v>5142.2</v>
      </c>
      <c r="AH132" s="88">
        <v>0</v>
      </c>
      <c r="AI132" s="88">
        <v>0</v>
      </c>
      <c r="AJ132" s="88">
        <v>0</v>
      </c>
      <c r="AK132" s="88">
        <v>0</v>
      </c>
      <c r="AL132" s="88">
        <v>0</v>
      </c>
      <c r="AM132" s="130">
        <v>5142.2</v>
      </c>
      <c r="AN132" s="5"/>
    </row>
    <row r="133" spans="1:40" s="4" customFormat="1" ht="68.25" customHeight="1" x14ac:dyDescent="0.25">
      <c r="A133" s="75">
        <v>8</v>
      </c>
      <c r="B133" s="75">
        <v>0</v>
      </c>
      <c r="C133" s="75">
        <v>2</v>
      </c>
      <c r="D133" s="75">
        <v>0</v>
      </c>
      <c r="E133" s="75">
        <v>4</v>
      </c>
      <c r="F133" s="75">
        <v>0</v>
      </c>
      <c r="G133" s="75">
        <v>9</v>
      </c>
      <c r="H133" s="75">
        <v>0</v>
      </c>
      <c r="I133" s="75">
        <v>5</v>
      </c>
      <c r="J133" s="75">
        <v>2</v>
      </c>
      <c r="K133" s="75">
        <v>0</v>
      </c>
      <c r="L133" s="75">
        <v>2</v>
      </c>
      <c r="M133" s="75" t="s">
        <v>81</v>
      </c>
      <c r="N133" s="75">
        <v>0</v>
      </c>
      <c r="O133" s="75">
        <v>2</v>
      </c>
      <c r="P133" s="75">
        <v>2</v>
      </c>
      <c r="Q133" s="97">
        <v>1</v>
      </c>
      <c r="R133" s="75">
        <v>0</v>
      </c>
      <c r="S133" s="75">
        <v>5</v>
      </c>
      <c r="T133" s="75">
        <v>2</v>
      </c>
      <c r="U133" s="75">
        <v>2</v>
      </c>
      <c r="V133" s="75">
        <v>2</v>
      </c>
      <c r="W133" s="75">
        <v>2</v>
      </c>
      <c r="X133" s="75">
        <v>0</v>
      </c>
      <c r="Y133" s="75">
        <v>3</v>
      </c>
      <c r="Z133" s="75">
        <v>0</v>
      </c>
      <c r="AA133" s="75">
        <v>0</v>
      </c>
      <c r="AB133" s="63" t="s">
        <v>104</v>
      </c>
      <c r="AC133" s="78" t="s">
        <v>32</v>
      </c>
      <c r="AD133" s="81"/>
      <c r="AE133" s="81"/>
      <c r="AF133" s="81"/>
      <c r="AG133" s="88">
        <v>906.4</v>
      </c>
      <c r="AH133" s="88">
        <v>0</v>
      </c>
      <c r="AI133" s="88">
        <v>0</v>
      </c>
      <c r="AJ133" s="88">
        <v>0</v>
      </c>
      <c r="AK133" s="88">
        <v>0</v>
      </c>
      <c r="AL133" s="88">
        <v>0</v>
      </c>
      <c r="AM133" s="46">
        <f t="shared" si="18"/>
        <v>906.4</v>
      </c>
      <c r="AN133" s="5"/>
    </row>
    <row r="134" spans="1:40" s="4" customFormat="1" ht="49.5" customHeight="1" x14ac:dyDescent="0.25">
      <c r="A134" s="75"/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>
        <v>0</v>
      </c>
      <c r="S134" s="75">
        <v>5</v>
      </c>
      <c r="T134" s="75">
        <v>2</v>
      </c>
      <c r="U134" s="75">
        <v>2</v>
      </c>
      <c r="V134" s="75">
        <v>2</v>
      </c>
      <c r="W134" s="75">
        <v>2</v>
      </c>
      <c r="X134" s="75">
        <v>0</v>
      </c>
      <c r="Y134" s="75">
        <v>3</v>
      </c>
      <c r="Z134" s="75">
        <v>0</v>
      </c>
      <c r="AA134" s="75">
        <v>1</v>
      </c>
      <c r="AB134" s="59" t="s">
        <v>105</v>
      </c>
      <c r="AC134" s="78" t="s">
        <v>86</v>
      </c>
      <c r="AD134" s="81"/>
      <c r="AE134" s="81"/>
      <c r="AF134" s="81"/>
      <c r="AG134" s="96">
        <v>330</v>
      </c>
      <c r="AH134" s="96">
        <v>0</v>
      </c>
      <c r="AI134" s="96">
        <v>0</v>
      </c>
      <c r="AJ134" s="96">
        <v>0</v>
      </c>
      <c r="AK134" s="96">
        <v>0</v>
      </c>
      <c r="AL134" s="96">
        <v>0</v>
      </c>
      <c r="AM134" s="66">
        <f t="shared" si="18"/>
        <v>330</v>
      </c>
      <c r="AN134" s="5"/>
    </row>
    <row r="135" spans="1:40" s="4" customFormat="1" ht="71.25" customHeight="1" x14ac:dyDescent="0.25">
      <c r="A135" s="97">
        <v>8</v>
      </c>
      <c r="B135" s="97">
        <v>0</v>
      </c>
      <c r="C135" s="97">
        <v>2</v>
      </c>
      <c r="D135" s="97">
        <v>0</v>
      </c>
      <c r="E135" s="97">
        <v>4</v>
      </c>
      <c r="F135" s="97">
        <v>0</v>
      </c>
      <c r="G135" s="97">
        <v>9</v>
      </c>
      <c r="H135" s="97">
        <v>0</v>
      </c>
      <c r="I135" s="97">
        <v>5</v>
      </c>
      <c r="J135" s="97">
        <v>2</v>
      </c>
      <c r="K135" s="97">
        <v>0</v>
      </c>
      <c r="L135" s="97">
        <v>2</v>
      </c>
      <c r="M135" s="97">
        <v>1</v>
      </c>
      <c r="N135" s="97">
        <v>0</v>
      </c>
      <c r="O135" s="97">
        <v>2</v>
      </c>
      <c r="P135" s="97">
        <v>2</v>
      </c>
      <c r="Q135" s="97">
        <v>1</v>
      </c>
      <c r="R135" s="75">
        <v>0</v>
      </c>
      <c r="S135" s="75">
        <v>5</v>
      </c>
      <c r="T135" s="75">
        <v>2</v>
      </c>
      <c r="U135" s="75">
        <v>2</v>
      </c>
      <c r="V135" s="75">
        <v>2</v>
      </c>
      <c r="W135" s="75">
        <v>2</v>
      </c>
      <c r="X135" s="75">
        <v>0</v>
      </c>
      <c r="Y135" s="75">
        <v>4</v>
      </c>
      <c r="Z135" s="75">
        <v>0</v>
      </c>
      <c r="AA135" s="75">
        <v>0</v>
      </c>
      <c r="AB135" s="98" t="s">
        <v>106</v>
      </c>
      <c r="AC135" s="99" t="s">
        <v>32</v>
      </c>
      <c r="AD135" s="100"/>
      <c r="AE135" s="100"/>
      <c r="AF135" s="100"/>
      <c r="AG135" s="86">
        <v>4166</v>
      </c>
      <c r="AH135" s="88">
        <v>0</v>
      </c>
      <c r="AI135" s="88">
        <v>0</v>
      </c>
      <c r="AJ135" s="88">
        <v>0</v>
      </c>
      <c r="AK135" s="88">
        <v>0</v>
      </c>
      <c r="AL135" s="88">
        <v>0</v>
      </c>
      <c r="AM135" s="45">
        <f t="shared" si="18"/>
        <v>4166</v>
      </c>
      <c r="AN135" s="5"/>
    </row>
    <row r="136" spans="1:40" s="4" customFormat="1" ht="49.5" customHeight="1" x14ac:dyDescent="0.25">
      <c r="A136" s="75"/>
      <c r="B136" s="75"/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75"/>
      <c r="Q136" s="75"/>
      <c r="R136" s="75">
        <v>0</v>
      </c>
      <c r="S136" s="75">
        <v>5</v>
      </c>
      <c r="T136" s="75">
        <v>2</v>
      </c>
      <c r="U136" s="75">
        <v>2</v>
      </c>
      <c r="V136" s="75">
        <v>2</v>
      </c>
      <c r="W136" s="75">
        <v>2</v>
      </c>
      <c r="X136" s="75">
        <v>0</v>
      </c>
      <c r="Y136" s="75">
        <v>4</v>
      </c>
      <c r="Z136" s="75">
        <v>0</v>
      </c>
      <c r="AA136" s="75">
        <v>1</v>
      </c>
      <c r="AB136" s="98" t="s">
        <v>107</v>
      </c>
      <c r="AC136" s="99" t="s">
        <v>86</v>
      </c>
      <c r="AD136" s="100"/>
      <c r="AE136" s="100"/>
      <c r="AF136" s="100"/>
      <c r="AG136" s="101">
        <v>330</v>
      </c>
      <c r="AH136" s="96">
        <v>0</v>
      </c>
      <c r="AI136" s="96">
        <v>0</v>
      </c>
      <c r="AJ136" s="96">
        <v>0</v>
      </c>
      <c r="AK136" s="96">
        <v>0</v>
      </c>
      <c r="AL136" s="96">
        <v>0</v>
      </c>
      <c r="AM136" s="66">
        <v>330</v>
      </c>
      <c r="AN136" s="5"/>
    </row>
    <row r="137" spans="1:40" s="4" customFormat="1" ht="81" customHeight="1" x14ac:dyDescent="0.25">
      <c r="A137" s="97">
        <v>8</v>
      </c>
      <c r="B137" s="97">
        <v>0</v>
      </c>
      <c r="C137" s="97">
        <v>2</v>
      </c>
      <c r="D137" s="97">
        <v>0</v>
      </c>
      <c r="E137" s="97">
        <v>4</v>
      </c>
      <c r="F137" s="97">
        <v>0</v>
      </c>
      <c r="G137" s="97">
        <v>9</v>
      </c>
      <c r="H137" s="97">
        <v>0</v>
      </c>
      <c r="I137" s="97">
        <v>5</v>
      </c>
      <c r="J137" s="97">
        <v>2</v>
      </c>
      <c r="K137" s="97">
        <v>0</v>
      </c>
      <c r="L137" s="97">
        <v>2</v>
      </c>
      <c r="M137" s="97" t="s">
        <v>81</v>
      </c>
      <c r="N137" s="97">
        <v>0</v>
      </c>
      <c r="O137" s="97">
        <v>2</v>
      </c>
      <c r="P137" s="97">
        <v>2</v>
      </c>
      <c r="Q137" s="97">
        <v>2</v>
      </c>
      <c r="R137" s="75">
        <v>0</v>
      </c>
      <c r="S137" s="75">
        <v>5</v>
      </c>
      <c r="T137" s="75">
        <v>2</v>
      </c>
      <c r="U137" s="75">
        <v>2</v>
      </c>
      <c r="V137" s="75">
        <v>2</v>
      </c>
      <c r="W137" s="75">
        <v>2</v>
      </c>
      <c r="X137" s="75">
        <v>0</v>
      </c>
      <c r="Y137" s="75">
        <v>5</v>
      </c>
      <c r="Z137" s="75">
        <v>0</v>
      </c>
      <c r="AA137" s="75">
        <v>0</v>
      </c>
      <c r="AB137" s="98" t="s">
        <v>198</v>
      </c>
      <c r="AC137" s="99" t="s">
        <v>32</v>
      </c>
      <c r="AD137" s="100"/>
      <c r="AE137" s="100"/>
      <c r="AF137" s="100"/>
      <c r="AG137" s="86">
        <v>677.1</v>
      </c>
      <c r="AH137" s="86">
        <v>895.4</v>
      </c>
      <c r="AI137" s="88">
        <v>0</v>
      </c>
      <c r="AJ137" s="88">
        <v>0</v>
      </c>
      <c r="AK137" s="88">
        <v>0</v>
      </c>
      <c r="AL137" s="88">
        <v>0</v>
      </c>
      <c r="AM137" s="45">
        <f>AG137+AH137+AI137+AJ137+AK137+AL137</f>
        <v>1572.5</v>
      </c>
      <c r="AN137" s="5"/>
    </row>
    <row r="138" spans="1:40" s="4" customFormat="1" ht="49.5" customHeight="1" x14ac:dyDescent="0.25">
      <c r="A138" s="75"/>
      <c r="B138" s="75"/>
      <c r="C138" s="75"/>
      <c r="D138" s="75"/>
      <c r="E138" s="75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  <c r="Q138" s="75"/>
      <c r="R138" s="75">
        <v>0</v>
      </c>
      <c r="S138" s="75">
        <v>5</v>
      </c>
      <c r="T138" s="75">
        <v>2</v>
      </c>
      <c r="U138" s="75">
        <v>2</v>
      </c>
      <c r="V138" s="75">
        <v>2</v>
      </c>
      <c r="W138" s="75">
        <v>2</v>
      </c>
      <c r="X138" s="75">
        <v>0</v>
      </c>
      <c r="Y138" s="75">
        <v>5</v>
      </c>
      <c r="Z138" s="75">
        <v>0</v>
      </c>
      <c r="AA138" s="75">
        <v>1</v>
      </c>
      <c r="AB138" s="98" t="s">
        <v>108</v>
      </c>
      <c r="AC138" s="99" t="s">
        <v>86</v>
      </c>
      <c r="AD138" s="100"/>
      <c r="AE138" s="100"/>
      <c r="AF138" s="100"/>
      <c r="AG138" s="101">
        <v>585</v>
      </c>
      <c r="AH138" s="101">
        <v>695</v>
      </c>
      <c r="AI138" s="96">
        <v>0</v>
      </c>
      <c r="AJ138" s="96">
        <v>0</v>
      </c>
      <c r="AK138" s="96">
        <v>0</v>
      </c>
      <c r="AL138" s="96">
        <v>0</v>
      </c>
      <c r="AM138" s="66">
        <f>AG138+AH138</f>
        <v>1280</v>
      </c>
      <c r="AN138" s="5"/>
    </row>
    <row r="139" spans="1:40" s="4" customFormat="1" ht="82.5" customHeight="1" x14ac:dyDescent="0.25">
      <c r="A139" s="138">
        <v>8</v>
      </c>
      <c r="B139" s="138">
        <v>0</v>
      </c>
      <c r="C139" s="138">
        <v>2</v>
      </c>
      <c r="D139" s="138">
        <v>0</v>
      </c>
      <c r="E139" s="138">
        <v>4</v>
      </c>
      <c r="F139" s="138">
        <v>0</v>
      </c>
      <c r="G139" s="138">
        <v>9</v>
      </c>
      <c r="H139" s="138">
        <v>0</v>
      </c>
      <c r="I139" s="138">
        <v>5</v>
      </c>
      <c r="J139" s="138">
        <v>2</v>
      </c>
      <c r="K139" s="138">
        <v>0</v>
      </c>
      <c r="L139" s="138">
        <v>2</v>
      </c>
      <c r="M139" s="138">
        <v>1</v>
      </c>
      <c r="N139" s="138">
        <v>0</v>
      </c>
      <c r="O139" s="138">
        <v>2</v>
      </c>
      <c r="P139" s="138">
        <v>2</v>
      </c>
      <c r="Q139" s="138">
        <v>2</v>
      </c>
      <c r="R139" s="75">
        <v>0</v>
      </c>
      <c r="S139" s="75">
        <v>5</v>
      </c>
      <c r="T139" s="75">
        <v>2</v>
      </c>
      <c r="U139" s="75">
        <v>2</v>
      </c>
      <c r="V139" s="75">
        <v>2</v>
      </c>
      <c r="W139" s="75">
        <v>2</v>
      </c>
      <c r="X139" s="75">
        <v>0</v>
      </c>
      <c r="Y139" s="75">
        <v>6</v>
      </c>
      <c r="Z139" s="75">
        <v>0</v>
      </c>
      <c r="AA139" s="75">
        <v>0</v>
      </c>
      <c r="AB139" s="133" t="s">
        <v>199</v>
      </c>
      <c r="AC139" s="99" t="s">
        <v>32</v>
      </c>
      <c r="AD139" s="100"/>
      <c r="AE139" s="100"/>
      <c r="AF139" s="100"/>
      <c r="AG139" s="130">
        <v>6093.7</v>
      </c>
      <c r="AH139" s="101">
        <v>0</v>
      </c>
      <c r="AI139" s="96">
        <v>0</v>
      </c>
      <c r="AJ139" s="96">
        <v>0</v>
      </c>
      <c r="AK139" s="96">
        <v>0</v>
      </c>
      <c r="AL139" s="96">
        <v>0</v>
      </c>
      <c r="AM139" s="45">
        <f>AG139+AH139+AI139+AJ139+AK139+AL139</f>
        <v>6093.7</v>
      </c>
      <c r="AN139" s="5"/>
    </row>
    <row r="140" spans="1:40" s="4" customFormat="1" ht="49.5" customHeight="1" x14ac:dyDescent="0.25">
      <c r="A140" s="75"/>
      <c r="B140" s="75"/>
      <c r="C140" s="75"/>
      <c r="D140" s="75"/>
      <c r="E140" s="75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  <c r="Q140" s="75"/>
      <c r="R140" s="75">
        <v>0</v>
      </c>
      <c r="S140" s="75">
        <v>5</v>
      </c>
      <c r="T140" s="75">
        <v>2</v>
      </c>
      <c r="U140" s="75">
        <v>2</v>
      </c>
      <c r="V140" s="75">
        <v>2</v>
      </c>
      <c r="W140" s="75">
        <v>2</v>
      </c>
      <c r="X140" s="75">
        <v>0</v>
      </c>
      <c r="Y140" s="75">
        <v>6</v>
      </c>
      <c r="Z140" s="75">
        <v>0</v>
      </c>
      <c r="AA140" s="75">
        <v>1</v>
      </c>
      <c r="AB140" s="98" t="s">
        <v>197</v>
      </c>
      <c r="AC140" s="99" t="s">
        <v>86</v>
      </c>
      <c r="AD140" s="100"/>
      <c r="AE140" s="100"/>
      <c r="AF140" s="100"/>
      <c r="AG140" s="101">
        <v>585</v>
      </c>
      <c r="AH140" s="101">
        <v>0</v>
      </c>
      <c r="AI140" s="96">
        <v>0</v>
      </c>
      <c r="AJ140" s="96">
        <v>0</v>
      </c>
      <c r="AK140" s="96">
        <v>0</v>
      </c>
      <c r="AL140" s="96">
        <v>0</v>
      </c>
      <c r="AM140" s="66">
        <v>585</v>
      </c>
      <c r="AN140" s="5"/>
    </row>
    <row r="141" spans="1:40" s="4" customFormat="1" ht="63" x14ac:dyDescent="0.25">
      <c r="A141" s="75"/>
      <c r="B141" s="75"/>
      <c r="C141" s="75"/>
      <c r="D141" s="75"/>
      <c r="E141" s="75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75"/>
      <c r="Q141" s="75"/>
      <c r="R141" s="48">
        <v>0</v>
      </c>
      <c r="S141" s="48">
        <v>5</v>
      </c>
      <c r="T141" s="48">
        <v>2</v>
      </c>
      <c r="U141" s="48">
        <v>2</v>
      </c>
      <c r="V141" s="48">
        <v>3</v>
      </c>
      <c r="W141" s="48">
        <v>0</v>
      </c>
      <c r="X141" s="48">
        <v>0</v>
      </c>
      <c r="Y141" s="48">
        <v>0</v>
      </c>
      <c r="Z141" s="48">
        <v>0</v>
      </c>
      <c r="AA141" s="48">
        <v>0</v>
      </c>
      <c r="AB141" s="79" t="s">
        <v>109</v>
      </c>
      <c r="AC141" s="102" t="s">
        <v>32</v>
      </c>
      <c r="AD141" s="103"/>
      <c r="AE141" s="103"/>
      <c r="AF141" s="103"/>
      <c r="AG141" s="58">
        <f t="shared" ref="AG141:AL141" si="19">AG143+AG147</f>
        <v>10374.799999999999</v>
      </c>
      <c r="AH141" s="58">
        <f t="shared" si="19"/>
        <v>8046.7</v>
      </c>
      <c r="AI141" s="58">
        <f t="shared" si="19"/>
        <v>8368.4</v>
      </c>
      <c r="AJ141" s="58">
        <f t="shared" si="19"/>
        <v>9414.5</v>
      </c>
      <c r="AK141" s="58">
        <f t="shared" si="19"/>
        <v>9414.5</v>
      </c>
      <c r="AL141" s="58">
        <f t="shared" si="19"/>
        <v>9414.5</v>
      </c>
      <c r="AM141" s="104">
        <f t="shared" ref="AM141:AM151" si="20">AG141+AH141+AI141+AJ141+AK141+AL141</f>
        <v>55033.4</v>
      </c>
      <c r="AN141" s="5"/>
    </row>
    <row r="142" spans="1:40" s="4" customFormat="1" ht="47.25" x14ac:dyDescent="0.25">
      <c r="A142" s="75"/>
      <c r="B142" s="75"/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  <c r="R142" s="48">
        <v>0</v>
      </c>
      <c r="S142" s="48">
        <v>5</v>
      </c>
      <c r="T142" s="48">
        <v>2</v>
      </c>
      <c r="U142" s="48">
        <v>2</v>
      </c>
      <c r="V142" s="48">
        <v>3</v>
      </c>
      <c r="W142" s="48">
        <v>0</v>
      </c>
      <c r="X142" s="48">
        <v>0</v>
      </c>
      <c r="Y142" s="48">
        <v>0</v>
      </c>
      <c r="Z142" s="48">
        <v>0</v>
      </c>
      <c r="AA142" s="48">
        <v>1</v>
      </c>
      <c r="AB142" s="52" t="s">
        <v>110</v>
      </c>
      <c r="AC142" s="78" t="s">
        <v>111</v>
      </c>
      <c r="AD142" s="81"/>
      <c r="AE142" s="81"/>
      <c r="AF142" s="81"/>
      <c r="AG142" s="96">
        <v>1529</v>
      </c>
      <c r="AH142" s="96">
        <v>1500</v>
      </c>
      <c r="AI142" s="96">
        <v>1500</v>
      </c>
      <c r="AJ142" s="96">
        <v>1500</v>
      </c>
      <c r="AK142" s="96">
        <v>1500</v>
      </c>
      <c r="AL142" s="96">
        <v>1500</v>
      </c>
      <c r="AM142" s="105">
        <f t="shared" si="20"/>
        <v>9029</v>
      </c>
      <c r="AN142" s="5"/>
    </row>
    <row r="143" spans="1:40" s="4" customFormat="1" ht="31.5" x14ac:dyDescent="0.25">
      <c r="A143" s="75">
        <v>8</v>
      </c>
      <c r="B143" s="75">
        <v>0</v>
      </c>
      <c r="C143" s="75">
        <v>2</v>
      </c>
      <c r="D143" s="75">
        <v>0</v>
      </c>
      <c r="E143" s="75">
        <v>4</v>
      </c>
      <c r="F143" s="75">
        <v>0</v>
      </c>
      <c r="G143" s="75">
        <v>9</v>
      </c>
      <c r="H143" s="75">
        <v>0</v>
      </c>
      <c r="I143" s="75">
        <v>5</v>
      </c>
      <c r="J143" s="75">
        <v>2</v>
      </c>
      <c r="K143" s="75">
        <v>0</v>
      </c>
      <c r="L143" s="75">
        <v>3</v>
      </c>
      <c r="M143" s="75" t="s">
        <v>81</v>
      </c>
      <c r="N143" s="75">
        <v>1</v>
      </c>
      <c r="O143" s="75">
        <v>0</v>
      </c>
      <c r="P143" s="75">
        <v>2</v>
      </c>
      <c r="Q143" s="75">
        <v>0</v>
      </c>
      <c r="R143" s="48">
        <v>0</v>
      </c>
      <c r="S143" s="48">
        <v>5</v>
      </c>
      <c r="T143" s="48">
        <v>2</v>
      </c>
      <c r="U143" s="48">
        <v>2</v>
      </c>
      <c r="V143" s="48">
        <v>3</v>
      </c>
      <c r="W143" s="48">
        <v>3</v>
      </c>
      <c r="X143" s="48">
        <v>0</v>
      </c>
      <c r="Y143" s="48">
        <v>1</v>
      </c>
      <c r="Z143" s="48">
        <v>0</v>
      </c>
      <c r="AA143" s="48">
        <v>0</v>
      </c>
      <c r="AB143" s="133" t="s">
        <v>112</v>
      </c>
      <c r="AC143" s="134" t="s">
        <v>32</v>
      </c>
      <c r="AD143" s="135"/>
      <c r="AE143" s="135"/>
      <c r="AF143" s="135"/>
      <c r="AG143" s="130">
        <v>1037.5</v>
      </c>
      <c r="AH143" s="130">
        <v>804.7</v>
      </c>
      <c r="AI143" s="130">
        <v>836.8</v>
      </c>
      <c r="AJ143" s="88">
        <v>1882.9</v>
      </c>
      <c r="AK143" s="88">
        <v>1882.9</v>
      </c>
      <c r="AL143" s="88">
        <v>1882.9</v>
      </c>
      <c r="AM143" s="46">
        <f t="shared" si="20"/>
        <v>8327.6999999999989</v>
      </c>
      <c r="AN143" s="5"/>
    </row>
    <row r="144" spans="1:40" s="4" customFormat="1" ht="31.5" customHeight="1" x14ac:dyDescent="0.25">
      <c r="A144" s="75"/>
      <c r="B144" s="75"/>
      <c r="C144" s="75"/>
      <c r="D144" s="75"/>
      <c r="E144" s="75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  <c r="Q144" s="75"/>
      <c r="R144" s="48">
        <v>0</v>
      </c>
      <c r="S144" s="48">
        <v>5</v>
      </c>
      <c r="T144" s="48">
        <v>2</v>
      </c>
      <c r="U144" s="48">
        <v>2</v>
      </c>
      <c r="V144" s="48">
        <v>3</v>
      </c>
      <c r="W144" s="48">
        <v>3</v>
      </c>
      <c r="X144" s="48">
        <v>0</v>
      </c>
      <c r="Y144" s="48">
        <v>1</v>
      </c>
      <c r="Z144" s="48">
        <v>0</v>
      </c>
      <c r="AA144" s="48">
        <v>1</v>
      </c>
      <c r="AB144" s="132" t="s">
        <v>113</v>
      </c>
      <c r="AC144" s="78" t="s">
        <v>49</v>
      </c>
      <c r="AD144" s="81"/>
      <c r="AE144" s="81"/>
      <c r="AF144" s="81"/>
      <c r="AG144" s="96">
        <v>1</v>
      </c>
      <c r="AH144" s="96">
        <v>1</v>
      </c>
      <c r="AI144" s="96">
        <v>1</v>
      </c>
      <c r="AJ144" s="65">
        <v>1</v>
      </c>
      <c r="AK144" s="65">
        <v>1</v>
      </c>
      <c r="AL144" s="65">
        <v>1</v>
      </c>
      <c r="AM144" s="46">
        <f t="shared" si="20"/>
        <v>6</v>
      </c>
      <c r="AN144" s="5"/>
    </row>
    <row r="145" spans="1:69" s="4" customFormat="1" ht="75.75" customHeight="1" x14ac:dyDescent="0.25">
      <c r="A145" s="75"/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48">
        <v>0</v>
      </c>
      <c r="S145" s="48">
        <v>5</v>
      </c>
      <c r="T145" s="48">
        <v>2</v>
      </c>
      <c r="U145" s="48">
        <v>2</v>
      </c>
      <c r="V145" s="48">
        <v>3</v>
      </c>
      <c r="W145" s="48">
        <v>3</v>
      </c>
      <c r="X145" s="48">
        <v>0</v>
      </c>
      <c r="Y145" s="48">
        <v>1</v>
      </c>
      <c r="Z145" s="48">
        <v>0</v>
      </c>
      <c r="AA145" s="48">
        <v>2</v>
      </c>
      <c r="AB145" s="129" t="s">
        <v>196</v>
      </c>
      <c r="AC145" s="78" t="s">
        <v>32</v>
      </c>
      <c r="AD145" s="81"/>
      <c r="AE145" s="81"/>
      <c r="AF145" s="81"/>
      <c r="AG145" s="86">
        <v>740.6</v>
      </c>
      <c r="AH145" s="86">
        <v>0</v>
      </c>
      <c r="AI145" s="86">
        <v>0</v>
      </c>
      <c r="AJ145" s="86">
        <v>0</v>
      </c>
      <c r="AK145" s="86">
        <v>0</v>
      </c>
      <c r="AL145" s="86">
        <v>0</v>
      </c>
      <c r="AM145" s="46">
        <v>740.6</v>
      </c>
      <c r="AN145" s="5"/>
    </row>
    <row r="146" spans="1:69" s="4" customFormat="1" ht="75.75" customHeight="1" x14ac:dyDescent="0.25">
      <c r="A146" s="75"/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48">
        <v>0</v>
      </c>
      <c r="S146" s="48">
        <v>5</v>
      </c>
      <c r="T146" s="48">
        <v>2</v>
      </c>
      <c r="U146" s="48">
        <v>2</v>
      </c>
      <c r="V146" s="48">
        <v>3</v>
      </c>
      <c r="W146" s="48">
        <v>3</v>
      </c>
      <c r="X146" s="48">
        <v>0</v>
      </c>
      <c r="Y146" s="48">
        <v>1</v>
      </c>
      <c r="Z146" s="48">
        <v>0</v>
      </c>
      <c r="AA146" s="48">
        <v>3</v>
      </c>
      <c r="AB146" s="129" t="s">
        <v>205</v>
      </c>
      <c r="AC146" s="78" t="s">
        <v>32</v>
      </c>
      <c r="AD146" s="81"/>
      <c r="AE146" s="81"/>
      <c r="AF146" s="81"/>
      <c r="AG146" s="130">
        <v>263.8</v>
      </c>
      <c r="AH146" s="86">
        <v>0</v>
      </c>
      <c r="AI146" s="86">
        <v>0</v>
      </c>
      <c r="AJ146" s="86">
        <v>0</v>
      </c>
      <c r="AK146" s="86">
        <v>0</v>
      </c>
      <c r="AL146" s="86">
        <v>0</v>
      </c>
      <c r="AM146" s="86">
        <v>263.8</v>
      </c>
      <c r="AN146" s="5"/>
    </row>
    <row r="147" spans="1:69" s="4" customFormat="1" ht="31.5" x14ac:dyDescent="0.25">
      <c r="A147" s="75">
        <v>8</v>
      </c>
      <c r="B147" s="75">
        <v>0</v>
      </c>
      <c r="C147" s="75">
        <v>2</v>
      </c>
      <c r="D147" s="75">
        <v>0</v>
      </c>
      <c r="E147" s="75">
        <v>4</v>
      </c>
      <c r="F147" s="75">
        <v>0</v>
      </c>
      <c r="G147" s="75">
        <v>9</v>
      </c>
      <c r="H147" s="75">
        <v>0</v>
      </c>
      <c r="I147" s="75">
        <v>5</v>
      </c>
      <c r="J147" s="75">
        <v>2</v>
      </c>
      <c r="K147" s="75">
        <v>0</v>
      </c>
      <c r="L147" s="75">
        <v>3</v>
      </c>
      <c r="M147" s="75">
        <v>1</v>
      </c>
      <c r="N147" s="75">
        <v>1</v>
      </c>
      <c r="O147" s="75">
        <v>0</v>
      </c>
      <c r="P147" s="75">
        <v>2</v>
      </c>
      <c r="Q147" s="75">
        <v>0</v>
      </c>
      <c r="R147" s="48">
        <v>0</v>
      </c>
      <c r="S147" s="48">
        <v>5</v>
      </c>
      <c r="T147" s="48">
        <v>2</v>
      </c>
      <c r="U147" s="48">
        <v>2</v>
      </c>
      <c r="V147" s="48">
        <v>3</v>
      </c>
      <c r="W147" s="48">
        <v>3</v>
      </c>
      <c r="X147" s="48">
        <v>0</v>
      </c>
      <c r="Y147" s="48">
        <v>2</v>
      </c>
      <c r="Z147" s="48">
        <v>0</v>
      </c>
      <c r="AA147" s="48">
        <v>0</v>
      </c>
      <c r="AB147" s="142" t="s">
        <v>114</v>
      </c>
      <c r="AC147" s="78" t="s">
        <v>32</v>
      </c>
      <c r="AD147" s="81"/>
      <c r="AE147" s="81"/>
      <c r="AF147" s="81"/>
      <c r="AG147" s="130">
        <v>9337.2999999999993</v>
      </c>
      <c r="AH147" s="88">
        <v>7242</v>
      </c>
      <c r="AI147" s="88">
        <v>7531.6</v>
      </c>
      <c r="AJ147" s="88">
        <v>7531.6</v>
      </c>
      <c r="AK147" s="88">
        <v>7531.6</v>
      </c>
      <c r="AL147" s="88">
        <v>7531.6</v>
      </c>
      <c r="AM147" s="46">
        <f t="shared" si="20"/>
        <v>46705.7</v>
      </c>
      <c r="AN147" s="5"/>
    </row>
    <row r="148" spans="1:69" s="4" customFormat="1" ht="33.75" customHeight="1" x14ac:dyDescent="0.25">
      <c r="A148" s="75"/>
      <c r="B148" s="75"/>
      <c r="C148" s="75"/>
      <c r="D148" s="75"/>
      <c r="E148" s="75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  <c r="R148" s="48">
        <v>0</v>
      </c>
      <c r="S148" s="48">
        <v>5</v>
      </c>
      <c r="T148" s="48">
        <v>2</v>
      </c>
      <c r="U148" s="48">
        <v>2</v>
      </c>
      <c r="V148" s="48">
        <v>3</v>
      </c>
      <c r="W148" s="48">
        <v>3</v>
      </c>
      <c r="X148" s="48">
        <v>0</v>
      </c>
      <c r="Y148" s="48">
        <v>2</v>
      </c>
      <c r="Z148" s="48">
        <v>0</v>
      </c>
      <c r="AA148" s="48">
        <v>1</v>
      </c>
      <c r="AB148" s="127" t="s">
        <v>115</v>
      </c>
      <c r="AC148" s="78" t="s">
        <v>49</v>
      </c>
      <c r="AD148" s="81"/>
      <c r="AE148" s="81"/>
      <c r="AF148" s="81"/>
      <c r="AG148" s="65">
        <v>1</v>
      </c>
      <c r="AH148" s="65">
        <v>1</v>
      </c>
      <c r="AI148" s="65">
        <v>1</v>
      </c>
      <c r="AJ148" s="65">
        <v>1</v>
      </c>
      <c r="AK148" s="65">
        <v>1</v>
      </c>
      <c r="AL148" s="65">
        <v>1</v>
      </c>
      <c r="AM148" s="46">
        <f t="shared" si="20"/>
        <v>6</v>
      </c>
      <c r="AN148" s="5"/>
    </row>
    <row r="149" spans="1:69" s="4" customFormat="1" ht="77.25" customHeight="1" x14ac:dyDescent="0.25">
      <c r="A149" s="75"/>
      <c r="B149" s="75"/>
      <c r="C149" s="75"/>
      <c r="D149" s="75"/>
      <c r="E149" s="75"/>
      <c r="F149" s="75"/>
      <c r="G149" s="75"/>
      <c r="H149" s="75"/>
      <c r="I149" s="75"/>
      <c r="J149" s="75"/>
      <c r="K149" s="75"/>
      <c r="L149" s="75"/>
      <c r="M149" s="75"/>
      <c r="N149" s="75"/>
      <c r="O149" s="75"/>
      <c r="P149" s="75"/>
      <c r="Q149" s="75"/>
      <c r="R149" s="48">
        <v>0</v>
      </c>
      <c r="S149" s="48">
        <v>5</v>
      </c>
      <c r="T149" s="48">
        <v>2</v>
      </c>
      <c r="U149" s="48">
        <v>2</v>
      </c>
      <c r="V149" s="48">
        <v>3</v>
      </c>
      <c r="W149" s="48">
        <v>3</v>
      </c>
      <c r="X149" s="48">
        <v>0</v>
      </c>
      <c r="Y149" s="48">
        <v>2</v>
      </c>
      <c r="Z149" s="48">
        <v>0</v>
      </c>
      <c r="AA149" s="48">
        <v>2</v>
      </c>
      <c r="AB149" s="129" t="s">
        <v>196</v>
      </c>
      <c r="AC149" s="78" t="s">
        <v>32</v>
      </c>
      <c r="AD149" s="81"/>
      <c r="AE149" s="81"/>
      <c r="AF149" s="81"/>
      <c r="AG149" s="86">
        <v>6665.3</v>
      </c>
      <c r="AH149" s="86">
        <v>0</v>
      </c>
      <c r="AI149" s="86">
        <v>0</v>
      </c>
      <c r="AJ149" s="86">
        <v>0</v>
      </c>
      <c r="AK149" s="86">
        <v>0</v>
      </c>
      <c r="AL149" s="86">
        <v>0</v>
      </c>
      <c r="AM149" s="46">
        <f t="shared" si="20"/>
        <v>6665.3</v>
      </c>
      <c r="AN149" s="5"/>
    </row>
    <row r="150" spans="1:69" s="4" customFormat="1" ht="77.25" customHeight="1" x14ac:dyDescent="0.25">
      <c r="A150" s="75"/>
      <c r="B150" s="75"/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  <c r="R150" s="48">
        <v>0</v>
      </c>
      <c r="S150" s="48">
        <v>5</v>
      </c>
      <c r="T150" s="48">
        <v>2</v>
      </c>
      <c r="U150" s="48">
        <v>2</v>
      </c>
      <c r="V150" s="48">
        <v>3</v>
      </c>
      <c r="W150" s="48">
        <v>3</v>
      </c>
      <c r="X150" s="48">
        <v>0</v>
      </c>
      <c r="Y150" s="48">
        <v>2</v>
      </c>
      <c r="Z150" s="48">
        <v>0</v>
      </c>
      <c r="AA150" s="48">
        <v>3</v>
      </c>
      <c r="AB150" s="129" t="s">
        <v>205</v>
      </c>
      <c r="AC150" s="78" t="s">
        <v>32</v>
      </c>
      <c r="AD150" s="81"/>
      <c r="AE150" s="81"/>
      <c r="AF150" s="81"/>
      <c r="AG150" s="130">
        <v>2373.9</v>
      </c>
      <c r="AH150" s="86">
        <v>0</v>
      </c>
      <c r="AI150" s="86">
        <v>0</v>
      </c>
      <c r="AJ150" s="86">
        <v>0</v>
      </c>
      <c r="AK150" s="86">
        <v>0</v>
      </c>
      <c r="AL150" s="86">
        <v>0</v>
      </c>
      <c r="AM150" s="86">
        <v>2373.9</v>
      </c>
      <c r="AN150" s="5"/>
    </row>
    <row r="151" spans="1:69" s="4" customFormat="1" ht="38.25" customHeight="1" x14ac:dyDescent="0.25">
      <c r="A151" s="75"/>
      <c r="B151" s="75"/>
      <c r="C151" s="75"/>
      <c r="D151" s="75"/>
      <c r="E151" s="75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75">
        <v>0</v>
      </c>
      <c r="S151" s="75">
        <v>5</v>
      </c>
      <c r="T151" s="75">
        <v>2</v>
      </c>
      <c r="U151" s="75">
        <v>2</v>
      </c>
      <c r="V151" s="75">
        <v>4</v>
      </c>
      <c r="W151" s="75">
        <v>0</v>
      </c>
      <c r="X151" s="75">
        <v>0</v>
      </c>
      <c r="Y151" s="75">
        <v>0</v>
      </c>
      <c r="Z151" s="75">
        <v>0</v>
      </c>
      <c r="AA151" s="75">
        <v>0</v>
      </c>
      <c r="AB151" s="79" t="s">
        <v>116</v>
      </c>
      <c r="AC151" s="78" t="s">
        <v>32</v>
      </c>
      <c r="AD151" s="81" t="e">
        <f>AD153+#REF!</f>
        <v>#REF!</v>
      </c>
      <c r="AE151" s="81" t="e">
        <f>AE153+#REF!</f>
        <v>#REF!</v>
      </c>
      <c r="AF151" s="81" t="e">
        <f>AF153+#REF!</f>
        <v>#REF!</v>
      </c>
      <c r="AG151" s="58">
        <f t="shared" ref="AG151:AL151" si="21">AG153+AG158</f>
        <v>16411.900000000001</v>
      </c>
      <c r="AH151" s="58">
        <f t="shared" si="21"/>
        <v>16471.8</v>
      </c>
      <c r="AI151" s="58">
        <f t="shared" si="21"/>
        <v>16531.599999999999</v>
      </c>
      <c r="AJ151" s="58">
        <f t="shared" si="21"/>
        <v>16531.599999999999</v>
      </c>
      <c r="AK151" s="58">
        <f t="shared" si="21"/>
        <v>16531.599999999999</v>
      </c>
      <c r="AL151" s="58">
        <f t="shared" si="21"/>
        <v>16531.599999999999</v>
      </c>
      <c r="AM151" s="45">
        <f t="shared" si="20"/>
        <v>99010.1</v>
      </c>
      <c r="AN151" s="5"/>
    </row>
    <row r="152" spans="1:69" s="4" customFormat="1" ht="46.5" customHeight="1" x14ac:dyDescent="0.25">
      <c r="A152" s="75"/>
      <c r="B152" s="75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>
        <v>0</v>
      </c>
      <c r="S152" s="75">
        <v>5</v>
      </c>
      <c r="T152" s="75">
        <v>2</v>
      </c>
      <c r="U152" s="75">
        <v>2</v>
      </c>
      <c r="V152" s="75">
        <v>4</v>
      </c>
      <c r="W152" s="75">
        <v>0</v>
      </c>
      <c r="X152" s="75">
        <v>0</v>
      </c>
      <c r="Y152" s="75">
        <v>0</v>
      </c>
      <c r="Z152" s="75">
        <v>0</v>
      </c>
      <c r="AA152" s="75">
        <v>1</v>
      </c>
      <c r="AB152" s="59" t="s">
        <v>117</v>
      </c>
      <c r="AC152" s="78" t="s">
        <v>35</v>
      </c>
      <c r="AD152" s="106"/>
      <c r="AE152" s="106"/>
      <c r="AF152" s="106"/>
      <c r="AG152" s="71">
        <v>80</v>
      </c>
      <c r="AH152" s="70">
        <v>80</v>
      </c>
      <c r="AI152" s="71">
        <v>80</v>
      </c>
      <c r="AJ152" s="71">
        <v>1500</v>
      </c>
      <c r="AK152" s="71">
        <v>80</v>
      </c>
      <c r="AL152" s="71">
        <v>80</v>
      </c>
      <c r="AM152" s="45"/>
      <c r="AN152" s="5"/>
    </row>
    <row r="153" spans="1:69" s="107" customFormat="1" ht="67.5" customHeight="1" x14ac:dyDescent="0.25">
      <c r="A153" s="48">
        <v>8</v>
      </c>
      <c r="B153" s="48">
        <v>0</v>
      </c>
      <c r="C153" s="48">
        <v>2</v>
      </c>
      <c r="D153" s="48">
        <v>0</v>
      </c>
      <c r="E153" s="48">
        <v>4</v>
      </c>
      <c r="F153" s="48">
        <v>0</v>
      </c>
      <c r="G153" s="48">
        <v>8</v>
      </c>
      <c r="H153" s="48">
        <v>0</v>
      </c>
      <c r="I153" s="48">
        <v>5</v>
      </c>
      <c r="J153" s="48">
        <v>2</v>
      </c>
      <c r="K153" s="48">
        <v>0</v>
      </c>
      <c r="L153" s="48">
        <v>4</v>
      </c>
      <c r="M153" s="48" t="s">
        <v>81</v>
      </c>
      <c r="N153" s="48">
        <v>0</v>
      </c>
      <c r="O153" s="48">
        <v>3</v>
      </c>
      <c r="P153" s="48">
        <v>0</v>
      </c>
      <c r="Q153" s="48">
        <v>0</v>
      </c>
      <c r="R153" s="48">
        <v>0</v>
      </c>
      <c r="S153" s="48">
        <v>5</v>
      </c>
      <c r="T153" s="48">
        <v>2</v>
      </c>
      <c r="U153" s="48">
        <v>2</v>
      </c>
      <c r="V153" s="48">
        <v>4</v>
      </c>
      <c r="W153" s="48">
        <v>4</v>
      </c>
      <c r="X153" s="48">
        <v>0</v>
      </c>
      <c r="Y153" s="48">
        <v>1</v>
      </c>
      <c r="Z153" s="48">
        <v>0</v>
      </c>
      <c r="AA153" s="48">
        <v>0</v>
      </c>
      <c r="AB153" s="74" t="s">
        <v>118</v>
      </c>
      <c r="AC153" s="44" t="s">
        <v>32</v>
      </c>
      <c r="AD153" s="50"/>
      <c r="AE153" s="50"/>
      <c r="AF153" s="50"/>
      <c r="AG153" s="88">
        <v>3285.4</v>
      </c>
      <c r="AH153" s="88">
        <v>3298.3</v>
      </c>
      <c r="AI153" s="88">
        <v>3310.3</v>
      </c>
      <c r="AJ153" s="88">
        <v>3310.3</v>
      </c>
      <c r="AK153" s="88">
        <v>3310.3</v>
      </c>
      <c r="AL153" s="88">
        <v>3310.3</v>
      </c>
      <c r="AM153" s="51">
        <f>AG153+AH153+AI153+AJ153+AK153+AL153</f>
        <v>19824.899999999998</v>
      </c>
      <c r="AN153" s="5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108"/>
    </row>
    <row r="154" spans="1:69" s="107" customFormat="1" ht="15.75" hidden="1" customHeight="1" x14ac:dyDescent="0.25">
      <c r="A154" s="48">
        <v>6</v>
      </c>
      <c r="B154" s="48">
        <v>0</v>
      </c>
      <c r="C154" s="48">
        <v>2</v>
      </c>
      <c r="D154" s="48">
        <v>0</v>
      </c>
      <c r="E154" s="48">
        <v>4</v>
      </c>
      <c r="F154" s="48">
        <v>0</v>
      </c>
      <c r="G154" s="48">
        <v>8</v>
      </c>
      <c r="H154" s="48">
        <v>0</v>
      </c>
      <c r="I154" s="48">
        <v>5</v>
      </c>
      <c r="J154" s="48">
        <v>2</v>
      </c>
      <c r="K154" s="48">
        <v>4</v>
      </c>
      <c r="L154" s="48">
        <v>0</v>
      </c>
      <c r="M154" s="48">
        <v>0</v>
      </c>
      <c r="N154" s="48"/>
      <c r="O154" s="48"/>
      <c r="P154" s="48"/>
      <c r="Q154" s="48">
        <v>2</v>
      </c>
      <c r="R154" s="48">
        <v>0</v>
      </c>
      <c r="S154" s="48">
        <v>5</v>
      </c>
      <c r="T154" s="48">
        <v>2</v>
      </c>
      <c r="U154" s="48">
        <v>0</v>
      </c>
      <c r="V154" s="48">
        <v>2</v>
      </c>
      <c r="W154" s="48">
        <v>0</v>
      </c>
      <c r="X154" s="48">
        <v>0</v>
      </c>
      <c r="Y154" s="48">
        <v>1</v>
      </c>
      <c r="Z154" s="48">
        <v>0</v>
      </c>
      <c r="AA154" s="48">
        <v>0</v>
      </c>
      <c r="AB154" s="62" t="s">
        <v>55</v>
      </c>
      <c r="AC154" s="44" t="s">
        <v>32</v>
      </c>
      <c r="AD154" s="50"/>
      <c r="AE154" s="50"/>
      <c r="AF154" s="50"/>
      <c r="AG154" s="88"/>
      <c r="AH154" s="88"/>
      <c r="AI154" s="88"/>
      <c r="AJ154" s="61"/>
      <c r="AK154" s="61"/>
      <c r="AL154" s="61"/>
      <c r="AM154" s="45">
        <f>AG154+AH154+AI154+AJ154+AK154+AL154</f>
        <v>0</v>
      </c>
      <c r="AN154" s="5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108"/>
    </row>
    <row r="155" spans="1:69" s="107" customFormat="1" ht="15" hidden="1" customHeight="1" x14ac:dyDescent="0.25">
      <c r="A155" s="48">
        <v>6</v>
      </c>
      <c r="B155" s="48">
        <v>0</v>
      </c>
      <c r="C155" s="48">
        <v>2</v>
      </c>
      <c r="D155" s="48">
        <v>0</v>
      </c>
      <c r="E155" s="48">
        <v>4</v>
      </c>
      <c r="F155" s="48">
        <v>0</v>
      </c>
      <c r="G155" s="48">
        <v>8</v>
      </c>
      <c r="H155" s="48">
        <v>0</v>
      </c>
      <c r="I155" s="48">
        <v>5</v>
      </c>
      <c r="J155" s="48">
        <v>2</v>
      </c>
      <c r="K155" s="48">
        <v>4</v>
      </c>
      <c r="L155" s="48">
        <v>0</v>
      </c>
      <c r="M155" s="48">
        <v>0</v>
      </c>
      <c r="N155" s="48"/>
      <c r="O155" s="48"/>
      <c r="P155" s="48"/>
      <c r="Q155" s="48">
        <v>2</v>
      </c>
      <c r="R155" s="48">
        <v>0</v>
      </c>
      <c r="S155" s="48">
        <v>5</v>
      </c>
      <c r="T155" s="48">
        <v>2</v>
      </c>
      <c r="U155" s="48">
        <v>0</v>
      </c>
      <c r="V155" s="48">
        <v>2</v>
      </c>
      <c r="W155" s="48">
        <v>0</v>
      </c>
      <c r="X155" s="48">
        <v>0</v>
      </c>
      <c r="Y155" s="48">
        <v>1</v>
      </c>
      <c r="Z155" s="48">
        <v>0</v>
      </c>
      <c r="AA155" s="48">
        <v>0</v>
      </c>
      <c r="AB155" s="62" t="s">
        <v>56</v>
      </c>
      <c r="AC155" s="44" t="s">
        <v>32</v>
      </c>
      <c r="AD155" s="50"/>
      <c r="AE155" s="50"/>
      <c r="AF155" s="50"/>
      <c r="AG155" s="88"/>
      <c r="AH155" s="88"/>
      <c r="AI155" s="88"/>
      <c r="AJ155" s="61"/>
      <c r="AK155" s="61"/>
      <c r="AL155" s="61"/>
      <c r="AM155" s="45">
        <f>AG155+AH155+AI155+AJ155+AK155+AL155</f>
        <v>0</v>
      </c>
      <c r="AN155" s="5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108"/>
    </row>
    <row r="156" spans="1:69" s="107" customFormat="1" ht="31.5" customHeight="1" x14ac:dyDescent="0.25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>
        <v>0</v>
      </c>
      <c r="S156" s="48">
        <v>5</v>
      </c>
      <c r="T156" s="48">
        <v>2</v>
      </c>
      <c r="U156" s="48">
        <v>2</v>
      </c>
      <c r="V156" s="48">
        <v>4</v>
      </c>
      <c r="W156" s="48">
        <v>4</v>
      </c>
      <c r="X156" s="48">
        <v>0</v>
      </c>
      <c r="Y156" s="48">
        <v>1</v>
      </c>
      <c r="Z156" s="48">
        <v>0</v>
      </c>
      <c r="AA156" s="48">
        <v>0</v>
      </c>
      <c r="AB156" s="62" t="s">
        <v>47</v>
      </c>
      <c r="AC156" s="44" t="s">
        <v>32</v>
      </c>
      <c r="AD156" s="50"/>
      <c r="AE156" s="50"/>
      <c r="AF156" s="50"/>
      <c r="AG156" s="88">
        <v>3285.4</v>
      </c>
      <c r="AH156" s="88">
        <v>3298.3</v>
      </c>
      <c r="AI156" s="88">
        <v>3310.3</v>
      </c>
      <c r="AJ156" s="88">
        <v>3310.3</v>
      </c>
      <c r="AK156" s="88">
        <v>3310.3</v>
      </c>
      <c r="AL156" s="88">
        <v>3310.3</v>
      </c>
      <c r="AM156" s="45">
        <f>AG156+AH156+AI156+AJ156+AK156+AL156</f>
        <v>19824.899999999998</v>
      </c>
      <c r="AN156" s="5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108"/>
    </row>
    <row r="157" spans="1:69" s="4" customFormat="1" ht="31.5" x14ac:dyDescent="0.25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>
        <v>0</v>
      </c>
      <c r="S157" s="48">
        <v>5</v>
      </c>
      <c r="T157" s="48">
        <v>2</v>
      </c>
      <c r="U157" s="48">
        <v>2</v>
      </c>
      <c r="V157" s="48">
        <v>4</v>
      </c>
      <c r="W157" s="48">
        <v>4</v>
      </c>
      <c r="X157" s="48">
        <v>0</v>
      </c>
      <c r="Y157" s="48">
        <v>1</v>
      </c>
      <c r="Z157" s="48">
        <v>0</v>
      </c>
      <c r="AA157" s="48">
        <v>1</v>
      </c>
      <c r="AB157" s="52" t="s">
        <v>119</v>
      </c>
      <c r="AC157" s="44" t="s">
        <v>49</v>
      </c>
      <c r="AD157" s="50"/>
      <c r="AE157" s="50"/>
      <c r="AF157" s="50"/>
      <c r="AG157" s="96">
        <v>9</v>
      </c>
      <c r="AH157" s="96">
        <v>9</v>
      </c>
      <c r="AI157" s="96">
        <v>9</v>
      </c>
      <c r="AJ157" s="65">
        <v>9</v>
      </c>
      <c r="AK157" s="64">
        <v>9</v>
      </c>
      <c r="AL157" s="64">
        <v>9</v>
      </c>
      <c r="AM157" s="66"/>
    </row>
    <row r="158" spans="1:69" s="4" customFormat="1" ht="63" x14ac:dyDescent="0.25">
      <c r="A158" s="48">
        <v>8</v>
      </c>
      <c r="B158" s="48">
        <v>0</v>
      </c>
      <c r="C158" s="48">
        <v>2</v>
      </c>
      <c r="D158" s="48">
        <v>0</v>
      </c>
      <c r="E158" s="48">
        <v>4</v>
      </c>
      <c r="F158" s="48">
        <v>0</v>
      </c>
      <c r="G158" s="48">
        <v>8</v>
      </c>
      <c r="H158" s="48">
        <v>0</v>
      </c>
      <c r="I158" s="48">
        <v>5</v>
      </c>
      <c r="J158" s="48">
        <v>2</v>
      </c>
      <c r="K158" s="48">
        <v>0</v>
      </c>
      <c r="L158" s="48">
        <v>4</v>
      </c>
      <c r="M158" s="48">
        <v>1</v>
      </c>
      <c r="N158" s="48">
        <v>0</v>
      </c>
      <c r="O158" s="48">
        <v>3</v>
      </c>
      <c r="P158" s="48">
        <v>0</v>
      </c>
      <c r="Q158" s="48">
        <v>0</v>
      </c>
      <c r="R158" s="48">
        <v>0</v>
      </c>
      <c r="S158" s="48">
        <v>5</v>
      </c>
      <c r="T158" s="48">
        <v>2</v>
      </c>
      <c r="U158" s="48">
        <v>2</v>
      </c>
      <c r="V158" s="48">
        <v>4</v>
      </c>
      <c r="W158" s="48">
        <v>4</v>
      </c>
      <c r="X158" s="48">
        <v>0</v>
      </c>
      <c r="Y158" s="48">
        <v>2</v>
      </c>
      <c r="Z158" s="48">
        <v>0</v>
      </c>
      <c r="AA158" s="48">
        <v>0</v>
      </c>
      <c r="AB158" s="74" t="s">
        <v>120</v>
      </c>
      <c r="AC158" s="44" t="s">
        <v>32</v>
      </c>
      <c r="AD158" s="50"/>
      <c r="AE158" s="50"/>
      <c r="AF158" s="50"/>
      <c r="AG158" s="88">
        <v>13126.5</v>
      </c>
      <c r="AH158" s="88">
        <v>13173.5</v>
      </c>
      <c r="AI158" s="88">
        <v>13221.3</v>
      </c>
      <c r="AJ158" s="88">
        <v>13221.3</v>
      </c>
      <c r="AK158" s="88">
        <v>13221.3</v>
      </c>
      <c r="AL158" s="88">
        <v>13221.3</v>
      </c>
      <c r="AM158" s="45">
        <f>AG158+AH158+AI158+AJ158+AK158+AL158</f>
        <v>79185.200000000012</v>
      </c>
    </row>
    <row r="159" spans="1:69" s="4" customFormat="1" ht="31.5" x14ac:dyDescent="0.25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>
        <v>0</v>
      </c>
      <c r="S159" s="48">
        <v>5</v>
      </c>
      <c r="T159" s="48">
        <v>2</v>
      </c>
      <c r="U159" s="48">
        <v>2</v>
      </c>
      <c r="V159" s="48">
        <v>4</v>
      </c>
      <c r="W159" s="48">
        <v>4</v>
      </c>
      <c r="X159" s="48">
        <v>0</v>
      </c>
      <c r="Y159" s="48">
        <v>2</v>
      </c>
      <c r="Z159" s="48">
        <v>0</v>
      </c>
      <c r="AA159" s="48">
        <v>0</v>
      </c>
      <c r="AB159" s="67" t="s">
        <v>121</v>
      </c>
      <c r="AC159" s="44" t="s">
        <v>32</v>
      </c>
      <c r="AD159" s="50"/>
      <c r="AE159" s="50"/>
      <c r="AF159" s="50"/>
      <c r="AG159" s="88">
        <v>13126.5</v>
      </c>
      <c r="AH159" s="88">
        <v>13173.5</v>
      </c>
      <c r="AI159" s="88">
        <v>13221.3</v>
      </c>
      <c r="AJ159" s="88">
        <v>13221.3</v>
      </c>
      <c r="AK159" s="88">
        <v>13221.3</v>
      </c>
      <c r="AL159" s="88">
        <v>13221.3</v>
      </c>
      <c r="AM159" s="45">
        <f>AG159+AH159+AI159+AJ159+AK159+AL159</f>
        <v>79185.200000000012</v>
      </c>
    </row>
    <row r="160" spans="1:69" s="4" customFormat="1" ht="31.5" x14ac:dyDescent="0.25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>
        <v>0</v>
      </c>
      <c r="S160" s="48">
        <v>5</v>
      </c>
      <c r="T160" s="48">
        <v>2</v>
      </c>
      <c r="U160" s="48">
        <v>2</v>
      </c>
      <c r="V160" s="48">
        <v>4</v>
      </c>
      <c r="W160" s="48">
        <v>4</v>
      </c>
      <c r="X160" s="48">
        <v>0</v>
      </c>
      <c r="Y160" s="48">
        <v>2</v>
      </c>
      <c r="Z160" s="48">
        <v>0</v>
      </c>
      <c r="AA160" s="48">
        <v>1</v>
      </c>
      <c r="AB160" s="59" t="s">
        <v>122</v>
      </c>
      <c r="AC160" s="44" t="s">
        <v>49</v>
      </c>
      <c r="AD160" s="50"/>
      <c r="AE160" s="50"/>
      <c r="AF160" s="50"/>
      <c r="AG160" s="64">
        <v>9</v>
      </c>
      <c r="AH160" s="64">
        <v>9</v>
      </c>
      <c r="AI160" s="64">
        <v>9</v>
      </c>
      <c r="AJ160" s="64">
        <v>9</v>
      </c>
      <c r="AK160" s="64">
        <v>9</v>
      </c>
      <c r="AL160" s="64">
        <v>9</v>
      </c>
      <c r="AM160" s="66"/>
    </row>
    <row r="161" spans="1:39" s="4" customFormat="1" ht="31.5" x14ac:dyDescent="0.25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>
        <v>0</v>
      </c>
      <c r="S161" s="48">
        <v>5</v>
      </c>
      <c r="T161" s="48">
        <v>3</v>
      </c>
      <c r="U161" s="48">
        <v>3</v>
      </c>
      <c r="V161" s="48">
        <v>0</v>
      </c>
      <c r="W161" s="48">
        <v>0</v>
      </c>
      <c r="X161" s="48">
        <v>0</v>
      </c>
      <c r="Y161" s="48">
        <v>0</v>
      </c>
      <c r="Z161" s="48">
        <v>0</v>
      </c>
      <c r="AA161" s="48">
        <v>0</v>
      </c>
      <c r="AB161" s="54" t="s">
        <v>123</v>
      </c>
      <c r="AC161" s="44" t="s">
        <v>64</v>
      </c>
      <c r="AD161" s="55" t="e">
        <f>AD162+#REF!</f>
        <v>#REF!</v>
      </c>
      <c r="AE161" s="55" t="e">
        <f>AE162+#REF!</f>
        <v>#REF!</v>
      </c>
      <c r="AF161" s="55" t="e">
        <f>AF162+#REF!</f>
        <v>#REF!</v>
      </c>
      <c r="AG161" s="109">
        <f t="shared" ref="AG161:AL161" si="22">AG162+AG174</f>
        <v>2954.6</v>
      </c>
      <c r="AH161" s="109">
        <f t="shared" si="22"/>
        <v>3072.7000000000003</v>
      </c>
      <c r="AI161" s="109">
        <f t="shared" si="22"/>
        <v>3195.6</v>
      </c>
      <c r="AJ161" s="110">
        <f t="shared" si="22"/>
        <v>3595</v>
      </c>
      <c r="AK161" s="109">
        <f t="shared" si="22"/>
        <v>3595</v>
      </c>
      <c r="AL161" s="109">
        <f t="shared" si="22"/>
        <v>3595</v>
      </c>
      <c r="AM161" s="45">
        <f>AG161+AH161+AI161+AJ161+AK161+AL161</f>
        <v>20007.900000000001</v>
      </c>
    </row>
    <row r="162" spans="1:39" s="4" customFormat="1" ht="56.25" customHeight="1" x14ac:dyDescent="0.25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>
        <v>0</v>
      </c>
      <c r="S162" s="48">
        <v>5</v>
      </c>
      <c r="T162" s="48">
        <v>2</v>
      </c>
      <c r="U162" s="48">
        <v>3</v>
      </c>
      <c r="V162" s="48">
        <v>1</v>
      </c>
      <c r="W162" s="48">
        <v>0</v>
      </c>
      <c r="X162" s="48">
        <v>0</v>
      </c>
      <c r="Y162" s="48">
        <v>0</v>
      </c>
      <c r="Z162" s="48">
        <v>0</v>
      </c>
      <c r="AA162" s="48">
        <v>0</v>
      </c>
      <c r="AB162" s="79" t="s">
        <v>124</v>
      </c>
      <c r="AC162" s="44" t="s">
        <v>64</v>
      </c>
      <c r="AD162" s="50" t="e">
        <f>#REF!+AD164+#REF!+AD169</f>
        <v>#REF!</v>
      </c>
      <c r="AE162" s="50" t="e">
        <f>#REF!+AE164+#REF!+AE169</f>
        <v>#REF!</v>
      </c>
      <c r="AF162" s="50" t="e">
        <f>#REF!+AF164+#REF!+AF169</f>
        <v>#REF!</v>
      </c>
      <c r="AG162" s="58">
        <v>0</v>
      </c>
      <c r="AH162" s="58">
        <v>0</v>
      </c>
      <c r="AI162" s="58">
        <v>0</v>
      </c>
      <c r="AJ162" s="58">
        <v>0</v>
      </c>
      <c r="AK162" s="58">
        <v>0</v>
      </c>
      <c r="AL162" s="58">
        <v>0</v>
      </c>
      <c r="AM162" s="45">
        <f>AG162+AH162+AI162+AJ162+AK162+AL162</f>
        <v>0</v>
      </c>
    </row>
    <row r="163" spans="1:39" s="4" customFormat="1" ht="54.75" customHeight="1" x14ac:dyDescent="0.25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>
        <v>0</v>
      </c>
      <c r="S163" s="48">
        <v>5</v>
      </c>
      <c r="T163" s="48">
        <v>3</v>
      </c>
      <c r="U163" s="48">
        <v>3</v>
      </c>
      <c r="V163" s="48">
        <v>1</v>
      </c>
      <c r="W163" s="48">
        <v>0</v>
      </c>
      <c r="X163" s="48">
        <v>0</v>
      </c>
      <c r="Y163" s="48">
        <v>0</v>
      </c>
      <c r="Z163" s="48">
        <v>0</v>
      </c>
      <c r="AA163" s="48">
        <v>1</v>
      </c>
      <c r="AB163" s="59" t="s">
        <v>125</v>
      </c>
      <c r="AC163" s="44" t="s">
        <v>35</v>
      </c>
      <c r="AD163" s="50"/>
      <c r="AE163" s="50"/>
      <c r="AF163" s="50"/>
      <c r="AG163" s="51">
        <v>80</v>
      </c>
      <c r="AH163" s="51">
        <v>80</v>
      </c>
      <c r="AI163" s="51">
        <v>80</v>
      </c>
      <c r="AJ163" s="51">
        <v>80</v>
      </c>
      <c r="AK163" s="51">
        <v>80</v>
      </c>
      <c r="AL163" s="51">
        <v>80</v>
      </c>
      <c r="AM163" s="45"/>
    </row>
    <row r="164" spans="1:39" s="4" customFormat="1" ht="80.25" customHeight="1" x14ac:dyDescent="0.25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>
        <v>0</v>
      </c>
      <c r="S164" s="48">
        <v>5</v>
      </c>
      <c r="T164" s="48">
        <v>3</v>
      </c>
      <c r="U164" s="48">
        <v>3</v>
      </c>
      <c r="V164" s="48">
        <v>1</v>
      </c>
      <c r="W164" s="48">
        <v>1</v>
      </c>
      <c r="X164" s="48">
        <v>0</v>
      </c>
      <c r="Y164" s="48">
        <v>1</v>
      </c>
      <c r="Z164" s="48">
        <v>0</v>
      </c>
      <c r="AA164" s="48">
        <v>0</v>
      </c>
      <c r="AB164" s="111" t="s">
        <v>126</v>
      </c>
      <c r="AC164" s="44" t="s">
        <v>127</v>
      </c>
      <c r="AD164" s="112" t="e">
        <f>AD165+AD166+#REF!+AD167</f>
        <v>#REF!</v>
      </c>
      <c r="AE164" s="112" t="e">
        <f>AE165+AE166+#REF!+AE167</f>
        <v>#REF!</v>
      </c>
      <c r="AF164" s="112" t="e">
        <f>AF165+AF166+#REF!+AF167</f>
        <v>#REF!</v>
      </c>
      <c r="AG164" s="64">
        <v>1</v>
      </c>
      <c r="AH164" s="64">
        <v>1</v>
      </c>
      <c r="AI164" s="64">
        <v>1</v>
      </c>
      <c r="AJ164" s="64">
        <v>1</v>
      </c>
      <c r="AK164" s="64">
        <v>1</v>
      </c>
      <c r="AL164" s="64">
        <v>1</v>
      </c>
      <c r="AM164" s="66"/>
    </row>
    <row r="165" spans="1:39" s="4" customFormat="1" ht="31.5" hidden="1" x14ac:dyDescent="0.25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67" t="s">
        <v>55</v>
      </c>
      <c r="AC165" s="44" t="s">
        <v>32</v>
      </c>
      <c r="AD165" s="50"/>
      <c r="AE165" s="50"/>
      <c r="AF165" s="50"/>
      <c r="AG165" s="51"/>
      <c r="AH165" s="51"/>
      <c r="AI165" s="51"/>
      <c r="AJ165" s="51"/>
      <c r="AK165" s="51"/>
      <c r="AL165" s="51"/>
      <c r="AM165" s="45">
        <f>AG165+AH165+AI165+AJ165+AK165+AL165</f>
        <v>0</v>
      </c>
    </row>
    <row r="166" spans="1:39" s="4" customFormat="1" ht="31.5" hidden="1" x14ac:dyDescent="0.25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67" t="s">
        <v>56</v>
      </c>
      <c r="AC166" s="44" t="s">
        <v>32</v>
      </c>
      <c r="AD166" s="50"/>
      <c r="AE166" s="50"/>
      <c r="AF166" s="50"/>
      <c r="AG166" s="51"/>
      <c r="AH166" s="51"/>
      <c r="AI166" s="51"/>
      <c r="AJ166" s="51"/>
      <c r="AK166" s="51"/>
      <c r="AL166" s="51"/>
      <c r="AM166" s="45">
        <f>AG166+AH166+AI166+AJ166+AK166+AL166</f>
        <v>0</v>
      </c>
    </row>
    <row r="167" spans="1:39" s="4" customFormat="1" ht="31.5" hidden="1" x14ac:dyDescent="0.25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67" t="s">
        <v>57</v>
      </c>
      <c r="AC167" s="44" t="s">
        <v>32</v>
      </c>
      <c r="AD167" s="50"/>
      <c r="AE167" s="50"/>
      <c r="AF167" s="50"/>
      <c r="AG167" s="51"/>
      <c r="AH167" s="51"/>
      <c r="AI167" s="51"/>
      <c r="AJ167" s="51"/>
      <c r="AK167" s="51"/>
      <c r="AL167" s="51"/>
      <c r="AM167" s="45">
        <f>AG167+AH167+AI167+AJ167+AK167+AL167</f>
        <v>0</v>
      </c>
    </row>
    <row r="168" spans="1:39" s="4" customFormat="1" ht="31.5" x14ac:dyDescent="0.25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>
        <v>0</v>
      </c>
      <c r="S168" s="48">
        <v>5</v>
      </c>
      <c r="T168" s="48">
        <v>3</v>
      </c>
      <c r="U168" s="48">
        <v>3</v>
      </c>
      <c r="V168" s="48">
        <v>1</v>
      </c>
      <c r="W168" s="48">
        <v>1</v>
      </c>
      <c r="X168" s="48">
        <v>0</v>
      </c>
      <c r="Y168" s="48">
        <v>1</v>
      </c>
      <c r="Z168" s="48">
        <v>0</v>
      </c>
      <c r="AA168" s="75">
        <v>1</v>
      </c>
      <c r="AB168" s="59" t="s">
        <v>128</v>
      </c>
      <c r="AC168" s="44" t="s">
        <v>49</v>
      </c>
      <c r="AD168" s="50"/>
      <c r="AE168" s="50"/>
      <c r="AF168" s="50"/>
      <c r="AG168" s="64">
        <v>3</v>
      </c>
      <c r="AH168" s="64">
        <v>3</v>
      </c>
      <c r="AI168" s="64">
        <v>3</v>
      </c>
      <c r="AJ168" s="64">
        <v>3</v>
      </c>
      <c r="AK168" s="64">
        <v>3</v>
      </c>
      <c r="AL168" s="64">
        <v>3</v>
      </c>
      <c r="AM168" s="66">
        <f>AG168+AH168+AI168+AJ168+AK168+AL168</f>
        <v>18</v>
      </c>
    </row>
    <row r="169" spans="1:39" s="4" customFormat="1" ht="48.75" customHeight="1" x14ac:dyDescent="0.25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>
        <v>0</v>
      </c>
      <c r="S169" s="48">
        <v>5</v>
      </c>
      <c r="T169" s="48">
        <v>3</v>
      </c>
      <c r="U169" s="48">
        <v>3</v>
      </c>
      <c r="V169" s="48">
        <v>1</v>
      </c>
      <c r="W169" s="48">
        <v>1</v>
      </c>
      <c r="X169" s="48">
        <v>0</v>
      </c>
      <c r="Y169" s="48">
        <v>2</v>
      </c>
      <c r="Z169" s="48">
        <v>0</v>
      </c>
      <c r="AA169" s="48">
        <v>0</v>
      </c>
      <c r="AB169" s="111" t="s">
        <v>129</v>
      </c>
      <c r="AC169" s="44" t="s">
        <v>127</v>
      </c>
      <c r="AD169" s="112" t="e">
        <f>AD170+AD171+#REF!+AD172</f>
        <v>#REF!</v>
      </c>
      <c r="AE169" s="112" t="e">
        <f>AE170+AE171+#REF!+AE172</f>
        <v>#REF!</v>
      </c>
      <c r="AF169" s="112" t="e">
        <f>AF170+AF171+#REF!+AF172</f>
        <v>#REF!</v>
      </c>
      <c r="AG169" s="64">
        <v>1</v>
      </c>
      <c r="AH169" s="64">
        <v>1</v>
      </c>
      <c r="AI169" s="64">
        <v>1</v>
      </c>
      <c r="AJ169" s="64">
        <v>1</v>
      </c>
      <c r="AK169" s="64">
        <v>1</v>
      </c>
      <c r="AL169" s="64">
        <v>1</v>
      </c>
      <c r="AM169" s="66"/>
    </row>
    <row r="170" spans="1:39" s="4" customFormat="1" ht="31.5" hidden="1" x14ac:dyDescent="0.25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67" t="s">
        <v>55</v>
      </c>
      <c r="AC170" s="44" t="s">
        <v>32</v>
      </c>
      <c r="AD170" s="50"/>
      <c r="AE170" s="50"/>
      <c r="AF170" s="50"/>
      <c r="AG170" s="51"/>
      <c r="AH170" s="51"/>
      <c r="AI170" s="51"/>
      <c r="AJ170" s="51"/>
      <c r="AK170" s="51"/>
      <c r="AL170" s="51"/>
      <c r="AM170" s="45">
        <f t="shared" ref="AM170:AM187" si="23">AG170+AH170+AI170+AJ170+AK170+AL170</f>
        <v>0</v>
      </c>
    </row>
    <row r="171" spans="1:39" s="4" customFormat="1" ht="31.5" hidden="1" x14ac:dyDescent="0.25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67" t="s">
        <v>56</v>
      </c>
      <c r="AC171" s="44" t="s">
        <v>32</v>
      </c>
      <c r="AD171" s="50"/>
      <c r="AE171" s="50"/>
      <c r="AF171" s="50"/>
      <c r="AG171" s="51"/>
      <c r="AH171" s="51"/>
      <c r="AI171" s="51"/>
      <c r="AJ171" s="51"/>
      <c r="AK171" s="51"/>
      <c r="AL171" s="51"/>
      <c r="AM171" s="45">
        <f t="shared" si="23"/>
        <v>0</v>
      </c>
    </row>
    <row r="172" spans="1:39" s="4" customFormat="1" ht="31.5" hidden="1" x14ac:dyDescent="0.25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67" t="s">
        <v>57</v>
      </c>
      <c r="AC172" s="44" t="s">
        <v>32</v>
      </c>
      <c r="AD172" s="50"/>
      <c r="AE172" s="50"/>
      <c r="AF172" s="50"/>
      <c r="AG172" s="51"/>
      <c r="AH172" s="51"/>
      <c r="AI172" s="51"/>
      <c r="AJ172" s="51"/>
      <c r="AK172" s="51"/>
      <c r="AL172" s="51"/>
      <c r="AM172" s="45">
        <f t="shared" si="23"/>
        <v>0</v>
      </c>
    </row>
    <row r="173" spans="1:39" s="4" customFormat="1" ht="33" customHeight="1" x14ac:dyDescent="0.25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>
        <v>0</v>
      </c>
      <c r="S173" s="48">
        <v>5</v>
      </c>
      <c r="T173" s="48">
        <v>3</v>
      </c>
      <c r="U173" s="48">
        <v>3</v>
      </c>
      <c r="V173" s="48">
        <v>1</v>
      </c>
      <c r="W173" s="48">
        <v>1</v>
      </c>
      <c r="X173" s="48">
        <v>0</v>
      </c>
      <c r="Y173" s="48">
        <v>2</v>
      </c>
      <c r="Z173" s="48">
        <v>0</v>
      </c>
      <c r="AA173" s="75">
        <v>1</v>
      </c>
      <c r="AB173" s="59" t="s">
        <v>130</v>
      </c>
      <c r="AC173" s="44" t="s">
        <v>49</v>
      </c>
      <c r="AD173" s="50"/>
      <c r="AE173" s="50"/>
      <c r="AF173" s="50"/>
      <c r="AG173" s="64">
        <v>2</v>
      </c>
      <c r="AH173" s="64">
        <v>2</v>
      </c>
      <c r="AI173" s="64">
        <v>2</v>
      </c>
      <c r="AJ173" s="64">
        <v>2</v>
      </c>
      <c r="AK173" s="64">
        <v>2</v>
      </c>
      <c r="AL173" s="64">
        <v>2</v>
      </c>
      <c r="AM173" s="66">
        <f t="shared" si="23"/>
        <v>12</v>
      </c>
    </row>
    <row r="174" spans="1:39" s="4" customFormat="1" ht="78.75" x14ac:dyDescent="0.25">
      <c r="A174" s="113"/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83">
        <v>0</v>
      </c>
      <c r="S174" s="83">
        <v>5</v>
      </c>
      <c r="T174" s="83">
        <v>3</v>
      </c>
      <c r="U174" s="83">
        <v>3</v>
      </c>
      <c r="V174" s="83">
        <v>2</v>
      </c>
      <c r="W174" s="83">
        <v>0</v>
      </c>
      <c r="X174" s="83">
        <v>0</v>
      </c>
      <c r="Y174" s="83">
        <v>0</v>
      </c>
      <c r="Z174" s="83">
        <v>0</v>
      </c>
      <c r="AA174" s="83">
        <v>0</v>
      </c>
      <c r="AB174" s="57" t="s">
        <v>131</v>
      </c>
      <c r="AC174" s="102" t="s">
        <v>32</v>
      </c>
      <c r="AD174" s="81"/>
      <c r="AE174" s="81"/>
      <c r="AF174" s="81"/>
      <c r="AG174" s="58">
        <f t="shared" ref="AG174:AL174" si="24">AG180+AG183</f>
        <v>2954.6</v>
      </c>
      <c r="AH174" s="58">
        <f t="shared" si="24"/>
        <v>3072.7000000000003</v>
      </c>
      <c r="AI174" s="58">
        <f t="shared" si="24"/>
        <v>3195.6</v>
      </c>
      <c r="AJ174" s="58">
        <f t="shared" si="24"/>
        <v>3595</v>
      </c>
      <c r="AK174" s="58">
        <f t="shared" si="24"/>
        <v>3595</v>
      </c>
      <c r="AL174" s="58">
        <f t="shared" si="24"/>
        <v>3595</v>
      </c>
      <c r="AM174" s="46">
        <f t="shared" si="23"/>
        <v>20007.900000000001</v>
      </c>
    </row>
    <row r="175" spans="1:39" s="4" customFormat="1" ht="31.5" x14ac:dyDescent="0.25">
      <c r="A175" s="113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83">
        <v>0</v>
      </c>
      <c r="S175" s="83">
        <v>5</v>
      </c>
      <c r="T175" s="83">
        <v>3</v>
      </c>
      <c r="U175" s="83">
        <v>3</v>
      </c>
      <c r="V175" s="83">
        <v>2</v>
      </c>
      <c r="W175" s="83">
        <v>0</v>
      </c>
      <c r="X175" s="83">
        <v>0</v>
      </c>
      <c r="Y175" s="83">
        <v>0</v>
      </c>
      <c r="Z175" s="83">
        <v>0</v>
      </c>
      <c r="AA175" s="83">
        <v>1</v>
      </c>
      <c r="AB175" s="52" t="s">
        <v>132</v>
      </c>
      <c r="AC175" s="78" t="s">
        <v>133</v>
      </c>
      <c r="AD175" s="81"/>
      <c r="AE175" s="81"/>
      <c r="AF175" s="81"/>
      <c r="AG175" s="96">
        <v>600</v>
      </c>
      <c r="AH175" s="96">
        <v>200</v>
      </c>
      <c r="AI175" s="96">
        <v>400</v>
      </c>
      <c r="AJ175" s="65">
        <v>400</v>
      </c>
      <c r="AK175" s="65">
        <v>400</v>
      </c>
      <c r="AL175" s="65">
        <v>400</v>
      </c>
      <c r="AM175" s="105">
        <f t="shared" si="23"/>
        <v>2400</v>
      </c>
    </row>
    <row r="176" spans="1:39" s="4" customFormat="1" ht="63" x14ac:dyDescent="0.25">
      <c r="A176" s="113"/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83">
        <v>0</v>
      </c>
      <c r="S176" s="83">
        <v>5</v>
      </c>
      <c r="T176" s="83">
        <v>3</v>
      </c>
      <c r="U176" s="83">
        <v>3</v>
      </c>
      <c r="V176" s="83">
        <v>2</v>
      </c>
      <c r="W176" s="83">
        <v>0</v>
      </c>
      <c r="X176" s="83">
        <v>0</v>
      </c>
      <c r="Y176" s="83">
        <v>0</v>
      </c>
      <c r="Z176" s="83">
        <v>0</v>
      </c>
      <c r="AA176" s="83">
        <v>2</v>
      </c>
      <c r="AB176" s="52" t="s">
        <v>134</v>
      </c>
      <c r="AC176" s="78" t="s">
        <v>133</v>
      </c>
      <c r="AD176" s="81"/>
      <c r="AE176" s="81"/>
      <c r="AF176" s="81"/>
      <c r="AG176" s="96">
        <v>750</v>
      </c>
      <c r="AH176" s="96">
        <v>300</v>
      </c>
      <c r="AI176" s="96">
        <v>450</v>
      </c>
      <c r="AJ176" s="65">
        <v>450</v>
      </c>
      <c r="AK176" s="65">
        <v>450</v>
      </c>
      <c r="AL176" s="65">
        <v>450</v>
      </c>
      <c r="AM176" s="105">
        <f t="shared" si="23"/>
        <v>2850</v>
      </c>
    </row>
    <row r="177" spans="1:39" s="4" customFormat="1" ht="31.5" x14ac:dyDescent="0.25">
      <c r="A177" s="11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83">
        <v>0</v>
      </c>
      <c r="S177" s="83">
        <v>5</v>
      </c>
      <c r="T177" s="83">
        <v>3</v>
      </c>
      <c r="U177" s="83">
        <v>3</v>
      </c>
      <c r="V177" s="83">
        <v>2</v>
      </c>
      <c r="W177" s="83">
        <v>0</v>
      </c>
      <c r="X177" s="83">
        <v>0</v>
      </c>
      <c r="Y177" s="83">
        <v>0</v>
      </c>
      <c r="Z177" s="83">
        <v>0</v>
      </c>
      <c r="AA177" s="83">
        <v>3</v>
      </c>
      <c r="AB177" s="52" t="s">
        <v>135</v>
      </c>
      <c r="AC177" s="78" t="s">
        <v>49</v>
      </c>
      <c r="AD177" s="81"/>
      <c r="AE177" s="81"/>
      <c r="AF177" s="81"/>
      <c r="AG177" s="96">
        <v>10</v>
      </c>
      <c r="AH177" s="96">
        <v>4</v>
      </c>
      <c r="AI177" s="96">
        <v>2</v>
      </c>
      <c r="AJ177" s="65">
        <v>2</v>
      </c>
      <c r="AK177" s="65">
        <v>2</v>
      </c>
      <c r="AL177" s="65">
        <v>2</v>
      </c>
      <c r="AM177" s="105">
        <f t="shared" si="23"/>
        <v>22</v>
      </c>
    </row>
    <row r="178" spans="1:39" s="4" customFormat="1" ht="47.25" x14ac:dyDescent="0.25">
      <c r="A178" s="113"/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  <c r="L178" s="113"/>
      <c r="M178" s="113"/>
      <c r="N178" s="113"/>
      <c r="O178" s="113"/>
      <c r="P178" s="113"/>
      <c r="Q178" s="113"/>
      <c r="R178" s="83">
        <v>0</v>
      </c>
      <c r="S178" s="83">
        <v>5</v>
      </c>
      <c r="T178" s="83">
        <v>3</v>
      </c>
      <c r="U178" s="83">
        <v>3</v>
      </c>
      <c r="V178" s="83">
        <v>2</v>
      </c>
      <c r="W178" s="83">
        <v>0</v>
      </c>
      <c r="X178" s="83">
        <v>0</v>
      </c>
      <c r="Y178" s="83">
        <v>0</v>
      </c>
      <c r="Z178" s="83">
        <v>0</v>
      </c>
      <c r="AA178" s="83">
        <v>4</v>
      </c>
      <c r="AB178" s="52" t="s">
        <v>136</v>
      </c>
      <c r="AC178" s="78" t="s">
        <v>111</v>
      </c>
      <c r="AD178" s="81"/>
      <c r="AE178" s="81"/>
      <c r="AF178" s="81"/>
      <c r="AG178" s="96">
        <v>432</v>
      </c>
      <c r="AH178" s="96">
        <v>250</v>
      </c>
      <c r="AI178" s="96">
        <v>150</v>
      </c>
      <c r="AJ178" s="65">
        <v>150</v>
      </c>
      <c r="AK178" s="65">
        <v>150</v>
      </c>
      <c r="AL178" s="65">
        <v>150</v>
      </c>
      <c r="AM178" s="105">
        <f t="shared" si="23"/>
        <v>1282</v>
      </c>
    </row>
    <row r="179" spans="1:39" s="4" customFormat="1" ht="31.5" x14ac:dyDescent="0.25">
      <c r="A179" s="113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83">
        <v>0</v>
      </c>
      <c r="S179" s="83">
        <v>5</v>
      </c>
      <c r="T179" s="83">
        <v>3</v>
      </c>
      <c r="U179" s="83">
        <v>3</v>
      </c>
      <c r="V179" s="83">
        <v>2</v>
      </c>
      <c r="W179" s="83">
        <v>0</v>
      </c>
      <c r="X179" s="83">
        <v>0</v>
      </c>
      <c r="Y179" s="83">
        <v>0</v>
      </c>
      <c r="Z179" s="83">
        <v>0</v>
      </c>
      <c r="AA179" s="83">
        <v>5</v>
      </c>
      <c r="AB179" s="52" t="s">
        <v>137</v>
      </c>
      <c r="AC179" s="78" t="s">
        <v>49</v>
      </c>
      <c r="AD179" s="81"/>
      <c r="AE179" s="81"/>
      <c r="AF179" s="81"/>
      <c r="AG179" s="96">
        <v>50</v>
      </c>
      <c r="AH179" s="96">
        <v>30</v>
      </c>
      <c r="AI179" s="96">
        <v>30</v>
      </c>
      <c r="AJ179" s="65">
        <v>30</v>
      </c>
      <c r="AK179" s="65">
        <v>30</v>
      </c>
      <c r="AL179" s="65">
        <v>30</v>
      </c>
      <c r="AM179" s="105">
        <f t="shared" si="23"/>
        <v>200</v>
      </c>
    </row>
    <row r="180" spans="1:39" s="4" customFormat="1" ht="63" x14ac:dyDescent="0.25">
      <c r="A180" s="113">
        <v>8</v>
      </c>
      <c r="B180" s="113">
        <v>0</v>
      </c>
      <c r="C180" s="113">
        <v>2</v>
      </c>
      <c r="D180" s="113">
        <v>0</v>
      </c>
      <c r="E180" s="113">
        <v>4</v>
      </c>
      <c r="F180" s="113">
        <v>0</v>
      </c>
      <c r="G180" s="113">
        <v>9</v>
      </c>
      <c r="H180" s="113">
        <v>0</v>
      </c>
      <c r="I180" s="113">
        <v>5</v>
      </c>
      <c r="J180" s="113">
        <v>3</v>
      </c>
      <c r="K180" s="113" t="s">
        <v>138</v>
      </c>
      <c r="L180" s="113">
        <v>3</v>
      </c>
      <c r="M180" s="113" t="s">
        <v>81</v>
      </c>
      <c r="N180" s="113">
        <v>1</v>
      </c>
      <c r="O180" s="113">
        <v>0</v>
      </c>
      <c r="P180" s="113">
        <v>9</v>
      </c>
      <c r="Q180" s="113">
        <v>0</v>
      </c>
      <c r="R180" s="83">
        <v>0</v>
      </c>
      <c r="S180" s="83">
        <v>5</v>
      </c>
      <c r="T180" s="83">
        <v>3</v>
      </c>
      <c r="U180" s="83">
        <v>3</v>
      </c>
      <c r="V180" s="83">
        <v>2</v>
      </c>
      <c r="W180" s="83">
        <v>3</v>
      </c>
      <c r="X180" s="83">
        <v>0</v>
      </c>
      <c r="Y180" s="83">
        <v>1</v>
      </c>
      <c r="Z180" s="83">
        <v>0</v>
      </c>
      <c r="AA180" s="83">
        <v>0</v>
      </c>
      <c r="AB180" s="139" t="s">
        <v>139</v>
      </c>
      <c r="AC180" s="134" t="s">
        <v>32</v>
      </c>
      <c r="AD180" s="135"/>
      <c r="AE180" s="135"/>
      <c r="AF180" s="135"/>
      <c r="AG180" s="130">
        <v>295.5</v>
      </c>
      <c r="AH180" s="130">
        <v>307.3</v>
      </c>
      <c r="AI180" s="130">
        <v>319.60000000000002</v>
      </c>
      <c r="AJ180" s="88">
        <v>719</v>
      </c>
      <c r="AK180" s="88">
        <v>719</v>
      </c>
      <c r="AL180" s="88">
        <v>719</v>
      </c>
      <c r="AM180" s="46">
        <f t="shared" si="23"/>
        <v>3079.4</v>
      </c>
    </row>
    <row r="181" spans="1:39" s="4" customFormat="1" ht="94.5" x14ac:dyDescent="0.25">
      <c r="A181" s="113"/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  <c r="L181" s="113"/>
      <c r="M181" s="113"/>
      <c r="N181" s="113"/>
      <c r="O181" s="113"/>
      <c r="P181" s="113"/>
      <c r="Q181" s="113"/>
      <c r="R181" s="83">
        <v>0</v>
      </c>
      <c r="S181" s="83">
        <v>5</v>
      </c>
      <c r="T181" s="83">
        <v>3</v>
      </c>
      <c r="U181" s="83">
        <v>3</v>
      </c>
      <c r="V181" s="83">
        <v>2</v>
      </c>
      <c r="W181" s="83">
        <v>3</v>
      </c>
      <c r="X181" s="83">
        <v>0</v>
      </c>
      <c r="Y181" s="83">
        <v>1</v>
      </c>
      <c r="Z181" s="83">
        <v>0</v>
      </c>
      <c r="AA181" s="83">
        <v>1</v>
      </c>
      <c r="AB181" s="52" t="s">
        <v>140</v>
      </c>
      <c r="AC181" s="78" t="s">
        <v>32</v>
      </c>
      <c r="AD181" s="81"/>
      <c r="AE181" s="81"/>
      <c r="AF181" s="81"/>
      <c r="AG181" s="88">
        <v>172.4</v>
      </c>
      <c r="AH181" s="88">
        <v>178.2</v>
      </c>
      <c r="AI181" s="88">
        <v>185.4</v>
      </c>
      <c r="AJ181" s="88">
        <v>567.9</v>
      </c>
      <c r="AK181" s="88">
        <v>567.9</v>
      </c>
      <c r="AL181" s="88">
        <v>567.9</v>
      </c>
      <c r="AM181" s="46">
        <f t="shared" si="23"/>
        <v>2239.7000000000003</v>
      </c>
    </row>
    <row r="182" spans="1:39" s="4" customFormat="1" ht="63" x14ac:dyDescent="0.25">
      <c r="A182" s="113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83">
        <v>0</v>
      </c>
      <c r="S182" s="83">
        <v>5</v>
      </c>
      <c r="T182" s="83">
        <v>3</v>
      </c>
      <c r="U182" s="83">
        <v>3</v>
      </c>
      <c r="V182" s="83">
        <v>2</v>
      </c>
      <c r="W182" s="83">
        <v>3</v>
      </c>
      <c r="X182" s="83">
        <v>0</v>
      </c>
      <c r="Y182" s="83">
        <v>1</v>
      </c>
      <c r="Z182" s="83">
        <v>0</v>
      </c>
      <c r="AA182" s="83">
        <v>2</v>
      </c>
      <c r="AB182" s="52" t="s">
        <v>141</v>
      </c>
      <c r="AC182" s="78" t="s">
        <v>32</v>
      </c>
      <c r="AD182" s="81"/>
      <c r="AE182" s="81"/>
      <c r="AF182" s="81"/>
      <c r="AG182" s="88">
        <v>123.1</v>
      </c>
      <c r="AH182" s="88">
        <v>129.1</v>
      </c>
      <c r="AI182" s="88">
        <v>134.19999999999999</v>
      </c>
      <c r="AJ182" s="88">
        <v>151.1</v>
      </c>
      <c r="AK182" s="88">
        <v>151.1</v>
      </c>
      <c r="AL182" s="88">
        <v>151.1</v>
      </c>
      <c r="AM182" s="46">
        <f t="shared" si="23"/>
        <v>839.7</v>
      </c>
    </row>
    <row r="183" spans="1:39" s="4" customFormat="1" ht="63" x14ac:dyDescent="0.25">
      <c r="A183" s="113">
        <v>8</v>
      </c>
      <c r="B183" s="113">
        <v>0</v>
      </c>
      <c r="C183" s="113">
        <v>2</v>
      </c>
      <c r="D183" s="113">
        <v>0</v>
      </c>
      <c r="E183" s="113">
        <v>4</v>
      </c>
      <c r="F183" s="113">
        <v>0</v>
      </c>
      <c r="G183" s="113">
        <v>9</v>
      </c>
      <c r="H183" s="113">
        <v>0</v>
      </c>
      <c r="I183" s="113">
        <v>5</v>
      </c>
      <c r="J183" s="113">
        <v>3</v>
      </c>
      <c r="K183" s="113" t="s">
        <v>138</v>
      </c>
      <c r="L183" s="113">
        <v>3</v>
      </c>
      <c r="M183" s="113">
        <v>1</v>
      </c>
      <c r="N183" s="113">
        <v>1</v>
      </c>
      <c r="O183" s="113">
        <v>0</v>
      </c>
      <c r="P183" s="113">
        <v>9</v>
      </c>
      <c r="Q183" s="113">
        <v>0</v>
      </c>
      <c r="R183" s="83">
        <v>0</v>
      </c>
      <c r="S183" s="83">
        <v>5</v>
      </c>
      <c r="T183" s="83">
        <v>3</v>
      </c>
      <c r="U183" s="83">
        <v>3</v>
      </c>
      <c r="V183" s="83">
        <v>2</v>
      </c>
      <c r="W183" s="83">
        <v>3</v>
      </c>
      <c r="X183" s="83">
        <v>0</v>
      </c>
      <c r="Y183" s="83">
        <v>2</v>
      </c>
      <c r="Z183" s="83">
        <v>0</v>
      </c>
      <c r="AA183" s="83">
        <v>0</v>
      </c>
      <c r="AB183" s="74" t="s">
        <v>142</v>
      </c>
      <c r="AC183" s="78" t="s">
        <v>32</v>
      </c>
      <c r="AD183" s="81"/>
      <c r="AE183" s="81"/>
      <c r="AF183" s="81"/>
      <c r="AG183" s="88">
        <v>2659.1</v>
      </c>
      <c r="AH183" s="88">
        <v>2765.4</v>
      </c>
      <c r="AI183" s="88">
        <v>2876</v>
      </c>
      <c r="AJ183" s="88">
        <v>2876</v>
      </c>
      <c r="AK183" s="88">
        <v>2876</v>
      </c>
      <c r="AL183" s="88">
        <v>2876</v>
      </c>
      <c r="AM183" s="46">
        <f t="shared" si="23"/>
        <v>16928.5</v>
      </c>
    </row>
    <row r="184" spans="1:39" s="4" customFormat="1" ht="94.5" x14ac:dyDescent="0.25">
      <c r="A184" s="113"/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83">
        <v>0</v>
      </c>
      <c r="S184" s="83">
        <v>5</v>
      </c>
      <c r="T184" s="83">
        <v>3</v>
      </c>
      <c r="U184" s="83">
        <v>3</v>
      </c>
      <c r="V184" s="83">
        <v>2</v>
      </c>
      <c r="W184" s="83">
        <v>3</v>
      </c>
      <c r="X184" s="83">
        <v>0</v>
      </c>
      <c r="Y184" s="83">
        <v>2</v>
      </c>
      <c r="Z184" s="83">
        <v>0</v>
      </c>
      <c r="AA184" s="83">
        <v>1</v>
      </c>
      <c r="AB184" s="52" t="s">
        <v>143</v>
      </c>
      <c r="AC184" s="78" t="s">
        <v>32</v>
      </c>
      <c r="AD184" s="81"/>
      <c r="AE184" s="81"/>
      <c r="AF184" s="81"/>
      <c r="AG184" s="88">
        <v>1803.85</v>
      </c>
      <c r="AH184" s="88">
        <v>2102.5700000000002</v>
      </c>
      <c r="AI184" s="88">
        <v>2022.6</v>
      </c>
      <c r="AJ184" s="88">
        <v>2022.6</v>
      </c>
      <c r="AK184" s="88">
        <v>2022.6</v>
      </c>
      <c r="AL184" s="88">
        <v>2022.6</v>
      </c>
      <c r="AM184" s="46">
        <f t="shared" si="23"/>
        <v>11996.820000000002</v>
      </c>
    </row>
    <row r="185" spans="1:39" s="4" customFormat="1" ht="63" x14ac:dyDescent="0.25">
      <c r="A185" s="113"/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  <c r="L185" s="113"/>
      <c r="M185" s="113"/>
      <c r="N185" s="113"/>
      <c r="O185" s="113"/>
      <c r="P185" s="113"/>
      <c r="Q185" s="113"/>
      <c r="R185" s="83">
        <v>0</v>
      </c>
      <c r="S185" s="83">
        <v>5</v>
      </c>
      <c r="T185" s="83">
        <v>3</v>
      </c>
      <c r="U185" s="83">
        <v>3</v>
      </c>
      <c r="V185" s="83">
        <v>2</v>
      </c>
      <c r="W185" s="83">
        <v>3</v>
      </c>
      <c r="X185" s="83">
        <v>0</v>
      </c>
      <c r="Y185" s="83">
        <v>2</v>
      </c>
      <c r="Z185" s="83">
        <v>0</v>
      </c>
      <c r="AA185" s="83">
        <v>2</v>
      </c>
      <c r="AB185" s="52" t="s">
        <v>144</v>
      </c>
      <c r="AC185" s="78" t="s">
        <v>32</v>
      </c>
      <c r="AD185" s="81"/>
      <c r="AE185" s="81"/>
      <c r="AF185" s="81"/>
      <c r="AG185" s="88">
        <v>855.2</v>
      </c>
      <c r="AH185" s="88">
        <v>662.8</v>
      </c>
      <c r="AI185" s="88">
        <v>853.4</v>
      </c>
      <c r="AJ185" s="88">
        <v>853.4</v>
      </c>
      <c r="AK185" s="88">
        <v>853.4</v>
      </c>
      <c r="AL185" s="88">
        <v>853.4</v>
      </c>
      <c r="AM185" s="46">
        <f t="shared" si="23"/>
        <v>4931.6000000000004</v>
      </c>
    </row>
    <row r="186" spans="1:39" s="4" customFormat="1" ht="31.5" x14ac:dyDescent="0.25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>
        <v>0</v>
      </c>
      <c r="S186" s="48">
        <v>5</v>
      </c>
      <c r="T186" s="48">
        <v>4</v>
      </c>
      <c r="U186" s="48">
        <v>4</v>
      </c>
      <c r="V186" s="48">
        <v>0</v>
      </c>
      <c r="W186" s="48">
        <v>0</v>
      </c>
      <c r="X186" s="48">
        <v>0</v>
      </c>
      <c r="Y186" s="48">
        <v>0</v>
      </c>
      <c r="Z186" s="48">
        <v>0</v>
      </c>
      <c r="AA186" s="48">
        <v>0</v>
      </c>
      <c r="AB186" s="114" t="s">
        <v>145</v>
      </c>
      <c r="AC186" s="44" t="s">
        <v>32</v>
      </c>
      <c r="AD186" s="55" t="e">
        <f>AD198</f>
        <v>#REF!</v>
      </c>
      <c r="AE186" s="55" t="e">
        <f>AE198</f>
        <v>#REF!</v>
      </c>
      <c r="AF186" s="55" t="e">
        <f>AF198</f>
        <v>#REF!</v>
      </c>
      <c r="AG186" s="56">
        <f t="shared" ref="AG186:AL186" si="25">AG187+AG198+AG290+AG300</f>
        <v>21811.8</v>
      </c>
      <c r="AH186" s="56">
        <f t="shared" si="25"/>
        <v>15735.5</v>
      </c>
      <c r="AI186" s="56">
        <f t="shared" si="25"/>
        <v>16057.5</v>
      </c>
      <c r="AJ186" s="56">
        <f t="shared" si="25"/>
        <v>16057.5</v>
      </c>
      <c r="AK186" s="56">
        <f t="shared" si="25"/>
        <v>16057.5</v>
      </c>
      <c r="AL186" s="56">
        <f t="shared" si="25"/>
        <v>16057.5</v>
      </c>
      <c r="AM186" s="45">
        <f t="shared" si="23"/>
        <v>101777.3</v>
      </c>
    </row>
    <row r="187" spans="1:39" s="4" customFormat="1" ht="35.25" customHeight="1" x14ac:dyDescent="0.25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>
        <v>0</v>
      </c>
      <c r="S187" s="48">
        <v>5</v>
      </c>
      <c r="T187" s="48">
        <v>4</v>
      </c>
      <c r="U187" s="48">
        <v>4</v>
      </c>
      <c r="V187" s="48">
        <v>1</v>
      </c>
      <c r="W187" s="48">
        <v>0</v>
      </c>
      <c r="X187" s="48">
        <v>0</v>
      </c>
      <c r="Y187" s="48">
        <v>0</v>
      </c>
      <c r="Z187" s="48">
        <v>0</v>
      </c>
      <c r="AA187" s="48">
        <v>0</v>
      </c>
      <c r="AB187" s="79" t="s">
        <v>146</v>
      </c>
      <c r="AC187" s="44" t="s">
        <v>32</v>
      </c>
      <c r="AD187" s="50">
        <v>0</v>
      </c>
      <c r="AE187" s="50">
        <v>0</v>
      </c>
      <c r="AF187" s="50">
        <v>0</v>
      </c>
      <c r="AG187" s="58">
        <f t="shared" ref="AG187:AL187" si="26">AG189+AG192+AG195</f>
        <v>11500</v>
      </c>
      <c r="AH187" s="58">
        <f t="shared" si="26"/>
        <v>4497.2</v>
      </c>
      <c r="AI187" s="58">
        <f t="shared" si="26"/>
        <v>8000</v>
      </c>
      <c r="AJ187" s="58">
        <f t="shared" si="26"/>
        <v>8000</v>
      </c>
      <c r="AK187" s="58">
        <f t="shared" si="26"/>
        <v>8000</v>
      </c>
      <c r="AL187" s="58">
        <f t="shared" si="26"/>
        <v>8000</v>
      </c>
      <c r="AM187" s="45">
        <f t="shared" si="23"/>
        <v>47997.2</v>
      </c>
    </row>
    <row r="188" spans="1:39" s="4" customFormat="1" ht="38.25" customHeight="1" x14ac:dyDescent="0.25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>
        <v>0</v>
      </c>
      <c r="S188" s="48">
        <v>5</v>
      </c>
      <c r="T188" s="48">
        <v>4</v>
      </c>
      <c r="U188" s="48">
        <v>4</v>
      </c>
      <c r="V188" s="48">
        <v>1</v>
      </c>
      <c r="W188" s="48">
        <v>1</v>
      </c>
      <c r="X188" s="48">
        <v>0</v>
      </c>
      <c r="Y188" s="48">
        <v>0</v>
      </c>
      <c r="Z188" s="48">
        <v>0</v>
      </c>
      <c r="AA188" s="48">
        <v>1</v>
      </c>
      <c r="AB188" s="59" t="s">
        <v>147</v>
      </c>
      <c r="AC188" s="44" t="s">
        <v>49</v>
      </c>
      <c r="AD188" s="50"/>
      <c r="AE188" s="50"/>
      <c r="AF188" s="50"/>
      <c r="AG188" s="64">
        <v>3000</v>
      </c>
      <c r="AH188" s="64">
        <v>3000</v>
      </c>
      <c r="AI188" s="64">
        <v>3000</v>
      </c>
      <c r="AJ188" s="64">
        <v>3000</v>
      </c>
      <c r="AK188" s="64">
        <v>3000</v>
      </c>
      <c r="AL188" s="64">
        <v>3000</v>
      </c>
      <c r="AM188" s="64">
        <v>3000</v>
      </c>
    </row>
    <row r="189" spans="1:39" s="4" customFormat="1" ht="47.25" x14ac:dyDescent="0.25">
      <c r="A189" s="48">
        <v>8</v>
      </c>
      <c r="B189" s="48">
        <v>0</v>
      </c>
      <c r="C189" s="48">
        <v>2</v>
      </c>
      <c r="D189" s="48">
        <v>0</v>
      </c>
      <c r="E189" s="48">
        <v>5</v>
      </c>
      <c r="F189" s="48">
        <v>0</v>
      </c>
      <c r="G189" s="48">
        <v>3</v>
      </c>
      <c r="H189" s="48">
        <v>0</v>
      </c>
      <c r="I189" s="48">
        <v>5</v>
      </c>
      <c r="J189" s="48">
        <v>4</v>
      </c>
      <c r="K189" s="48">
        <v>0</v>
      </c>
      <c r="L189" s="48">
        <v>1</v>
      </c>
      <c r="M189" s="48">
        <v>2</v>
      </c>
      <c r="N189" s="48">
        <v>0</v>
      </c>
      <c r="O189" s="48">
        <v>0</v>
      </c>
      <c r="P189" s="48">
        <v>1</v>
      </c>
      <c r="Q189" s="48">
        <v>0</v>
      </c>
      <c r="R189" s="48">
        <v>0</v>
      </c>
      <c r="S189" s="48">
        <v>5</v>
      </c>
      <c r="T189" s="48">
        <v>4</v>
      </c>
      <c r="U189" s="48">
        <v>4</v>
      </c>
      <c r="V189" s="48">
        <v>1</v>
      </c>
      <c r="W189" s="48">
        <v>1</v>
      </c>
      <c r="X189" s="48">
        <v>0</v>
      </c>
      <c r="Y189" s="48">
        <v>1</v>
      </c>
      <c r="Z189" s="48">
        <v>0</v>
      </c>
      <c r="AA189" s="48">
        <v>0</v>
      </c>
      <c r="AB189" s="72" t="s">
        <v>148</v>
      </c>
      <c r="AC189" s="44" t="s">
        <v>32</v>
      </c>
      <c r="AD189" s="112" t="s">
        <v>149</v>
      </c>
      <c r="AE189" s="112" t="s">
        <v>149</v>
      </c>
      <c r="AF189" s="112" t="s">
        <v>149</v>
      </c>
      <c r="AG189" s="61">
        <v>8500</v>
      </c>
      <c r="AH189" s="126">
        <v>2497.1999999999998</v>
      </c>
      <c r="AI189" s="61">
        <v>6000</v>
      </c>
      <c r="AJ189" s="61">
        <v>6000</v>
      </c>
      <c r="AK189" s="61">
        <v>6000</v>
      </c>
      <c r="AL189" s="61">
        <v>6000</v>
      </c>
      <c r="AM189" s="45">
        <f>AG189+AH189+AI189+AJ189+AK189+AL189</f>
        <v>34997.199999999997</v>
      </c>
    </row>
    <row r="190" spans="1:39" s="4" customFormat="1" ht="31.5" x14ac:dyDescent="0.25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>
        <v>0</v>
      </c>
      <c r="S190" s="48">
        <v>5</v>
      </c>
      <c r="T190" s="48">
        <v>4</v>
      </c>
      <c r="U190" s="48">
        <v>4</v>
      </c>
      <c r="V190" s="48">
        <v>1</v>
      </c>
      <c r="W190" s="48">
        <v>1</v>
      </c>
      <c r="X190" s="48">
        <v>0</v>
      </c>
      <c r="Y190" s="48">
        <v>1</v>
      </c>
      <c r="Z190" s="48">
        <v>0</v>
      </c>
      <c r="AA190" s="48">
        <v>0</v>
      </c>
      <c r="AB190" s="62" t="s">
        <v>47</v>
      </c>
      <c r="AC190" s="44" t="s">
        <v>32</v>
      </c>
      <c r="AD190" s="112"/>
      <c r="AE190" s="112"/>
      <c r="AF190" s="112"/>
      <c r="AG190" s="61">
        <v>8500</v>
      </c>
      <c r="AH190" s="126">
        <v>2497.1999999999998</v>
      </c>
      <c r="AI190" s="61">
        <v>6000</v>
      </c>
      <c r="AJ190" s="61">
        <v>6000</v>
      </c>
      <c r="AK190" s="61">
        <v>6000</v>
      </c>
      <c r="AL190" s="61">
        <v>6000</v>
      </c>
      <c r="AM190" s="45">
        <f>AG190+AH190+AI190+AJ190+AK190+AL190</f>
        <v>34997.199999999997</v>
      </c>
    </row>
    <row r="191" spans="1:39" s="4" customFormat="1" ht="47.25" x14ac:dyDescent="0.25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>
        <v>0</v>
      </c>
      <c r="S191" s="48">
        <v>5</v>
      </c>
      <c r="T191" s="48">
        <v>4</v>
      </c>
      <c r="U191" s="48">
        <v>4</v>
      </c>
      <c r="V191" s="48">
        <v>1</v>
      </c>
      <c r="W191" s="48">
        <v>1</v>
      </c>
      <c r="X191" s="48">
        <v>0</v>
      </c>
      <c r="Y191" s="48">
        <v>1</v>
      </c>
      <c r="Z191" s="48">
        <v>0</v>
      </c>
      <c r="AA191" s="48">
        <v>1</v>
      </c>
      <c r="AB191" s="52" t="s">
        <v>150</v>
      </c>
      <c r="AC191" s="44" t="s">
        <v>35</v>
      </c>
      <c r="AD191" s="50"/>
      <c r="AE191" s="50"/>
      <c r="AF191" s="50"/>
      <c r="AG191" s="65">
        <f t="shared" ref="AG191:AL191" si="27">AG189/AG21*100</f>
        <v>4.2033532868986434</v>
      </c>
      <c r="AH191" s="64">
        <f t="shared" si="27"/>
        <v>1.6427985466640438</v>
      </c>
      <c r="AI191" s="64">
        <f t="shared" si="27"/>
        <v>3.8877931072020075</v>
      </c>
      <c r="AJ191" s="65">
        <f t="shared" si="27"/>
        <v>3.7629020504053279</v>
      </c>
      <c r="AK191" s="64">
        <f t="shared" si="27"/>
        <v>3.7629020504053279</v>
      </c>
      <c r="AL191" s="64">
        <f t="shared" si="27"/>
        <v>3.7629020504053279</v>
      </c>
      <c r="AM191" s="45"/>
    </row>
    <row r="192" spans="1:39" s="4" customFormat="1" ht="42" customHeight="1" x14ac:dyDescent="0.25">
      <c r="A192" s="48">
        <v>8</v>
      </c>
      <c r="B192" s="48">
        <v>0</v>
      </c>
      <c r="C192" s="48">
        <v>2</v>
      </c>
      <c r="D192" s="48">
        <v>0</v>
      </c>
      <c r="E192" s="48">
        <v>5</v>
      </c>
      <c r="F192" s="48">
        <v>0</v>
      </c>
      <c r="G192" s="48">
        <v>3</v>
      </c>
      <c r="H192" s="48">
        <v>0</v>
      </c>
      <c r="I192" s="48">
        <v>5</v>
      </c>
      <c r="J192" s="48">
        <v>4</v>
      </c>
      <c r="K192" s="48">
        <v>0</v>
      </c>
      <c r="L192" s="48">
        <v>1</v>
      </c>
      <c r="M192" s="48">
        <v>2</v>
      </c>
      <c r="N192" s="48">
        <v>0</v>
      </c>
      <c r="O192" s="48">
        <v>0</v>
      </c>
      <c r="P192" s="48">
        <v>2</v>
      </c>
      <c r="Q192" s="48">
        <v>0</v>
      </c>
      <c r="R192" s="48">
        <v>0</v>
      </c>
      <c r="S192" s="48">
        <v>5</v>
      </c>
      <c r="T192" s="48">
        <v>4</v>
      </c>
      <c r="U192" s="48">
        <v>4</v>
      </c>
      <c r="V192" s="48">
        <v>1</v>
      </c>
      <c r="W192" s="48">
        <v>1</v>
      </c>
      <c r="X192" s="48">
        <v>0</v>
      </c>
      <c r="Y192" s="48">
        <v>2</v>
      </c>
      <c r="Z192" s="48">
        <v>0</v>
      </c>
      <c r="AA192" s="48">
        <v>0</v>
      </c>
      <c r="AB192" s="115" t="s">
        <v>151</v>
      </c>
      <c r="AC192" s="78" t="s">
        <v>32</v>
      </c>
      <c r="AD192" s="116" t="s">
        <v>149</v>
      </c>
      <c r="AE192" s="116" t="s">
        <v>149</v>
      </c>
      <c r="AF192" s="116" t="s">
        <v>149</v>
      </c>
      <c r="AG192" s="61">
        <v>1500</v>
      </c>
      <c r="AH192" s="51">
        <v>1000</v>
      </c>
      <c r="AI192" s="61">
        <v>1000</v>
      </c>
      <c r="AJ192" s="61">
        <v>1000</v>
      </c>
      <c r="AK192" s="61">
        <v>1000</v>
      </c>
      <c r="AL192" s="61">
        <v>1000</v>
      </c>
      <c r="AM192" s="45">
        <f>AG192+AH192+AI192+AJ192+AK192+AL192</f>
        <v>6500</v>
      </c>
    </row>
    <row r="193" spans="1:39" s="4" customFormat="1" ht="39" customHeight="1" x14ac:dyDescent="0.25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>
        <v>0</v>
      </c>
      <c r="S193" s="48">
        <v>5</v>
      </c>
      <c r="T193" s="48">
        <v>4</v>
      </c>
      <c r="U193" s="48">
        <v>4</v>
      </c>
      <c r="V193" s="48">
        <v>1</v>
      </c>
      <c r="W193" s="48">
        <v>1</v>
      </c>
      <c r="X193" s="48">
        <v>0</v>
      </c>
      <c r="Y193" s="48">
        <v>2</v>
      </c>
      <c r="Z193" s="48">
        <v>0</v>
      </c>
      <c r="AA193" s="48">
        <v>0</v>
      </c>
      <c r="AB193" s="62" t="s">
        <v>47</v>
      </c>
      <c r="AC193" s="78" t="s">
        <v>32</v>
      </c>
      <c r="AD193" s="116"/>
      <c r="AE193" s="116"/>
      <c r="AF193" s="116"/>
      <c r="AG193" s="61">
        <v>1500</v>
      </c>
      <c r="AH193" s="51">
        <v>1000</v>
      </c>
      <c r="AI193" s="61">
        <v>1000</v>
      </c>
      <c r="AJ193" s="61">
        <v>1000</v>
      </c>
      <c r="AK193" s="61">
        <v>1000</v>
      </c>
      <c r="AL193" s="61">
        <v>1000</v>
      </c>
      <c r="AM193" s="45">
        <f>AG193+AH193+AI193+AJ193+AK193+AL193</f>
        <v>6500</v>
      </c>
    </row>
    <row r="194" spans="1:39" s="4" customFormat="1" ht="47.25" x14ac:dyDescent="0.25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>
        <v>0</v>
      </c>
      <c r="S194" s="48">
        <v>5</v>
      </c>
      <c r="T194" s="48">
        <v>4</v>
      </c>
      <c r="U194" s="48">
        <v>4</v>
      </c>
      <c r="V194" s="48">
        <v>1</v>
      </c>
      <c r="W194" s="48">
        <v>1</v>
      </c>
      <c r="X194" s="48">
        <v>0</v>
      </c>
      <c r="Y194" s="48">
        <v>2</v>
      </c>
      <c r="Z194" s="48">
        <v>0</v>
      </c>
      <c r="AA194" s="48">
        <v>1</v>
      </c>
      <c r="AB194" s="52" t="s">
        <v>152</v>
      </c>
      <c r="AC194" s="78" t="s">
        <v>35</v>
      </c>
      <c r="AD194" s="81"/>
      <c r="AE194" s="81"/>
      <c r="AF194" s="81"/>
      <c r="AG194" s="65">
        <f t="shared" ref="AG194:AL194" si="28">AG192/AG21*100</f>
        <v>0.74176822709976054</v>
      </c>
      <c r="AH194" s="65">
        <f t="shared" si="28"/>
        <v>0.65785621762936242</v>
      </c>
      <c r="AI194" s="64">
        <f t="shared" si="28"/>
        <v>0.64796551786700129</v>
      </c>
      <c r="AJ194" s="64">
        <f t="shared" si="28"/>
        <v>0.62715034173422124</v>
      </c>
      <c r="AK194" s="64">
        <f t="shared" si="28"/>
        <v>0.62715034173422124</v>
      </c>
      <c r="AL194" s="64">
        <f t="shared" si="28"/>
        <v>0.62715034173422124</v>
      </c>
      <c r="AM194" s="45"/>
    </row>
    <row r="195" spans="1:39" s="4" customFormat="1" ht="63" x14ac:dyDescent="0.25">
      <c r="A195" s="48">
        <v>8</v>
      </c>
      <c r="B195" s="48">
        <v>0</v>
      </c>
      <c r="C195" s="48">
        <v>2</v>
      </c>
      <c r="D195" s="48">
        <v>0</v>
      </c>
      <c r="E195" s="48">
        <v>5</v>
      </c>
      <c r="F195" s="48">
        <v>0</v>
      </c>
      <c r="G195" s="48">
        <v>3</v>
      </c>
      <c r="H195" s="48">
        <v>0</v>
      </c>
      <c r="I195" s="48">
        <v>5</v>
      </c>
      <c r="J195" s="48">
        <v>4</v>
      </c>
      <c r="K195" s="48">
        <v>0</v>
      </c>
      <c r="L195" s="48">
        <v>1</v>
      </c>
      <c r="M195" s="48">
        <v>2</v>
      </c>
      <c r="N195" s="48">
        <v>0</v>
      </c>
      <c r="O195" s="48">
        <v>0</v>
      </c>
      <c r="P195" s="48">
        <v>3</v>
      </c>
      <c r="Q195" s="48">
        <v>0</v>
      </c>
      <c r="R195" s="48">
        <v>0</v>
      </c>
      <c r="S195" s="48">
        <v>5</v>
      </c>
      <c r="T195" s="48">
        <v>4</v>
      </c>
      <c r="U195" s="48">
        <v>4</v>
      </c>
      <c r="V195" s="48">
        <v>1</v>
      </c>
      <c r="W195" s="48">
        <v>1</v>
      </c>
      <c r="X195" s="48">
        <v>0</v>
      </c>
      <c r="Y195" s="48">
        <v>3</v>
      </c>
      <c r="Z195" s="48">
        <v>0</v>
      </c>
      <c r="AA195" s="48">
        <v>0</v>
      </c>
      <c r="AB195" s="74" t="s">
        <v>153</v>
      </c>
      <c r="AC195" s="78" t="s">
        <v>32</v>
      </c>
      <c r="AD195" s="81"/>
      <c r="AE195" s="81"/>
      <c r="AF195" s="81"/>
      <c r="AG195" s="61">
        <v>1500</v>
      </c>
      <c r="AH195" s="61">
        <v>1000</v>
      </c>
      <c r="AI195" s="61">
        <v>1000</v>
      </c>
      <c r="AJ195" s="61">
        <v>1000</v>
      </c>
      <c r="AK195" s="61">
        <v>1000</v>
      </c>
      <c r="AL195" s="61">
        <v>1000</v>
      </c>
      <c r="AM195" s="45">
        <f>AG195+AH195+AI195+AJ195+AK195+AL195</f>
        <v>6500</v>
      </c>
    </row>
    <row r="196" spans="1:39" s="4" customFormat="1" ht="31.5" x14ac:dyDescent="0.25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>
        <v>0</v>
      </c>
      <c r="S196" s="48">
        <v>5</v>
      </c>
      <c r="T196" s="48">
        <v>4</v>
      </c>
      <c r="U196" s="48">
        <v>4</v>
      </c>
      <c r="V196" s="48">
        <v>1</v>
      </c>
      <c r="W196" s="48">
        <v>1</v>
      </c>
      <c r="X196" s="48">
        <v>0</v>
      </c>
      <c r="Y196" s="48">
        <v>3</v>
      </c>
      <c r="Z196" s="48">
        <v>0</v>
      </c>
      <c r="AA196" s="48">
        <v>0</v>
      </c>
      <c r="AB196" s="62" t="s">
        <v>47</v>
      </c>
      <c r="AC196" s="78" t="s">
        <v>32</v>
      </c>
      <c r="AD196" s="81"/>
      <c r="AE196" s="81"/>
      <c r="AF196" s="81"/>
      <c r="AG196" s="61">
        <v>1500</v>
      </c>
      <c r="AH196" s="61">
        <v>1000</v>
      </c>
      <c r="AI196" s="61">
        <v>1000</v>
      </c>
      <c r="AJ196" s="61">
        <v>1000</v>
      </c>
      <c r="AK196" s="61">
        <v>1000</v>
      </c>
      <c r="AL196" s="61">
        <v>1000</v>
      </c>
      <c r="AM196" s="45">
        <f>AG196+AH196+AI196+AJ196+AK196+AL196</f>
        <v>6500</v>
      </c>
    </row>
    <row r="197" spans="1:39" s="4" customFormat="1" ht="47.25" x14ac:dyDescent="0.25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>
        <v>0</v>
      </c>
      <c r="S197" s="48">
        <v>5</v>
      </c>
      <c r="T197" s="48">
        <v>4</v>
      </c>
      <c r="U197" s="48">
        <v>4</v>
      </c>
      <c r="V197" s="48">
        <v>1</v>
      </c>
      <c r="W197" s="48">
        <v>1</v>
      </c>
      <c r="X197" s="48">
        <v>0</v>
      </c>
      <c r="Y197" s="48">
        <v>3</v>
      </c>
      <c r="Z197" s="48">
        <v>0</v>
      </c>
      <c r="AA197" s="48">
        <v>1</v>
      </c>
      <c r="AB197" s="59" t="s">
        <v>154</v>
      </c>
      <c r="AC197" s="44" t="s">
        <v>35</v>
      </c>
      <c r="AD197" s="50"/>
      <c r="AE197" s="50"/>
      <c r="AF197" s="50"/>
      <c r="AG197" s="64">
        <f t="shared" ref="AG197:AL197" si="29">AG195/AG21*100</f>
        <v>0.74176822709976054</v>
      </c>
      <c r="AH197" s="64">
        <f t="shared" si="29"/>
        <v>0.65785621762936242</v>
      </c>
      <c r="AI197" s="64">
        <f t="shared" si="29"/>
        <v>0.64796551786700129</v>
      </c>
      <c r="AJ197" s="64">
        <f t="shared" si="29"/>
        <v>0.62715034173422124</v>
      </c>
      <c r="AK197" s="64">
        <f t="shared" si="29"/>
        <v>0.62715034173422124</v>
      </c>
      <c r="AL197" s="64">
        <f t="shared" si="29"/>
        <v>0.62715034173422124</v>
      </c>
      <c r="AM197" s="45"/>
    </row>
    <row r="198" spans="1:39" s="4" customFormat="1" ht="31.5" x14ac:dyDescent="0.25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>
        <v>0</v>
      </c>
      <c r="S198" s="48">
        <v>5</v>
      </c>
      <c r="T198" s="48">
        <v>4</v>
      </c>
      <c r="U198" s="48">
        <v>4</v>
      </c>
      <c r="V198" s="48">
        <v>2</v>
      </c>
      <c r="W198" s="48">
        <v>0</v>
      </c>
      <c r="X198" s="48">
        <v>0</v>
      </c>
      <c r="Y198" s="48">
        <v>0</v>
      </c>
      <c r="Z198" s="48">
        <v>0</v>
      </c>
      <c r="AA198" s="75">
        <v>0</v>
      </c>
      <c r="AB198" s="57" t="s">
        <v>155</v>
      </c>
      <c r="AC198" s="44" t="s">
        <v>32</v>
      </c>
      <c r="AD198" s="50" t="e">
        <f>#REF!+#REF!+AD200+#REF!</f>
        <v>#REF!</v>
      </c>
      <c r="AE198" s="50" t="e">
        <f>#REF!+#REF!+AE200+#REF!</f>
        <v>#REF!</v>
      </c>
      <c r="AF198" s="50" t="e">
        <f>#REF!+#REF!+AF200+#REF!</f>
        <v>#REF!</v>
      </c>
      <c r="AG198" s="61">
        <f>AG200+AG206+AG281+AG284</f>
        <v>7380</v>
      </c>
      <c r="AH198" s="126">
        <f>AH200+AH206+AH281+AH284+AH288</f>
        <v>8592.7999999999993</v>
      </c>
      <c r="AI198" s="61">
        <f>AI200+AI206+AI281+AI284</f>
        <v>5412</v>
      </c>
      <c r="AJ198" s="61">
        <f>+AJ200+AJ206+AJ281+AJ284</f>
        <v>5412</v>
      </c>
      <c r="AK198" s="61">
        <f>AK200+AK206+AK281+AK284</f>
        <v>5412</v>
      </c>
      <c r="AL198" s="61">
        <f>AL200+AL206+AL281+AL284</f>
        <v>5412</v>
      </c>
      <c r="AM198" s="45">
        <f>AG198+AH198+AI198+AJ198+AK198+AL198</f>
        <v>37620.800000000003</v>
      </c>
    </row>
    <row r="199" spans="1:39" s="4" customFormat="1" ht="33.75" customHeight="1" x14ac:dyDescent="0.25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>
        <v>0</v>
      </c>
      <c r="S199" s="48">
        <v>5</v>
      </c>
      <c r="T199" s="48">
        <v>4</v>
      </c>
      <c r="U199" s="48">
        <v>4</v>
      </c>
      <c r="V199" s="48">
        <v>2</v>
      </c>
      <c r="W199" s="48">
        <v>0</v>
      </c>
      <c r="X199" s="48">
        <v>0</v>
      </c>
      <c r="Y199" s="48">
        <v>0</v>
      </c>
      <c r="Z199" s="48">
        <v>0</v>
      </c>
      <c r="AA199" s="48">
        <v>1</v>
      </c>
      <c r="AB199" s="59" t="s">
        <v>156</v>
      </c>
      <c r="AC199" s="44" t="s">
        <v>35</v>
      </c>
      <c r="AD199" s="50"/>
      <c r="AE199" s="50"/>
      <c r="AF199" s="50"/>
      <c r="AG199" s="64">
        <v>100</v>
      </c>
      <c r="AH199" s="64">
        <v>100</v>
      </c>
      <c r="AI199" s="64">
        <v>100</v>
      </c>
      <c r="AJ199" s="64">
        <v>100</v>
      </c>
      <c r="AK199" s="64">
        <v>100</v>
      </c>
      <c r="AL199" s="64">
        <v>100</v>
      </c>
      <c r="AM199" s="66"/>
    </row>
    <row r="200" spans="1:39" s="4" customFormat="1" ht="38.25" customHeight="1" x14ac:dyDescent="0.25">
      <c r="A200" s="117">
        <v>8</v>
      </c>
      <c r="B200" s="117">
        <v>0</v>
      </c>
      <c r="C200" s="117">
        <v>2</v>
      </c>
      <c r="D200" s="117">
        <v>0</v>
      </c>
      <c r="E200" s="117">
        <v>5</v>
      </c>
      <c r="F200" s="117">
        <v>0</v>
      </c>
      <c r="G200" s="117">
        <v>3</v>
      </c>
      <c r="H200" s="117">
        <v>0</v>
      </c>
      <c r="I200" s="117">
        <v>5</v>
      </c>
      <c r="J200" s="117">
        <v>4</v>
      </c>
      <c r="K200" s="117">
        <v>0</v>
      </c>
      <c r="L200" s="117">
        <v>2</v>
      </c>
      <c r="M200" s="117">
        <v>2</v>
      </c>
      <c r="N200" s="117">
        <v>0</v>
      </c>
      <c r="O200" s="117">
        <v>0</v>
      </c>
      <c r="P200" s="117">
        <v>6</v>
      </c>
      <c r="Q200" s="117">
        <v>0</v>
      </c>
      <c r="R200" s="48">
        <v>0</v>
      </c>
      <c r="S200" s="48">
        <v>5</v>
      </c>
      <c r="T200" s="48">
        <v>4</v>
      </c>
      <c r="U200" s="48">
        <v>4</v>
      </c>
      <c r="V200" s="48">
        <v>2</v>
      </c>
      <c r="W200" s="48">
        <v>2</v>
      </c>
      <c r="X200" s="48">
        <v>0</v>
      </c>
      <c r="Y200" s="113">
        <v>1</v>
      </c>
      <c r="Z200" s="48">
        <v>0</v>
      </c>
      <c r="AA200" s="48">
        <v>0</v>
      </c>
      <c r="AB200" s="52" t="s">
        <v>157</v>
      </c>
      <c r="AC200" s="44" t="s">
        <v>158</v>
      </c>
      <c r="AD200" s="50">
        <f>AD201+AD202+AD203+AD204</f>
        <v>200</v>
      </c>
      <c r="AE200" s="50">
        <f>AE201+AE202+AE203+AE204</f>
        <v>200</v>
      </c>
      <c r="AF200" s="50">
        <f>AF201+AF202+AF203+AF204</f>
        <v>200</v>
      </c>
      <c r="AG200" s="51">
        <v>4790</v>
      </c>
      <c r="AH200" s="61">
        <v>3290</v>
      </c>
      <c r="AI200" s="61">
        <v>3612</v>
      </c>
      <c r="AJ200" s="61">
        <v>3612</v>
      </c>
      <c r="AK200" s="61">
        <v>3612</v>
      </c>
      <c r="AL200" s="61">
        <v>3612</v>
      </c>
      <c r="AM200" s="45">
        <f>AG200+AH200+AI200+AJ200+AK200+AL200</f>
        <v>22528</v>
      </c>
    </row>
    <row r="201" spans="1:39" s="4" customFormat="1" ht="19.5" hidden="1" customHeight="1" x14ac:dyDescent="0.25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>
        <v>0</v>
      </c>
      <c r="S201" s="48">
        <v>5</v>
      </c>
      <c r="T201" s="48">
        <v>4</v>
      </c>
      <c r="U201" s="48">
        <v>0</v>
      </c>
      <c r="V201" s="48">
        <v>2</v>
      </c>
      <c r="W201" s="48">
        <v>0</v>
      </c>
      <c r="X201" s="48">
        <v>0</v>
      </c>
      <c r="Y201" s="113">
        <v>2</v>
      </c>
      <c r="Z201" s="48">
        <v>0</v>
      </c>
      <c r="AA201" s="48">
        <v>0</v>
      </c>
      <c r="AB201" s="67" t="s">
        <v>55</v>
      </c>
      <c r="AC201" s="44" t="s">
        <v>32</v>
      </c>
      <c r="AD201" s="50"/>
      <c r="AE201" s="50"/>
      <c r="AF201" s="50"/>
      <c r="AG201" s="51"/>
      <c r="AH201" s="61"/>
      <c r="AI201" s="61"/>
      <c r="AJ201" s="61"/>
      <c r="AK201" s="51"/>
      <c r="AL201" s="51"/>
      <c r="AM201" s="45">
        <f>AG201+AH201+AI201+AJ201+AK201+AL201</f>
        <v>0</v>
      </c>
    </row>
    <row r="202" spans="1:39" s="4" customFormat="1" ht="19.5" hidden="1" customHeight="1" x14ac:dyDescent="0.25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>
        <v>0</v>
      </c>
      <c r="S202" s="48">
        <v>5</v>
      </c>
      <c r="T202" s="48">
        <v>4</v>
      </c>
      <c r="U202" s="48">
        <v>0</v>
      </c>
      <c r="V202" s="48">
        <v>2</v>
      </c>
      <c r="W202" s="48">
        <v>0</v>
      </c>
      <c r="X202" s="48">
        <v>0</v>
      </c>
      <c r="Y202" s="113">
        <v>2</v>
      </c>
      <c r="Z202" s="48">
        <v>0</v>
      </c>
      <c r="AA202" s="48">
        <v>0</v>
      </c>
      <c r="AB202" s="67" t="s">
        <v>56</v>
      </c>
      <c r="AC202" s="44" t="s">
        <v>32</v>
      </c>
      <c r="AD202" s="50"/>
      <c r="AE202" s="50"/>
      <c r="AF202" s="50"/>
      <c r="AG202" s="51"/>
      <c r="AH202" s="61"/>
      <c r="AI202" s="61"/>
      <c r="AJ202" s="61"/>
      <c r="AK202" s="51"/>
      <c r="AL202" s="51"/>
      <c r="AM202" s="45">
        <f>AG202+AH202+AI202+AJ202+AK202+AL202</f>
        <v>0</v>
      </c>
    </row>
    <row r="203" spans="1:39" s="4" customFormat="1" ht="33" customHeight="1" x14ac:dyDescent="0.25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>
        <v>0</v>
      </c>
      <c r="S203" s="48">
        <v>5</v>
      </c>
      <c r="T203" s="48">
        <v>4</v>
      </c>
      <c r="U203" s="48">
        <v>4</v>
      </c>
      <c r="V203" s="48">
        <v>2</v>
      </c>
      <c r="W203" s="48">
        <v>2</v>
      </c>
      <c r="X203" s="48">
        <v>0</v>
      </c>
      <c r="Y203" s="113">
        <v>1</v>
      </c>
      <c r="Z203" s="48">
        <v>0</v>
      </c>
      <c r="AA203" s="48">
        <v>0</v>
      </c>
      <c r="AB203" s="67" t="s">
        <v>47</v>
      </c>
      <c r="AC203" s="44" t="s">
        <v>32</v>
      </c>
      <c r="AD203" s="50">
        <v>200</v>
      </c>
      <c r="AE203" s="50">
        <v>200</v>
      </c>
      <c r="AF203" s="50">
        <v>200</v>
      </c>
      <c r="AG203" s="51">
        <v>4790</v>
      </c>
      <c r="AH203" s="61">
        <v>3290</v>
      </c>
      <c r="AI203" s="61">
        <v>3612</v>
      </c>
      <c r="AJ203" s="61">
        <v>3612</v>
      </c>
      <c r="AK203" s="61">
        <v>3612</v>
      </c>
      <c r="AL203" s="61">
        <v>3612</v>
      </c>
      <c r="AM203" s="45">
        <f>AG203+AH203+AI203+AJ203+AK203+AL203</f>
        <v>22528</v>
      </c>
    </row>
    <row r="204" spans="1:39" s="4" customFormat="1" ht="19.5" hidden="1" customHeight="1" x14ac:dyDescent="0.25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113"/>
      <c r="Z204" s="48"/>
      <c r="AA204" s="48"/>
      <c r="AB204" s="67" t="s">
        <v>57</v>
      </c>
      <c r="AC204" s="44" t="s">
        <v>32</v>
      </c>
      <c r="AD204" s="50"/>
      <c r="AE204" s="50"/>
      <c r="AF204" s="50"/>
      <c r="AG204" s="51"/>
      <c r="AH204" s="61"/>
      <c r="AI204" s="51"/>
      <c r="AJ204" s="61"/>
      <c r="AK204" s="51"/>
      <c r="AL204" s="51"/>
      <c r="AM204" s="45">
        <f>AG204+AH204+AI204+AJ204+AK204+AL204</f>
        <v>0</v>
      </c>
    </row>
    <row r="205" spans="1:39" s="4" customFormat="1" ht="48.75" customHeight="1" x14ac:dyDescent="0.25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>
        <v>0</v>
      </c>
      <c r="S205" s="48">
        <v>5</v>
      </c>
      <c r="T205" s="48">
        <v>4</v>
      </c>
      <c r="U205" s="48">
        <v>4</v>
      </c>
      <c r="V205" s="48">
        <v>2</v>
      </c>
      <c r="W205" s="48">
        <v>2</v>
      </c>
      <c r="X205" s="48">
        <v>0</v>
      </c>
      <c r="Y205" s="113">
        <v>1</v>
      </c>
      <c r="Z205" s="48">
        <v>0</v>
      </c>
      <c r="AA205" s="48">
        <v>1</v>
      </c>
      <c r="AB205" s="59" t="s">
        <v>159</v>
      </c>
      <c r="AC205" s="44" t="s">
        <v>35</v>
      </c>
      <c r="AD205" s="50"/>
      <c r="AE205" s="50"/>
      <c r="AF205" s="50"/>
      <c r="AG205" s="64">
        <f t="shared" ref="AG205:AL205" si="30">AG200/AG21*100</f>
        <v>2.3687132052052351</v>
      </c>
      <c r="AH205" s="65">
        <f t="shared" si="30"/>
        <v>2.1643469560006023</v>
      </c>
      <c r="AI205" s="64">
        <f t="shared" si="30"/>
        <v>2.3404514505356087</v>
      </c>
      <c r="AJ205" s="65">
        <f t="shared" si="30"/>
        <v>2.2652670343440073</v>
      </c>
      <c r="AK205" s="64">
        <f t="shared" si="30"/>
        <v>2.2652670343440073</v>
      </c>
      <c r="AL205" s="64">
        <f t="shared" si="30"/>
        <v>2.2652670343440073</v>
      </c>
      <c r="AM205" s="45"/>
    </row>
    <row r="206" spans="1:39" s="4" customFormat="1" ht="56.25" customHeight="1" x14ac:dyDescent="0.25">
      <c r="A206" s="117">
        <v>8</v>
      </c>
      <c r="B206" s="117">
        <v>0</v>
      </c>
      <c r="C206" s="117">
        <v>2</v>
      </c>
      <c r="D206" s="117">
        <v>0</v>
      </c>
      <c r="E206" s="117">
        <v>5</v>
      </c>
      <c r="F206" s="117">
        <v>0</v>
      </c>
      <c r="G206" s="117">
        <v>3</v>
      </c>
      <c r="H206" s="117">
        <v>0</v>
      </c>
      <c r="I206" s="117">
        <v>5</v>
      </c>
      <c r="J206" s="117">
        <v>4</v>
      </c>
      <c r="K206" s="117">
        <v>0</v>
      </c>
      <c r="L206" s="117">
        <v>2</v>
      </c>
      <c r="M206" s="117">
        <v>2</v>
      </c>
      <c r="N206" s="117">
        <v>0</v>
      </c>
      <c r="O206" s="117">
        <v>0</v>
      </c>
      <c r="P206" s="117">
        <v>7</v>
      </c>
      <c r="Q206" s="117">
        <v>0</v>
      </c>
      <c r="R206" s="48">
        <v>0</v>
      </c>
      <c r="S206" s="48">
        <v>5</v>
      </c>
      <c r="T206" s="48">
        <v>4</v>
      </c>
      <c r="U206" s="48">
        <v>4</v>
      </c>
      <c r="V206" s="48">
        <v>2</v>
      </c>
      <c r="W206" s="48">
        <v>2</v>
      </c>
      <c r="X206" s="48">
        <v>0</v>
      </c>
      <c r="Y206" s="75">
        <v>2</v>
      </c>
      <c r="Z206" s="48">
        <v>0</v>
      </c>
      <c r="AA206" s="48">
        <v>0</v>
      </c>
      <c r="AB206" s="115" t="s">
        <v>160</v>
      </c>
      <c r="AC206" s="44" t="s">
        <v>158</v>
      </c>
      <c r="AD206" s="50" t="e">
        <f>AD207+AD208+#REF!+#REF!</f>
        <v>#REF!</v>
      </c>
      <c r="AE206" s="50" t="e">
        <f>AE207+AE208+#REF!+#REF!</f>
        <v>#REF!</v>
      </c>
      <c r="AF206" s="50" t="e">
        <f>AF207+AF208+#REF!+#REF!</f>
        <v>#REF!</v>
      </c>
      <c r="AG206" s="51">
        <v>300</v>
      </c>
      <c r="AH206" s="126">
        <v>30</v>
      </c>
      <c r="AI206" s="61">
        <v>0</v>
      </c>
      <c r="AJ206" s="61">
        <v>0</v>
      </c>
      <c r="AK206" s="61">
        <v>0</v>
      </c>
      <c r="AL206" s="61">
        <v>0</v>
      </c>
      <c r="AM206" s="45">
        <f t="shared" ref="AM206:AM237" si="31">AG206+AH206+AI206+AJ206+AK206+AL206</f>
        <v>330</v>
      </c>
    </row>
    <row r="207" spans="1:39" s="4" customFormat="1" ht="38.25" customHeight="1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>
        <v>0</v>
      </c>
      <c r="S207" s="48">
        <v>5</v>
      </c>
      <c r="T207" s="48">
        <v>4</v>
      </c>
      <c r="U207" s="48">
        <v>4</v>
      </c>
      <c r="V207" s="48">
        <v>2</v>
      </c>
      <c r="W207" s="48">
        <v>2</v>
      </c>
      <c r="X207" s="48">
        <v>0</v>
      </c>
      <c r="Y207" s="75">
        <v>2</v>
      </c>
      <c r="Z207" s="48">
        <v>0</v>
      </c>
      <c r="AA207" s="48">
        <v>0</v>
      </c>
      <c r="AB207" s="67" t="s">
        <v>47</v>
      </c>
      <c r="AC207" s="44" t="s">
        <v>32</v>
      </c>
      <c r="AD207" s="50">
        <v>200</v>
      </c>
      <c r="AE207" s="50">
        <v>200</v>
      </c>
      <c r="AF207" s="50">
        <v>200</v>
      </c>
      <c r="AG207" s="51">
        <v>300</v>
      </c>
      <c r="AH207" s="126">
        <v>30</v>
      </c>
      <c r="AI207" s="61">
        <v>0</v>
      </c>
      <c r="AJ207" s="61">
        <v>0</v>
      </c>
      <c r="AK207" s="61">
        <v>0</v>
      </c>
      <c r="AL207" s="61">
        <v>0</v>
      </c>
      <c r="AM207" s="45">
        <f t="shared" si="31"/>
        <v>330</v>
      </c>
    </row>
    <row r="208" spans="1:39" s="4" customFormat="1" ht="38.25" customHeight="1" x14ac:dyDescent="0.25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>
        <v>0</v>
      </c>
      <c r="S208" s="48">
        <v>5</v>
      </c>
      <c r="T208" s="48">
        <v>4</v>
      </c>
      <c r="U208" s="48">
        <v>4</v>
      </c>
      <c r="V208" s="48">
        <v>2</v>
      </c>
      <c r="W208" s="48">
        <v>2</v>
      </c>
      <c r="X208" s="48">
        <v>0</v>
      </c>
      <c r="Y208" s="75">
        <v>2</v>
      </c>
      <c r="Z208" s="48">
        <v>0</v>
      </c>
      <c r="AA208" s="48">
        <v>1</v>
      </c>
      <c r="AB208" s="59" t="s">
        <v>161</v>
      </c>
      <c r="AC208" s="44" t="s">
        <v>49</v>
      </c>
      <c r="AD208" s="50"/>
      <c r="AE208" s="50"/>
      <c r="AF208" s="50"/>
      <c r="AG208" s="64">
        <v>1</v>
      </c>
      <c r="AH208" s="64">
        <v>0</v>
      </c>
      <c r="AI208" s="64">
        <v>0</v>
      </c>
      <c r="AJ208" s="65">
        <v>0</v>
      </c>
      <c r="AK208" s="64">
        <v>0</v>
      </c>
      <c r="AL208" s="64">
        <v>0</v>
      </c>
      <c r="AM208" s="66">
        <f t="shared" si="31"/>
        <v>1</v>
      </c>
    </row>
    <row r="209" spans="1:39" s="4" customFormat="1" ht="15.75" hidden="1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>
        <v>0</v>
      </c>
      <c r="S209" s="48">
        <v>5</v>
      </c>
      <c r="T209" s="48">
        <v>4</v>
      </c>
      <c r="U209" s="48">
        <v>0</v>
      </c>
      <c r="V209" s="48">
        <v>2</v>
      </c>
      <c r="W209" s="48">
        <v>0</v>
      </c>
      <c r="X209" s="48">
        <v>0</v>
      </c>
      <c r="Y209" s="48">
        <v>4</v>
      </c>
      <c r="Z209" s="48">
        <v>0</v>
      </c>
      <c r="AA209" s="48">
        <v>1</v>
      </c>
      <c r="AB209" s="59"/>
      <c r="AC209" s="44"/>
      <c r="AD209" s="50"/>
      <c r="AE209" s="50"/>
      <c r="AF209" s="50"/>
      <c r="AG209" s="51"/>
      <c r="AH209" s="51"/>
      <c r="AI209" s="51"/>
      <c r="AJ209" s="61"/>
      <c r="AK209" s="51"/>
      <c r="AL209" s="51"/>
      <c r="AM209" s="45">
        <f t="shared" si="31"/>
        <v>0</v>
      </c>
    </row>
    <row r="210" spans="1:39" s="4" customFormat="1" ht="15.75" hidden="1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>
        <v>0</v>
      </c>
      <c r="S210" s="48">
        <v>5</v>
      </c>
      <c r="T210" s="48">
        <v>4</v>
      </c>
      <c r="U210" s="48">
        <v>0</v>
      </c>
      <c r="V210" s="48">
        <v>2</v>
      </c>
      <c r="W210" s="48">
        <v>0</v>
      </c>
      <c r="X210" s="48">
        <v>0</v>
      </c>
      <c r="Y210" s="48">
        <v>4</v>
      </c>
      <c r="Z210" s="48">
        <v>0</v>
      </c>
      <c r="AA210" s="48">
        <v>1</v>
      </c>
      <c r="AB210" s="59"/>
      <c r="AC210" s="44"/>
      <c r="AD210" s="50"/>
      <c r="AE210" s="50"/>
      <c r="AF210" s="50"/>
      <c r="AG210" s="51"/>
      <c r="AH210" s="51"/>
      <c r="AI210" s="51"/>
      <c r="AJ210" s="61"/>
      <c r="AK210" s="51"/>
      <c r="AL210" s="51"/>
      <c r="AM210" s="45">
        <f t="shared" si="31"/>
        <v>0</v>
      </c>
    </row>
    <row r="211" spans="1:39" s="4" customFormat="1" ht="15.75" hidden="1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>
        <v>0</v>
      </c>
      <c r="S211" s="48">
        <v>5</v>
      </c>
      <c r="T211" s="48">
        <v>4</v>
      </c>
      <c r="U211" s="48">
        <v>0</v>
      </c>
      <c r="V211" s="48">
        <v>2</v>
      </c>
      <c r="W211" s="48">
        <v>0</v>
      </c>
      <c r="X211" s="48">
        <v>0</v>
      </c>
      <c r="Y211" s="48">
        <v>4</v>
      </c>
      <c r="Z211" s="48">
        <v>0</v>
      </c>
      <c r="AA211" s="48">
        <v>1</v>
      </c>
      <c r="AB211" s="59"/>
      <c r="AC211" s="44"/>
      <c r="AD211" s="50"/>
      <c r="AE211" s="50"/>
      <c r="AF211" s="50"/>
      <c r="AG211" s="51"/>
      <c r="AH211" s="51"/>
      <c r="AI211" s="51"/>
      <c r="AJ211" s="61"/>
      <c r="AK211" s="51"/>
      <c r="AL211" s="51"/>
      <c r="AM211" s="45">
        <f t="shared" si="31"/>
        <v>0</v>
      </c>
    </row>
    <row r="212" spans="1:39" s="4" customFormat="1" ht="15.75" hidden="1" x14ac:dyDescent="0.25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>
        <v>0</v>
      </c>
      <c r="S212" s="48">
        <v>5</v>
      </c>
      <c r="T212" s="48">
        <v>4</v>
      </c>
      <c r="U212" s="48">
        <v>0</v>
      </c>
      <c r="V212" s="48">
        <v>2</v>
      </c>
      <c r="W212" s="48">
        <v>0</v>
      </c>
      <c r="X212" s="48">
        <v>0</v>
      </c>
      <c r="Y212" s="48">
        <v>4</v>
      </c>
      <c r="Z212" s="48">
        <v>0</v>
      </c>
      <c r="AA212" s="48">
        <v>1</v>
      </c>
      <c r="AB212" s="59"/>
      <c r="AC212" s="44"/>
      <c r="AD212" s="50"/>
      <c r="AE212" s="50"/>
      <c r="AF212" s="50"/>
      <c r="AG212" s="51"/>
      <c r="AH212" s="51"/>
      <c r="AI212" s="51"/>
      <c r="AJ212" s="61"/>
      <c r="AK212" s="51"/>
      <c r="AL212" s="51"/>
      <c r="AM212" s="45">
        <f t="shared" si="31"/>
        <v>0</v>
      </c>
    </row>
    <row r="213" spans="1:39" s="4" customFormat="1" ht="15.75" hidden="1" x14ac:dyDescent="0.25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>
        <v>0</v>
      </c>
      <c r="S213" s="48">
        <v>5</v>
      </c>
      <c r="T213" s="48">
        <v>4</v>
      </c>
      <c r="U213" s="48">
        <v>0</v>
      </c>
      <c r="V213" s="48">
        <v>2</v>
      </c>
      <c r="W213" s="48">
        <v>0</v>
      </c>
      <c r="X213" s="48">
        <v>0</v>
      </c>
      <c r="Y213" s="48">
        <v>4</v>
      </c>
      <c r="Z213" s="48">
        <v>0</v>
      </c>
      <c r="AA213" s="48">
        <v>1</v>
      </c>
      <c r="AB213" s="59"/>
      <c r="AC213" s="44"/>
      <c r="AD213" s="50"/>
      <c r="AE213" s="50"/>
      <c r="AF213" s="50"/>
      <c r="AG213" s="51"/>
      <c r="AH213" s="51"/>
      <c r="AI213" s="51"/>
      <c r="AJ213" s="61"/>
      <c r="AK213" s="51"/>
      <c r="AL213" s="51"/>
      <c r="AM213" s="45">
        <f t="shared" si="31"/>
        <v>0</v>
      </c>
    </row>
    <row r="214" spans="1:39" s="4" customFormat="1" ht="15.75" hidden="1" x14ac:dyDescent="0.25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>
        <v>0</v>
      </c>
      <c r="S214" s="48">
        <v>5</v>
      </c>
      <c r="T214" s="48">
        <v>4</v>
      </c>
      <c r="U214" s="48">
        <v>0</v>
      </c>
      <c r="V214" s="48">
        <v>2</v>
      </c>
      <c r="W214" s="48">
        <v>0</v>
      </c>
      <c r="X214" s="48">
        <v>0</v>
      </c>
      <c r="Y214" s="48">
        <v>4</v>
      </c>
      <c r="Z214" s="48">
        <v>0</v>
      </c>
      <c r="AA214" s="48">
        <v>1</v>
      </c>
      <c r="AB214" s="59"/>
      <c r="AC214" s="44"/>
      <c r="AD214" s="50"/>
      <c r="AE214" s="50"/>
      <c r="AF214" s="50"/>
      <c r="AG214" s="51"/>
      <c r="AH214" s="51"/>
      <c r="AI214" s="51"/>
      <c r="AJ214" s="61"/>
      <c r="AK214" s="51"/>
      <c r="AL214" s="51"/>
      <c r="AM214" s="45">
        <f t="shared" si="31"/>
        <v>0</v>
      </c>
    </row>
    <row r="215" spans="1:39" s="4" customFormat="1" ht="15.75" hidden="1" x14ac:dyDescent="0.25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>
        <v>0</v>
      </c>
      <c r="S215" s="48">
        <v>5</v>
      </c>
      <c r="T215" s="48">
        <v>4</v>
      </c>
      <c r="U215" s="48">
        <v>0</v>
      </c>
      <c r="V215" s="48">
        <v>2</v>
      </c>
      <c r="W215" s="48">
        <v>0</v>
      </c>
      <c r="X215" s="48">
        <v>0</v>
      </c>
      <c r="Y215" s="48">
        <v>4</v>
      </c>
      <c r="Z215" s="48">
        <v>0</v>
      </c>
      <c r="AA215" s="48">
        <v>1</v>
      </c>
      <c r="AB215" s="59"/>
      <c r="AC215" s="44"/>
      <c r="AD215" s="50"/>
      <c r="AE215" s="50"/>
      <c r="AF215" s="50"/>
      <c r="AG215" s="51"/>
      <c r="AH215" s="51"/>
      <c r="AI215" s="51"/>
      <c r="AJ215" s="61"/>
      <c r="AK215" s="51"/>
      <c r="AL215" s="51"/>
      <c r="AM215" s="45">
        <f t="shared" si="31"/>
        <v>0</v>
      </c>
    </row>
    <row r="216" spans="1:39" s="4" customFormat="1" ht="15.75" hidden="1" x14ac:dyDescent="0.25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>
        <v>0</v>
      </c>
      <c r="S216" s="48">
        <v>5</v>
      </c>
      <c r="T216" s="48">
        <v>4</v>
      </c>
      <c r="U216" s="48">
        <v>0</v>
      </c>
      <c r="V216" s="48">
        <v>2</v>
      </c>
      <c r="W216" s="48">
        <v>0</v>
      </c>
      <c r="X216" s="48">
        <v>0</v>
      </c>
      <c r="Y216" s="48">
        <v>4</v>
      </c>
      <c r="Z216" s="48">
        <v>0</v>
      </c>
      <c r="AA216" s="48">
        <v>1</v>
      </c>
      <c r="AB216" s="59"/>
      <c r="AC216" s="44"/>
      <c r="AD216" s="50"/>
      <c r="AE216" s="50"/>
      <c r="AF216" s="50"/>
      <c r="AG216" s="51"/>
      <c r="AH216" s="51"/>
      <c r="AI216" s="51"/>
      <c r="AJ216" s="61"/>
      <c r="AK216" s="51"/>
      <c r="AL216" s="51"/>
      <c r="AM216" s="45">
        <f t="shared" si="31"/>
        <v>0</v>
      </c>
    </row>
    <row r="217" spans="1:39" s="4" customFormat="1" ht="15.75" hidden="1" x14ac:dyDescent="0.25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>
        <v>0</v>
      </c>
      <c r="S217" s="48">
        <v>5</v>
      </c>
      <c r="T217" s="48">
        <v>4</v>
      </c>
      <c r="U217" s="48">
        <v>0</v>
      </c>
      <c r="V217" s="48">
        <v>2</v>
      </c>
      <c r="W217" s="48">
        <v>0</v>
      </c>
      <c r="X217" s="48">
        <v>0</v>
      </c>
      <c r="Y217" s="48">
        <v>4</v>
      </c>
      <c r="Z217" s="48">
        <v>0</v>
      </c>
      <c r="AA217" s="48">
        <v>1</v>
      </c>
      <c r="AB217" s="59"/>
      <c r="AC217" s="44"/>
      <c r="AD217" s="50"/>
      <c r="AE217" s="50"/>
      <c r="AF217" s="50"/>
      <c r="AG217" s="51"/>
      <c r="AH217" s="51"/>
      <c r="AI217" s="51"/>
      <c r="AJ217" s="61"/>
      <c r="AK217" s="51"/>
      <c r="AL217" s="51"/>
      <c r="AM217" s="45">
        <f t="shared" si="31"/>
        <v>0</v>
      </c>
    </row>
    <row r="218" spans="1:39" s="4" customFormat="1" ht="15.75" hidden="1" x14ac:dyDescent="0.25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>
        <v>0</v>
      </c>
      <c r="S218" s="48">
        <v>5</v>
      </c>
      <c r="T218" s="48">
        <v>4</v>
      </c>
      <c r="U218" s="48">
        <v>0</v>
      </c>
      <c r="V218" s="48">
        <v>2</v>
      </c>
      <c r="W218" s="48">
        <v>0</v>
      </c>
      <c r="X218" s="48">
        <v>0</v>
      </c>
      <c r="Y218" s="48">
        <v>4</v>
      </c>
      <c r="Z218" s="48">
        <v>0</v>
      </c>
      <c r="AA218" s="48">
        <v>1</v>
      </c>
      <c r="AB218" s="59"/>
      <c r="AC218" s="44"/>
      <c r="AD218" s="50"/>
      <c r="AE218" s="50"/>
      <c r="AF218" s="50"/>
      <c r="AG218" s="51"/>
      <c r="AH218" s="51"/>
      <c r="AI218" s="51"/>
      <c r="AJ218" s="61"/>
      <c r="AK218" s="51"/>
      <c r="AL218" s="51"/>
      <c r="AM218" s="45">
        <f t="shared" si="31"/>
        <v>0</v>
      </c>
    </row>
    <row r="219" spans="1:39" s="4" customFormat="1" ht="15.75" hidden="1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>
        <v>0</v>
      </c>
      <c r="S219" s="48">
        <v>5</v>
      </c>
      <c r="T219" s="48">
        <v>4</v>
      </c>
      <c r="U219" s="48">
        <v>0</v>
      </c>
      <c r="V219" s="48">
        <v>2</v>
      </c>
      <c r="W219" s="48">
        <v>0</v>
      </c>
      <c r="X219" s="48">
        <v>0</v>
      </c>
      <c r="Y219" s="48">
        <v>4</v>
      </c>
      <c r="Z219" s="48">
        <v>0</v>
      </c>
      <c r="AA219" s="48">
        <v>1</v>
      </c>
      <c r="AB219" s="59"/>
      <c r="AC219" s="44"/>
      <c r="AD219" s="50"/>
      <c r="AE219" s="50"/>
      <c r="AF219" s="50"/>
      <c r="AG219" s="51"/>
      <c r="AH219" s="51"/>
      <c r="AI219" s="51"/>
      <c r="AJ219" s="61"/>
      <c r="AK219" s="51"/>
      <c r="AL219" s="51"/>
      <c r="AM219" s="45">
        <f t="shared" si="31"/>
        <v>0</v>
      </c>
    </row>
    <row r="220" spans="1:39" s="4" customFormat="1" ht="15.75" hidden="1" x14ac:dyDescent="0.25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>
        <v>0</v>
      </c>
      <c r="S220" s="48">
        <v>5</v>
      </c>
      <c r="T220" s="48">
        <v>4</v>
      </c>
      <c r="U220" s="48">
        <v>0</v>
      </c>
      <c r="V220" s="48">
        <v>2</v>
      </c>
      <c r="W220" s="48">
        <v>0</v>
      </c>
      <c r="X220" s="48">
        <v>0</v>
      </c>
      <c r="Y220" s="48">
        <v>4</v>
      </c>
      <c r="Z220" s="48">
        <v>0</v>
      </c>
      <c r="AA220" s="48">
        <v>1</v>
      </c>
      <c r="AB220" s="59"/>
      <c r="AC220" s="44"/>
      <c r="AD220" s="50"/>
      <c r="AE220" s="50"/>
      <c r="AF220" s="50"/>
      <c r="AG220" s="51"/>
      <c r="AH220" s="51"/>
      <c r="AI220" s="51"/>
      <c r="AJ220" s="61"/>
      <c r="AK220" s="51"/>
      <c r="AL220" s="51"/>
      <c r="AM220" s="45">
        <f t="shared" si="31"/>
        <v>0</v>
      </c>
    </row>
    <row r="221" spans="1:39" s="4" customFormat="1" ht="15.75" hidden="1" x14ac:dyDescent="0.25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>
        <v>0</v>
      </c>
      <c r="S221" s="48">
        <v>5</v>
      </c>
      <c r="T221" s="48">
        <v>4</v>
      </c>
      <c r="U221" s="48">
        <v>0</v>
      </c>
      <c r="V221" s="48">
        <v>2</v>
      </c>
      <c r="W221" s="48">
        <v>0</v>
      </c>
      <c r="X221" s="48">
        <v>0</v>
      </c>
      <c r="Y221" s="48">
        <v>4</v>
      </c>
      <c r="Z221" s="48">
        <v>0</v>
      </c>
      <c r="AA221" s="48">
        <v>1</v>
      </c>
      <c r="AB221" s="59"/>
      <c r="AC221" s="44"/>
      <c r="AD221" s="50"/>
      <c r="AE221" s="50"/>
      <c r="AF221" s="50"/>
      <c r="AG221" s="51"/>
      <c r="AH221" s="51"/>
      <c r="AI221" s="51"/>
      <c r="AJ221" s="61"/>
      <c r="AK221" s="51"/>
      <c r="AL221" s="51"/>
      <c r="AM221" s="45">
        <f t="shared" si="31"/>
        <v>0</v>
      </c>
    </row>
    <row r="222" spans="1:39" s="4" customFormat="1" ht="15.75" hidden="1" x14ac:dyDescent="0.25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>
        <v>0</v>
      </c>
      <c r="S222" s="48">
        <v>5</v>
      </c>
      <c r="T222" s="48">
        <v>4</v>
      </c>
      <c r="U222" s="48">
        <v>0</v>
      </c>
      <c r="V222" s="48">
        <v>2</v>
      </c>
      <c r="W222" s="48">
        <v>0</v>
      </c>
      <c r="X222" s="48">
        <v>0</v>
      </c>
      <c r="Y222" s="48">
        <v>4</v>
      </c>
      <c r="Z222" s="48">
        <v>0</v>
      </c>
      <c r="AA222" s="48">
        <v>1</v>
      </c>
      <c r="AB222" s="59"/>
      <c r="AC222" s="44"/>
      <c r="AD222" s="50"/>
      <c r="AE222" s="50"/>
      <c r="AF222" s="50"/>
      <c r="AG222" s="51"/>
      <c r="AH222" s="51"/>
      <c r="AI222" s="51"/>
      <c r="AJ222" s="61"/>
      <c r="AK222" s="51"/>
      <c r="AL222" s="51"/>
      <c r="AM222" s="45">
        <f t="shared" si="31"/>
        <v>0</v>
      </c>
    </row>
    <row r="223" spans="1:39" s="4" customFormat="1" ht="15.75" hidden="1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>
        <v>0</v>
      </c>
      <c r="S223" s="48">
        <v>5</v>
      </c>
      <c r="T223" s="48">
        <v>4</v>
      </c>
      <c r="U223" s="48">
        <v>0</v>
      </c>
      <c r="V223" s="48">
        <v>2</v>
      </c>
      <c r="W223" s="48">
        <v>0</v>
      </c>
      <c r="X223" s="48">
        <v>0</v>
      </c>
      <c r="Y223" s="48">
        <v>4</v>
      </c>
      <c r="Z223" s="48">
        <v>0</v>
      </c>
      <c r="AA223" s="48">
        <v>1</v>
      </c>
      <c r="AB223" s="59"/>
      <c r="AC223" s="44"/>
      <c r="AD223" s="50"/>
      <c r="AE223" s="50"/>
      <c r="AF223" s="50"/>
      <c r="AG223" s="51"/>
      <c r="AH223" s="51"/>
      <c r="AI223" s="51"/>
      <c r="AJ223" s="61"/>
      <c r="AK223" s="51"/>
      <c r="AL223" s="51"/>
      <c r="AM223" s="45">
        <f t="shared" si="31"/>
        <v>0</v>
      </c>
    </row>
    <row r="224" spans="1:39" s="4" customFormat="1" ht="15.75" hidden="1" x14ac:dyDescent="0.25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>
        <v>0</v>
      </c>
      <c r="S224" s="48">
        <v>5</v>
      </c>
      <c r="T224" s="48">
        <v>4</v>
      </c>
      <c r="U224" s="48">
        <v>0</v>
      </c>
      <c r="V224" s="48">
        <v>2</v>
      </c>
      <c r="W224" s="48">
        <v>0</v>
      </c>
      <c r="X224" s="48">
        <v>0</v>
      </c>
      <c r="Y224" s="48">
        <v>4</v>
      </c>
      <c r="Z224" s="48">
        <v>0</v>
      </c>
      <c r="AA224" s="48">
        <v>1</v>
      </c>
      <c r="AB224" s="59"/>
      <c r="AC224" s="44"/>
      <c r="AD224" s="50"/>
      <c r="AE224" s="50"/>
      <c r="AF224" s="50"/>
      <c r="AG224" s="51"/>
      <c r="AH224" s="51"/>
      <c r="AI224" s="51"/>
      <c r="AJ224" s="61"/>
      <c r="AK224" s="51"/>
      <c r="AL224" s="51"/>
      <c r="AM224" s="45">
        <f t="shared" si="31"/>
        <v>0</v>
      </c>
    </row>
    <row r="225" spans="1:39" s="4" customFormat="1" ht="15.75" hidden="1" x14ac:dyDescent="0.25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>
        <v>0</v>
      </c>
      <c r="S225" s="48">
        <v>5</v>
      </c>
      <c r="T225" s="48">
        <v>4</v>
      </c>
      <c r="U225" s="48">
        <v>0</v>
      </c>
      <c r="V225" s="48">
        <v>2</v>
      </c>
      <c r="W225" s="48">
        <v>0</v>
      </c>
      <c r="X225" s="48">
        <v>0</v>
      </c>
      <c r="Y225" s="48">
        <v>4</v>
      </c>
      <c r="Z225" s="48">
        <v>0</v>
      </c>
      <c r="AA225" s="48">
        <v>1</v>
      </c>
      <c r="AB225" s="59"/>
      <c r="AC225" s="44"/>
      <c r="AD225" s="50"/>
      <c r="AE225" s="50"/>
      <c r="AF225" s="50"/>
      <c r="AG225" s="51"/>
      <c r="AH225" s="51"/>
      <c r="AI225" s="51"/>
      <c r="AJ225" s="61"/>
      <c r="AK225" s="51"/>
      <c r="AL225" s="51"/>
      <c r="AM225" s="45">
        <f t="shared" si="31"/>
        <v>0</v>
      </c>
    </row>
    <row r="226" spans="1:39" s="4" customFormat="1" ht="15.75" hidden="1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>
        <v>0</v>
      </c>
      <c r="S226" s="48">
        <v>5</v>
      </c>
      <c r="T226" s="48">
        <v>4</v>
      </c>
      <c r="U226" s="48">
        <v>0</v>
      </c>
      <c r="V226" s="48">
        <v>2</v>
      </c>
      <c r="W226" s="48">
        <v>0</v>
      </c>
      <c r="X226" s="48">
        <v>0</v>
      </c>
      <c r="Y226" s="48">
        <v>4</v>
      </c>
      <c r="Z226" s="48">
        <v>0</v>
      </c>
      <c r="AA226" s="48">
        <v>1</v>
      </c>
      <c r="AB226" s="59"/>
      <c r="AC226" s="44"/>
      <c r="AD226" s="50"/>
      <c r="AE226" s="50"/>
      <c r="AF226" s="50"/>
      <c r="AG226" s="51"/>
      <c r="AH226" s="51"/>
      <c r="AI226" s="51"/>
      <c r="AJ226" s="61"/>
      <c r="AK226" s="51"/>
      <c r="AL226" s="51"/>
      <c r="AM226" s="45">
        <f t="shared" si="31"/>
        <v>0</v>
      </c>
    </row>
    <row r="227" spans="1:39" s="4" customFormat="1" ht="15.75" hidden="1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>
        <v>0</v>
      </c>
      <c r="S227" s="48">
        <v>5</v>
      </c>
      <c r="T227" s="48">
        <v>4</v>
      </c>
      <c r="U227" s="48">
        <v>0</v>
      </c>
      <c r="V227" s="48">
        <v>2</v>
      </c>
      <c r="W227" s="48">
        <v>0</v>
      </c>
      <c r="X227" s="48">
        <v>0</v>
      </c>
      <c r="Y227" s="48">
        <v>4</v>
      </c>
      <c r="Z227" s="48">
        <v>0</v>
      </c>
      <c r="AA227" s="48">
        <v>1</v>
      </c>
      <c r="AB227" s="59"/>
      <c r="AC227" s="44"/>
      <c r="AD227" s="50"/>
      <c r="AE227" s="50"/>
      <c r="AF227" s="50"/>
      <c r="AG227" s="51"/>
      <c r="AH227" s="51"/>
      <c r="AI227" s="51"/>
      <c r="AJ227" s="61"/>
      <c r="AK227" s="51"/>
      <c r="AL227" s="51"/>
      <c r="AM227" s="45">
        <f t="shared" si="31"/>
        <v>0</v>
      </c>
    </row>
    <row r="228" spans="1:39" s="4" customFormat="1" ht="15.75" hidden="1" x14ac:dyDescent="0.25">
      <c r="A228" s="48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>
        <v>0</v>
      </c>
      <c r="S228" s="48">
        <v>5</v>
      </c>
      <c r="T228" s="48">
        <v>4</v>
      </c>
      <c r="U228" s="48">
        <v>0</v>
      </c>
      <c r="V228" s="48">
        <v>2</v>
      </c>
      <c r="W228" s="48">
        <v>0</v>
      </c>
      <c r="X228" s="48">
        <v>0</v>
      </c>
      <c r="Y228" s="48">
        <v>4</v>
      </c>
      <c r="Z228" s="48">
        <v>0</v>
      </c>
      <c r="AA228" s="48">
        <v>1</v>
      </c>
      <c r="AB228" s="59"/>
      <c r="AC228" s="44"/>
      <c r="AD228" s="50"/>
      <c r="AE228" s="50"/>
      <c r="AF228" s="50"/>
      <c r="AG228" s="51"/>
      <c r="AH228" s="51"/>
      <c r="AI228" s="51"/>
      <c r="AJ228" s="61"/>
      <c r="AK228" s="51"/>
      <c r="AL228" s="51"/>
      <c r="AM228" s="45">
        <f t="shared" si="31"/>
        <v>0</v>
      </c>
    </row>
    <row r="229" spans="1:39" s="4" customFormat="1" ht="15.75" hidden="1" x14ac:dyDescent="0.25">
      <c r="A229" s="48"/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>
        <v>0</v>
      </c>
      <c r="S229" s="48">
        <v>5</v>
      </c>
      <c r="T229" s="48">
        <v>4</v>
      </c>
      <c r="U229" s="48">
        <v>0</v>
      </c>
      <c r="V229" s="48">
        <v>2</v>
      </c>
      <c r="W229" s="48">
        <v>0</v>
      </c>
      <c r="X229" s="48">
        <v>0</v>
      </c>
      <c r="Y229" s="48">
        <v>4</v>
      </c>
      <c r="Z229" s="48">
        <v>0</v>
      </c>
      <c r="AA229" s="48">
        <v>1</v>
      </c>
      <c r="AB229" s="59"/>
      <c r="AC229" s="44"/>
      <c r="AD229" s="50"/>
      <c r="AE229" s="50"/>
      <c r="AF229" s="50"/>
      <c r="AG229" s="51"/>
      <c r="AH229" s="51"/>
      <c r="AI229" s="51"/>
      <c r="AJ229" s="61"/>
      <c r="AK229" s="51"/>
      <c r="AL229" s="51"/>
      <c r="AM229" s="45">
        <f t="shared" si="31"/>
        <v>0</v>
      </c>
    </row>
    <row r="230" spans="1:39" s="4" customFormat="1" ht="15.75" hidden="1" x14ac:dyDescent="0.25">
      <c r="A230" s="48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>
        <v>0</v>
      </c>
      <c r="S230" s="48">
        <v>5</v>
      </c>
      <c r="T230" s="48">
        <v>4</v>
      </c>
      <c r="U230" s="48">
        <v>0</v>
      </c>
      <c r="V230" s="48">
        <v>2</v>
      </c>
      <c r="W230" s="48">
        <v>0</v>
      </c>
      <c r="X230" s="48">
        <v>0</v>
      </c>
      <c r="Y230" s="48">
        <v>4</v>
      </c>
      <c r="Z230" s="48">
        <v>0</v>
      </c>
      <c r="AA230" s="48">
        <v>1</v>
      </c>
      <c r="AB230" s="59"/>
      <c r="AC230" s="44"/>
      <c r="AD230" s="50"/>
      <c r="AE230" s="50"/>
      <c r="AF230" s="50"/>
      <c r="AG230" s="51"/>
      <c r="AH230" s="51"/>
      <c r="AI230" s="51"/>
      <c r="AJ230" s="61"/>
      <c r="AK230" s="51"/>
      <c r="AL230" s="51"/>
      <c r="AM230" s="45">
        <f t="shared" si="31"/>
        <v>0</v>
      </c>
    </row>
    <row r="231" spans="1:39" s="4" customFormat="1" ht="15.75" hidden="1" x14ac:dyDescent="0.25">
      <c r="A231" s="48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>
        <v>0</v>
      </c>
      <c r="S231" s="48">
        <v>5</v>
      </c>
      <c r="T231" s="48">
        <v>4</v>
      </c>
      <c r="U231" s="48">
        <v>0</v>
      </c>
      <c r="V231" s="48">
        <v>2</v>
      </c>
      <c r="W231" s="48">
        <v>0</v>
      </c>
      <c r="X231" s="48">
        <v>0</v>
      </c>
      <c r="Y231" s="48">
        <v>4</v>
      </c>
      <c r="Z231" s="48">
        <v>0</v>
      </c>
      <c r="AA231" s="48">
        <v>1</v>
      </c>
      <c r="AB231" s="59"/>
      <c r="AC231" s="44"/>
      <c r="AD231" s="50"/>
      <c r="AE231" s="50"/>
      <c r="AF231" s="50"/>
      <c r="AG231" s="51"/>
      <c r="AH231" s="51"/>
      <c r="AI231" s="51"/>
      <c r="AJ231" s="61"/>
      <c r="AK231" s="51"/>
      <c r="AL231" s="51"/>
      <c r="AM231" s="45">
        <f t="shared" si="31"/>
        <v>0</v>
      </c>
    </row>
    <row r="232" spans="1:39" s="4" customFormat="1" ht="15.75" hidden="1" x14ac:dyDescent="0.25">
      <c r="A232" s="48"/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>
        <v>0</v>
      </c>
      <c r="S232" s="48">
        <v>5</v>
      </c>
      <c r="T232" s="48">
        <v>4</v>
      </c>
      <c r="U232" s="48">
        <v>0</v>
      </c>
      <c r="V232" s="48">
        <v>2</v>
      </c>
      <c r="W232" s="48">
        <v>0</v>
      </c>
      <c r="X232" s="48">
        <v>0</v>
      </c>
      <c r="Y232" s="48">
        <v>4</v>
      </c>
      <c r="Z232" s="48">
        <v>0</v>
      </c>
      <c r="AA232" s="48">
        <v>1</v>
      </c>
      <c r="AB232" s="59"/>
      <c r="AC232" s="44"/>
      <c r="AD232" s="50"/>
      <c r="AE232" s="50"/>
      <c r="AF232" s="50"/>
      <c r="AG232" s="51"/>
      <c r="AH232" s="51"/>
      <c r="AI232" s="51"/>
      <c r="AJ232" s="61"/>
      <c r="AK232" s="51"/>
      <c r="AL232" s="51"/>
      <c r="AM232" s="45">
        <f t="shared" si="31"/>
        <v>0</v>
      </c>
    </row>
    <row r="233" spans="1:39" s="4" customFormat="1" ht="15.75" hidden="1" x14ac:dyDescent="0.25">
      <c r="A233" s="48"/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>
        <v>0</v>
      </c>
      <c r="S233" s="48">
        <v>5</v>
      </c>
      <c r="T233" s="48">
        <v>4</v>
      </c>
      <c r="U233" s="48">
        <v>0</v>
      </c>
      <c r="V233" s="48">
        <v>2</v>
      </c>
      <c r="W233" s="48">
        <v>0</v>
      </c>
      <c r="X233" s="48">
        <v>0</v>
      </c>
      <c r="Y233" s="48">
        <v>4</v>
      </c>
      <c r="Z233" s="48">
        <v>0</v>
      </c>
      <c r="AA233" s="48">
        <v>1</v>
      </c>
      <c r="AB233" s="59"/>
      <c r="AC233" s="44"/>
      <c r="AD233" s="50"/>
      <c r="AE233" s="50"/>
      <c r="AF233" s="50"/>
      <c r="AG233" s="51"/>
      <c r="AH233" s="51"/>
      <c r="AI233" s="51"/>
      <c r="AJ233" s="61"/>
      <c r="AK233" s="51"/>
      <c r="AL233" s="51"/>
      <c r="AM233" s="45">
        <f t="shared" si="31"/>
        <v>0</v>
      </c>
    </row>
    <row r="234" spans="1:39" s="4" customFormat="1" ht="15.75" hidden="1" x14ac:dyDescent="0.25">
      <c r="A234" s="48"/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>
        <v>0</v>
      </c>
      <c r="S234" s="48">
        <v>5</v>
      </c>
      <c r="T234" s="48">
        <v>4</v>
      </c>
      <c r="U234" s="48">
        <v>0</v>
      </c>
      <c r="V234" s="48">
        <v>2</v>
      </c>
      <c r="W234" s="48">
        <v>0</v>
      </c>
      <c r="X234" s="48">
        <v>0</v>
      </c>
      <c r="Y234" s="48">
        <v>4</v>
      </c>
      <c r="Z234" s="48">
        <v>0</v>
      </c>
      <c r="AA234" s="48">
        <v>1</v>
      </c>
      <c r="AB234" s="59"/>
      <c r="AC234" s="44"/>
      <c r="AD234" s="50"/>
      <c r="AE234" s="50"/>
      <c r="AF234" s="50"/>
      <c r="AG234" s="51"/>
      <c r="AH234" s="51"/>
      <c r="AI234" s="51"/>
      <c r="AJ234" s="61"/>
      <c r="AK234" s="51"/>
      <c r="AL234" s="51"/>
      <c r="AM234" s="45">
        <f t="shared" si="31"/>
        <v>0</v>
      </c>
    </row>
    <row r="235" spans="1:39" s="4" customFormat="1" ht="15.75" hidden="1" x14ac:dyDescent="0.25">
      <c r="A235" s="48"/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>
        <v>0</v>
      </c>
      <c r="S235" s="48">
        <v>5</v>
      </c>
      <c r="T235" s="48">
        <v>4</v>
      </c>
      <c r="U235" s="48">
        <v>0</v>
      </c>
      <c r="V235" s="48">
        <v>2</v>
      </c>
      <c r="W235" s="48">
        <v>0</v>
      </c>
      <c r="X235" s="48">
        <v>0</v>
      </c>
      <c r="Y235" s="48">
        <v>4</v>
      </c>
      <c r="Z235" s="48">
        <v>0</v>
      </c>
      <c r="AA235" s="48">
        <v>1</v>
      </c>
      <c r="AB235" s="59"/>
      <c r="AC235" s="44"/>
      <c r="AD235" s="50"/>
      <c r="AE235" s="50"/>
      <c r="AF235" s="50"/>
      <c r="AG235" s="51"/>
      <c r="AH235" s="51"/>
      <c r="AI235" s="51"/>
      <c r="AJ235" s="61"/>
      <c r="AK235" s="51"/>
      <c r="AL235" s="51"/>
      <c r="AM235" s="45">
        <f t="shared" si="31"/>
        <v>0</v>
      </c>
    </row>
    <row r="236" spans="1:39" s="4" customFormat="1" ht="15.75" hidden="1" x14ac:dyDescent="0.25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>
        <v>0</v>
      </c>
      <c r="S236" s="48">
        <v>5</v>
      </c>
      <c r="T236" s="48">
        <v>4</v>
      </c>
      <c r="U236" s="48">
        <v>0</v>
      </c>
      <c r="V236" s="48">
        <v>2</v>
      </c>
      <c r="W236" s="48">
        <v>0</v>
      </c>
      <c r="X236" s="48">
        <v>0</v>
      </c>
      <c r="Y236" s="48">
        <v>4</v>
      </c>
      <c r="Z236" s="48">
        <v>0</v>
      </c>
      <c r="AA236" s="48">
        <v>1</v>
      </c>
      <c r="AB236" s="59"/>
      <c r="AC236" s="44"/>
      <c r="AD236" s="50"/>
      <c r="AE236" s="50"/>
      <c r="AF236" s="50"/>
      <c r="AG236" s="51"/>
      <c r="AH236" s="51"/>
      <c r="AI236" s="51"/>
      <c r="AJ236" s="61"/>
      <c r="AK236" s="51"/>
      <c r="AL236" s="51"/>
      <c r="AM236" s="45">
        <f t="shared" si="31"/>
        <v>0</v>
      </c>
    </row>
    <row r="237" spans="1:39" s="4" customFormat="1" ht="15.75" hidden="1" x14ac:dyDescent="0.25">
      <c r="A237" s="48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>
        <v>0</v>
      </c>
      <c r="S237" s="48">
        <v>5</v>
      </c>
      <c r="T237" s="48">
        <v>4</v>
      </c>
      <c r="U237" s="48">
        <v>0</v>
      </c>
      <c r="V237" s="48">
        <v>2</v>
      </c>
      <c r="W237" s="48">
        <v>0</v>
      </c>
      <c r="X237" s="48">
        <v>0</v>
      </c>
      <c r="Y237" s="48">
        <v>4</v>
      </c>
      <c r="Z237" s="48">
        <v>0</v>
      </c>
      <c r="AA237" s="48">
        <v>1</v>
      </c>
      <c r="AB237" s="59"/>
      <c r="AC237" s="44"/>
      <c r="AD237" s="50"/>
      <c r="AE237" s="50"/>
      <c r="AF237" s="50"/>
      <c r="AG237" s="51"/>
      <c r="AH237" s="51"/>
      <c r="AI237" s="51"/>
      <c r="AJ237" s="61"/>
      <c r="AK237" s="51"/>
      <c r="AL237" s="51"/>
      <c r="AM237" s="45">
        <f t="shared" si="31"/>
        <v>0</v>
      </c>
    </row>
    <row r="238" spans="1:39" s="4" customFormat="1" ht="15.75" hidden="1" x14ac:dyDescent="0.25">
      <c r="A238" s="48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>
        <v>0</v>
      </c>
      <c r="S238" s="48">
        <v>5</v>
      </c>
      <c r="T238" s="48">
        <v>4</v>
      </c>
      <c r="U238" s="48">
        <v>0</v>
      </c>
      <c r="V238" s="48">
        <v>2</v>
      </c>
      <c r="W238" s="48">
        <v>0</v>
      </c>
      <c r="X238" s="48">
        <v>0</v>
      </c>
      <c r="Y238" s="48">
        <v>4</v>
      </c>
      <c r="Z238" s="48">
        <v>0</v>
      </c>
      <c r="AA238" s="48">
        <v>1</v>
      </c>
      <c r="AB238" s="59"/>
      <c r="AC238" s="44"/>
      <c r="AD238" s="50"/>
      <c r="AE238" s="50"/>
      <c r="AF238" s="50"/>
      <c r="AG238" s="51"/>
      <c r="AH238" s="51"/>
      <c r="AI238" s="51"/>
      <c r="AJ238" s="61"/>
      <c r="AK238" s="51"/>
      <c r="AL238" s="51"/>
      <c r="AM238" s="45">
        <f t="shared" ref="AM238:AM269" si="32">AG238+AH238+AI238+AJ238+AK238+AL238</f>
        <v>0</v>
      </c>
    </row>
    <row r="239" spans="1:39" s="4" customFormat="1" ht="15.75" hidden="1" x14ac:dyDescent="0.25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>
        <v>0</v>
      </c>
      <c r="S239" s="48">
        <v>5</v>
      </c>
      <c r="T239" s="48">
        <v>4</v>
      </c>
      <c r="U239" s="48">
        <v>0</v>
      </c>
      <c r="V239" s="48">
        <v>2</v>
      </c>
      <c r="W239" s="48">
        <v>0</v>
      </c>
      <c r="X239" s="48">
        <v>0</v>
      </c>
      <c r="Y239" s="48">
        <v>4</v>
      </c>
      <c r="Z239" s="48">
        <v>0</v>
      </c>
      <c r="AA239" s="48">
        <v>1</v>
      </c>
      <c r="AB239" s="59"/>
      <c r="AC239" s="44"/>
      <c r="AD239" s="50"/>
      <c r="AE239" s="50"/>
      <c r="AF239" s="50"/>
      <c r="AG239" s="51"/>
      <c r="AH239" s="51"/>
      <c r="AI239" s="51"/>
      <c r="AJ239" s="61"/>
      <c r="AK239" s="51"/>
      <c r="AL239" s="51"/>
      <c r="AM239" s="45">
        <f t="shared" si="32"/>
        <v>0</v>
      </c>
    </row>
    <row r="240" spans="1:39" s="4" customFormat="1" ht="15.75" hidden="1" x14ac:dyDescent="0.25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>
        <v>0</v>
      </c>
      <c r="S240" s="48">
        <v>5</v>
      </c>
      <c r="T240" s="48">
        <v>4</v>
      </c>
      <c r="U240" s="48">
        <v>0</v>
      </c>
      <c r="V240" s="48">
        <v>2</v>
      </c>
      <c r="W240" s="48">
        <v>0</v>
      </c>
      <c r="X240" s="48">
        <v>0</v>
      </c>
      <c r="Y240" s="48">
        <v>4</v>
      </c>
      <c r="Z240" s="48">
        <v>0</v>
      </c>
      <c r="AA240" s="48">
        <v>1</v>
      </c>
      <c r="AB240" s="59"/>
      <c r="AC240" s="44"/>
      <c r="AD240" s="50"/>
      <c r="AE240" s="50"/>
      <c r="AF240" s="50"/>
      <c r="AG240" s="51"/>
      <c r="AH240" s="51"/>
      <c r="AI240" s="51"/>
      <c r="AJ240" s="61"/>
      <c r="AK240" s="51"/>
      <c r="AL240" s="51"/>
      <c r="AM240" s="45">
        <f t="shared" si="32"/>
        <v>0</v>
      </c>
    </row>
    <row r="241" spans="1:39" s="4" customFormat="1" ht="15.75" hidden="1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>
        <v>0</v>
      </c>
      <c r="S241" s="48">
        <v>5</v>
      </c>
      <c r="T241" s="48">
        <v>4</v>
      </c>
      <c r="U241" s="48">
        <v>0</v>
      </c>
      <c r="V241" s="48">
        <v>2</v>
      </c>
      <c r="W241" s="48">
        <v>0</v>
      </c>
      <c r="X241" s="48">
        <v>0</v>
      </c>
      <c r="Y241" s="48">
        <v>4</v>
      </c>
      <c r="Z241" s="48">
        <v>0</v>
      </c>
      <c r="AA241" s="48">
        <v>1</v>
      </c>
      <c r="AB241" s="59"/>
      <c r="AC241" s="44"/>
      <c r="AD241" s="50"/>
      <c r="AE241" s="50"/>
      <c r="AF241" s="50"/>
      <c r="AG241" s="51"/>
      <c r="AH241" s="51"/>
      <c r="AI241" s="51"/>
      <c r="AJ241" s="61"/>
      <c r="AK241" s="51"/>
      <c r="AL241" s="51"/>
      <c r="AM241" s="45">
        <f t="shared" si="32"/>
        <v>0</v>
      </c>
    </row>
    <row r="242" spans="1:39" s="4" customFormat="1" ht="15.75" hidden="1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>
        <v>0</v>
      </c>
      <c r="S242" s="48">
        <v>5</v>
      </c>
      <c r="T242" s="48">
        <v>4</v>
      </c>
      <c r="U242" s="48">
        <v>0</v>
      </c>
      <c r="V242" s="48">
        <v>2</v>
      </c>
      <c r="W242" s="48">
        <v>0</v>
      </c>
      <c r="X242" s="48">
        <v>0</v>
      </c>
      <c r="Y242" s="48">
        <v>4</v>
      </c>
      <c r="Z242" s="48">
        <v>0</v>
      </c>
      <c r="AA242" s="48">
        <v>1</v>
      </c>
      <c r="AB242" s="59"/>
      <c r="AC242" s="44"/>
      <c r="AD242" s="50"/>
      <c r="AE242" s="50"/>
      <c r="AF242" s="50"/>
      <c r="AG242" s="51"/>
      <c r="AH242" s="51"/>
      <c r="AI242" s="51"/>
      <c r="AJ242" s="61"/>
      <c r="AK242" s="51"/>
      <c r="AL242" s="51"/>
      <c r="AM242" s="45">
        <f t="shared" si="32"/>
        <v>0</v>
      </c>
    </row>
    <row r="243" spans="1:39" s="4" customFormat="1" ht="15.75" hidden="1" x14ac:dyDescent="0.25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>
        <v>0</v>
      </c>
      <c r="S243" s="48">
        <v>5</v>
      </c>
      <c r="T243" s="48">
        <v>4</v>
      </c>
      <c r="U243" s="48">
        <v>0</v>
      </c>
      <c r="V243" s="48">
        <v>2</v>
      </c>
      <c r="W243" s="48">
        <v>0</v>
      </c>
      <c r="X243" s="48">
        <v>0</v>
      </c>
      <c r="Y243" s="48">
        <v>4</v>
      </c>
      <c r="Z243" s="48">
        <v>0</v>
      </c>
      <c r="AA243" s="48">
        <v>1</v>
      </c>
      <c r="AB243" s="59"/>
      <c r="AC243" s="44"/>
      <c r="AD243" s="50"/>
      <c r="AE243" s="50"/>
      <c r="AF243" s="50"/>
      <c r="AG243" s="51"/>
      <c r="AH243" s="51"/>
      <c r="AI243" s="51"/>
      <c r="AJ243" s="61"/>
      <c r="AK243" s="51"/>
      <c r="AL243" s="51"/>
      <c r="AM243" s="45">
        <f t="shared" si="32"/>
        <v>0</v>
      </c>
    </row>
    <row r="244" spans="1:39" s="4" customFormat="1" ht="15.75" hidden="1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>
        <v>0</v>
      </c>
      <c r="S244" s="48">
        <v>5</v>
      </c>
      <c r="T244" s="48">
        <v>4</v>
      </c>
      <c r="U244" s="48">
        <v>0</v>
      </c>
      <c r="V244" s="48">
        <v>2</v>
      </c>
      <c r="W244" s="48">
        <v>0</v>
      </c>
      <c r="X244" s="48">
        <v>0</v>
      </c>
      <c r="Y244" s="48">
        <v>4</v>
      </c>
      <c r="Z244" s="48">
        <v>0</v>
      </c>
      <c r="AA244" s="48">
        <v>1</v>
      </c>
      <c r="AB244" s="59"/>
      <c r="AC244" s="44"/>
      <c r="AD244" s="50"/>
      <c r="AE244" s="50"/>
      <c r="AF244" s="50"/>
      <c r="AG244" s="51"/>
      <c r="AH244" s="51"/>
      <c r="AI244" s="51"/>
      <c r="AJ244" s="61"/>
      <c r="AK244" s="51"/>
      <c r="AL244" s="51"/>
      <c r="AM244" s="45">
        <f t="shared" si="32"/>
        <v>0</v>
      </c>
    </row>
    <row r="245" spans="1:39" s="4" customFormat="1" ht="15.75" hidden="1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>
        <v>0</v>
      </c>
      <c r="S245" s="48">
        <v>5</v>
      </c>
      <c r="T245" s="48">
        <v>4</v>
      </c>
      <c r="U245" s="48">
        <v>0</v>
      </c>
      <c r="V245" s="48">
        <v>2</v>
      </c>
      <c r="W245" s="48">
        <v>0</v>
      </c>
      <c r="X245" s="48">
        <v>0</v>
      </c>
      <c r="Y245" s="48">
        <v>4</v>
      </c>
      <c r="Z245" s="48">
        <v>0</v>
      </c>
      <c r="AA245" s="48">
        <v>1</v>
      </c>
      <c r="AB245" s="59"/>
      <c r="AC245" s="44"/>
      <c r="AD245" s="50"/>
      <c r="AE245" s="50"/>
      <c r="AF245" s="50"/>
      <c r="AG245" s="51"/>
      <c r="AH245" s="51"/>
      <c r="AI245" s="51"/>
      <c r="AJ245" s="61"/>
      <c r="AK245" s="51"/>
      <c r="AL245" s="51"/>
      <c r="AM245" s="45">
        <f t="shared" si="32"/>
        <v>0</v>
      </c>
    </row>
    <row r="246" spans="1:39" s="4" customFormat="1" ht="15.75" hidden="1" x14ac:dyDescent="0.25">
      <c r="A246" s="48"/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>
        <v>0</v>
      </c>
      <c r="S246" s="48">
        <v>5</v>
      </c>
      <c r="T246" s="48">
        <v>4</v>
      </c>
      <c r="U246" s="48">
        <v>0</v>
      </c>
      <c r="V246" s="48">
        <v>2</v>
      </c>
      <c r="W246" s="48">
        <v>0</v>
      </c>
      <c r="X246" s="48">
        <v>0</v>
      </c>
      <c r="Y246" s="48">
        <v>4</v>
      </c>
      <c r="Z246" s="48">
        <v>0</v>
      </c>
      <c r="AA246" s="48">
        <v>1</v>
      </c>
      <c r="AB246" s="59"/>
      <c r="AC246" s="44"/>
      <c r="AD246" s="50"/>
      <c r="AE246" s="50"/>
      <c r="AF246" s="50"/>
      <c r="AG246" s="51"/>
      <c r="AH246" s="51"/>
      <c r="AI246" s="51"/>
      <c r="AJ246" s="61"/>
      <c r="AK246" s="51"/>
      <c r="AL246" s="51"/>
      <c r="AM246" s="45">
        <f t="shared" si="32"/>
        <v>0</v>
      </c>
    </row>
    <row r="247" spans="1:39" s="4" customFormat="1" ht="15.75" hidden="1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>
        <v>0</v>
      </c>
      <c r="S247" s="48">
        <v>5</v>
      </c>
      <c r="T247" s="48">
        <v>4</v>
      </c>
      <c r="U247" s="48">
        <v>0</v>
      </c>
      <c r="V247" s="48">
        <v>2</v>
      </c>
      <c r="W247" s="48">
        <v>0</v>
      </c>
      <c r="X247" s="48">
        <v>0</v>
      </c>
      <c r="Y247" s="48">
        <v>4</v>
      </c>
      <c r="Z247" s="48">
        <v>0</v>
      </c>
      <c r="AA247" s="48">
        <v>1</v>
      </c>
      <c r="AB247" s="59"/>
      <c r="AC247" s="44"/>
      <c r="AD247" s="50"/>
      <c r="AE247" s="50"/>
      <c r="AF247" s="50"/>
      <c r="AG247" s="51"/>
      <c r="AH247" s="51"/>
      <c r="AI247" s="51"/>
      <c r="AJ247" s="61"/>
      <c r="AK247" s="51"/>
      <c r="AL247" s="51"/>
      <c r="AM247" s="45">
        <f t="shared" si="32"/>
        <v>0</v>
      </c>
    </row>
    <row r="248" spans="1:39" s="4" customFormat="1" ht="15.75" hidden="1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>
        <v>0</v>
      </c>
      <c r="S248" s="48">
        <v>5</v>
      </c>
      <c r="T248" s="48">
        <v>4</v>
      </c>
      <c r="U248" s="48">
        <v>0</v>
      </c>
      <c r="V248" s="48">
        <v>2</v>
      </c>
      <c r="W248" s="48">
        <v>0</v>
      </c>
      <c r="X248" s="48">
        <v>0</v>
      </c>
      <c r="Y248" s="48">
        <v>4</v>
      </c>
      <c r="Z248" s="48">
        <v>0</v>
      </c>
      <c r="AA248" s="48">
        <v>1</v>
      </c>
      <c r="AB248" s="59"/>
      <c r="AC248" s="44"/>
      <c r="AD248" s="50"/>
      <c r="AE248" s="50"/>
      <c r="AF248" s="50"/>
      <c r="AG248" s="51"/>
      <c r="AH248" s="51"/>
      <c r="AI248" s="51"/>
      <c r="AJ248" s="61"/>
      <c r="AK248" s="51"/>
      <c r="AL248" s="51"/>
      <c r="AM248" s="45">
        <f t="shared" si="32"/>
        <v>0</v>
      </c>
    </row>
    <row r="249" spans="1:39" s="4" customFormat="1" ht="15.75" hidden="1" x14ac:dyDescent="0.25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>
        <v>0</v>
      </c>
      <c r="S249" s="48">
        <v>5</v>
      </c>
      <c r="T249" s="48">
        <v>4</v>
      </c>
      <c r="U249" s="48">
        <v>0</v>
      </c>
      <c r="V249" s="48">
        <v>2</v>
      </c>
      <c r="W249" s="48">
        <v>0</v>
      </c>
      <c r="X249" s="48">
        <v>0</v>
      </c>
      <c r="Y249" s="48">
        <v>4</v>
      </c>
      <c r="Z249" s="48">
        <v>0</v>
      </c>
      <c r="AA249" s="48">
        <v>1</v>
      </c>
      <c r="AB249" s="59"/>
      <c r="AC249" s="44"/>
      <c r="AD249" s="50"/>
      <c r="AE249" s="50"/>
      <c r="AF249" s="50"/>
      <c r="AG249" s="51"/>
      <c r="AH249" s="51"/>
      <c r="AI249" s="51"/>
      <c r="AJ249" s="61"/>
      <c r="AK249" s="51"/>
      <c r="AL249" s="51"/>
      <c r="AM249" s="45">
        <f t="shared" si="32"/>
        <v>0</v>
      </c>
    </row>
    <row r="250" spans="1:39" s="4" customFormat="1" ht="15.75" hidden="1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>
        <v>0</v>
      </c>
      <c r="S250" s="48">
        <v>5</v>
      </c>
      <c r="T250" s="48">
        <v>4</v>
      </c>
      <c r="U250" s="48">
        <v>0</v>
      </c>
      <c r="V250" s="48">
        <v>2</v>
      </c>
      <c r="W250" s="48">
        <v>0</v>
      </c>
      <c r="X250" s="48">
        <v>0</v>
      </c>
      <c r="Y250" s="48">
        <v>4</v>
      </c>
      <c r="Z250" s="48">
        <v>0</v>
      </c>
      <c r="AA250" s="48">
        <v>1</v>
      </c>
      <c r="AB250" s="59"/>
      <c r="AC250" s="44"/>
      <c r="AD250" s="50"/>
      <c r="AE250" s="50"/>
      <c r="AF250" s="50"/>
      <c r="AG250" s="51"/>
      <c r="AH250" s="51"/>
      <c r="AI250" s="51"/>
      <c r="AJ250" s="61"/>
      <c r="AK250" s="51"/>
      <c r="AL250" s="51"/>
      <c r="AM250" s="45">
        <f t="shared" si="32"/>
        <v>0</v>
      </c>
    </row>
    <row r="251" spans="1:39" s="4" customFormat="1" ht="15.75" hidden="1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>
        <v>0</v>
      </c>
      <c r="S251" s="48">
        <v>5</v>
      </c>
      <c r="T251" s="48">
        <v>4</v>
      </c>
      <c r="U251" s="48">
        <v>0</v>
      </c>
      <c r="V251" s="48">
        <v>2</v>
      </c>
      <c r="W251" s="48">
        <v>0</v>
      </c>
      <c r="X251" s="48">
        <v>0</v>
      </c>
      <c r="Y251" s="48">
        <v>4</v>
      </c>
      <c r="Z251" s="48">
        <v>0</v>
      </c>
      <c r="AA251" s="48">
        <v>1</v>
      </c>
      <c r="AB251" s="59"/>
      <c r="AC251" s="44"/>
      <c r="AD251" s="50"/>
      <c r="AE251" s="50"/>
      <c r="AF251" s="50"/>
      <c r="AG251" s="51"/>
      <c r="AH251" s="51"/>
      <c r="AI251" s="51"/>
      <c r="AJ251" s="61"/>
      <c r="AK251" s="51"/>
      <c r="AL251" s="51"/>
      <c r="AM251" s="45">
        <f t="shared" si="32"/>
        <v>0</v>
      </c>
    </row>
    <row r="252" spans="1:39" s="4" customFormat="1" ht="15.75" hidden="1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>
        <v>0</v>
      </c>
      <c r="S252" s="48">
        <v>5</v>
      </c>
      <c r="T252" s="48">
        <v>4</v>
      </c>
      <c r="U252" s="48">
        <v>0</v>
      </c>
      <c r="V252" s="48">
        <v>2</v>
      </c>
      <c r="W252" s="48">
        <v>0</v>
      </c>
      <c r="X252" s="48">
        <v>0</v>
      </c>
      <c r="Y252" s="48">
        <v>4</v>
      </c>
      <c r="Z252" s="48">
        <v>0</v>
      </c>
      <c r="AA252" s="48">
        <v>1</v>
      </c>
      <c r="AB252" s="59"/>
      <c r="AC252" s="44"/>
      <c r="AD252" s="50"/>
      <c r="AE252" s="50"/>
      <c r="AF252" s="50"/>
      <c r="AG252" s="51"/>
      <c r="AH252" s="51"/>
      <c r="AI252" s="51"/>
      <c r="AJ252" s="61"/>
      <c r="AK252" s="51"/>
      <c r="AL252" s="51"/>
      <c r="AM252" s="45">
        <f t="shared" si="32"/>
        <v>0</v>
      </c>
    </row>
    <row r="253" spans="1:39" s="4" customFormat="1" ht="15.75" hidden="1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>
        <v>0</v>
      </c>
      <c r="S253" s="48">
        <v>5</v>
      </c>
      <c r="T253" s="48">
        <v>4</v>
      </c>
      <c r="U253" s="48">
        <v>0</v>
      </c>
      <c r="V253" s="48">
        <v>2</v>
      </c>
      <c r="W253" s="48">
        <v>0</v>
      </c>
      <c r="X253" s="48">
        <v>0</v>
      </c>
      <c r="Y253" s="48">
        <v>4</v>
      </c>
      <c r="Z253" s="48">
        <v>0</v>
      </c>
      <c r="AA253" s="48">
        <v>1</v>
      </c>
      <c r="AB253" s="59"/>
      <c r="AC253" s="44"/>
      <c r="AD253" s="50"/>
      <c r="AE253" s="50"/>
      <c r="AF253" s="50"/>
      <c r="AG253" s="51"/>
      <c r="AH253" s="51"/>
      <c r="AI253" s="51"/>
      <c r="AJ253" s="61"/>
      <c r="AK253" s="51"/>
      <c r="AL253" s="51"/>
      <c r="AM253" s="45">
        <f t="shared" si="32"/>
        <v>0</v>
      </c>
    </row>
    <row r="254" spans="1:39" s="4" customFormat="1" ht="15.75" hidden="1" x14ac:dyDescent="0.25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>
        <v>0</v>
      </c>
      <c r="S254" s="48">
        <v>5</v>
      </c>
      <c r="T254" s="48">
        <v>4</v>
      </c>
      <c r="U254" s="48">
        <v>0</v>
      </c>
      <c r="V254" s="48">
        <v>2</v>
      </c>
      <c r="W254" s="48">
        <v>0</v>
      </c>
      <c r="X254" s="48">
        <v>0</v>
      </c>
      <c r="Y254" s="48">
        <v>4</v>
      </c>
      <c r="Z254" s="48">
        <v>0</v>
      </c>
      <c r="AA254" s="48">
        <v>1</v>
      </c>
      <c r="AB254" s="59"/>
      <c r="AC254" s="44"/>
      <c r="AD254" s="50"/>
      <c r="AE254" s="50"/>
      <c r="AF254" s="50"/>
      <c r="AG254" s="51"/>
      <c r="AH254" s="51"/>
      <c r="AI254" s="51"/>
      <c r="AJ254" s="61"/>
      <c r="AK254" s="51"/>
      <c r="AL254" s="51"/>
      <c r="AM254" s="45">
        <f t="shared" si="32"/>
        <v>0</v>
      </c>
    </row>
    <row r="255" spans="1:39" ht="15.75" hidden="1" x14ac:dyDescent="0.25">
      <c r="A255" s="117"/>
      <c r="B255" s="117"/>
      <c r="C255" s="117"/>
      <c r="D255" s="117"/>
      <c r="E255" s="117"/>
      <c r="F255" s="117"/>
      <c r="G255" s="117"/>
      <c r="H255" s="117"/>
      <c r="I255" s="117"/>
      <c r="J255" s="117"/>
      <c r="K255" s="117"/>
      <c r="L255" s="117"/>
      <c r="M255" s="117"/>
      <c r="N255" s="117"/>
      <c r="O255" s="117"/>
      <c r="P255" s="117"/>
      <c r="Q255" s="117"/>
      <c r="R255" s="48">
        <v>0</v>
      </c>
      <c r="S255" s="48">
        <v>5</v>
      </c>
      <c r="T255" s="48">
        <v>4</v>
      </c>
      <c r="U255" s="48">
        <v>0</v>
      </c>
      <c r="V255" s="48">
        <v>2</v>
      </c>
      <c r="W255" s="48">
        <v>0</v>
      </c>
      <c r="X255" s="48">
        <v>0</v>
      </c>
      <c r="Y255" s="48">
        <v>4</v>
      </c>
      <c r="Z255" s="48">
        <v>0</v>
      </c>
      <c r="AA255" s="48">
        <v>1</v>
      </c>
      <c r="AB255" s="59"/>
      <c r="AC255" s="44"/>
      <c r="AD255" s="50"/>
      <c r="AE255" s="50"/>
      <c r="AF255" s="50"/>
      <c r="AG255" s="51"/>
      <c r="AH255" s="51"/>
      <c r="AI255" s="51"/>
      <c r="AJ255" s="61"/>
      <c r="AK255" s="51"/>
      <c r="AL255" s="51"/>
      <c r="AM255" s="45">
        <f t="shared" si="32"/>
        <v>0</v>
      </c>
    </row>
    <row r="256" spans="1:39" ht="15.75" hidden="1" x14ac:dyDescent="0.25">
      <c r="A256" s="117"/>
      <c r="B256" s="117"/>
      <c r="C256" s="117"/>
      <c r="D256" s="117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  <c r="O256" s="117"/>
      <c r="P256" s="117"/>
      <c r="Q256" s="117"/>
      <c r="R256" s="48">
        <v>0</v>
      </c>
      <c r="S256" s="48">
        <v>5</v>
      </c>
      <c r="T256" s="48">
        <v>4</v>
      </c>
      <c r="U256" s="48">
        <v>0</v>
      </c>
      <c r="V256" s="48">
        <v>2</v>
      </c>
      <c r="W256" s="48">
        <v>0</v>
      </c>
      <c r="X256" s="48">
        <v>0</v>
      </c>
      <c r="Y256" s="48">
        <v>4</v>
      </c>
      <c r="Z256" s="48">
        <v>0</v>
      </c>
      <c r="AA256" s="48">
        <v>1</v>
      </c>
      <c r="AB256" s="59"/>
      <c r="AC256" s="44"/>
      <c r="AD256" s="50"/>
      <c r="AE256" s="50"/>
      <c r="AF256" s="50"/>
      <c r="AG256" s="51"/>
      <c r="AH256" s="51"/>
      <c r="AI256" s="51"/>
      <c r="AJ256" s="61"/>
      <c r="AK256" s="51"/>
      <c r="AL256" s="51"/>
      <c r="AM256" s="45">
        <f t="shared" si="32"/>
        <v>0</v>
      </c>
    </row>
    <row r="257" spans="1:39" ht="15.75" hidden="1" x14ac:dyDescent="0.25">
      <c r="A257" s="117"/>
      <c r="B257" s="117"/>
      <c r="C257" s="117"/>
      <c r="D257" s="117"/>
      <c r="E257" s="117"/>
      <c r="F257" s="117"/>
      <c r="G257" s="117"/>
      <c r="H257" s="117"/>
      <c r="I257" s="117"/>
      <c r="J257" s="117"/>
      <c r="K257" s="117"/>
      <c r="L257" s="117"/>
      <c r="M257" s="117"/>
      <c r="N257" s="117"/>
      <c r="O257" s="117"/>
      <c r="P257" s="117"/>
      <c r="Q257" s="117"/>
      <c r="R257" s="48">
        <v>0</v>
      </c>
      <c r="S257" s="48">
        <v>5</v>
      </c>
      <c r="T257" s="48">
        <v>4</v>
      </c>
      <c r="U257" s="48">
        <v>0</v>
      </c>
      <c r="V257" s="48">
        <v>2</v>
      </c>
      <c r="W257" s="48">
        <v>0</v>
      </c>
      <c r="X257" s="48">
        <v>0</v>
      </c>
      <c r="Y257" s="48">
        <v>4</v>
      </c>
      <c r="Z257" s="48">
        <v>0</v>
      </c>
      <c r="AA257" s="48">
        <v>1</v>
      </c>
      <c r="AB257" s="59"/>
      <c r="AC257" s="44"/>
      <c r="AD257" s="50"/>
      <c r="AE257" s="50"/>
      <c r="AF257" s="50"/>
      <c r="AG257" s="51"/>
      <c r="AH257" s="51"/>
      <c r="AI257" s="51"/>
      <c r="AJ257" s="61"/>
      <c r="AK257" s="51"/>
      <c r="AL257" s="51"/>
      <c r="AM257" s="45">
        <f t="shared" si="32"/>
        <v>0</v>
      </c>
    </row>
    <row r="258" spans="1:39" ht="15.75" hidden="1" x14ac:dyDescent="0.25">
      <c r="A258" s="117"/>
      <c r="B258" s="117"/>
      <c r="C258" s="117"/>
      <c r="D258" s="117"/>
      <c r="E258" s="117"/>
      <c r="F258" s="117"/>
      <c r="G258" s="117"/>
      <c r="H258" s="117"/>
      <c r="I258" s="117"/>
      <c r="J258" s="117"/>
      <c r="K258" s="117"/>
      <c r="L258" s="117"/>
      <c r="M258" s="117"/>
      <c r="N258" s="117"/>
      <c r="O258" s="117"/>
      <c r="P258" s="117"/>
      <c r="Q258" s="117"/>
      <c r="R258" s="48">
        <v>0</v>
      </c>
      <c r="S258" s="48">
        <v>5</v>
      </c>
      <c r="T258" s="48">
        <v>4</v>
      </c>
      <c r="U258" s="48">
        <v>0</v>
      </c>
      <c r="V258" s="48">
        <v>2</v>
      </c>
      <c r="W258" s="48">
        <v>0</v>
      </c>
      <c r="X258" s="48">
        <v>0</v>
      </c>
      <c r="Y258" s="48">
        <v>4</v>
      </c>
      <c r="Z258" s="48">
        <v>0</v>
      </c>
      <c r="AA258" s="48">
        <v>1</v>
      </c>
      <c r="AB258" s="59"/>
      <c r="AC258" s="44"/>
      <c r="AD258" s="50"/>
      <c r="AE258" s="50"/>
      <c r="AF258" s="50"/>
      <c r="AG258" s="51"/>
      <c r="AH258" s="51"/>
      <c r="AI258" s="51"/>
      <c r="AJ258" s="61"/>
      <c r="AK258" s="51"/>
      <c r="AL258" s="51"/>
      <c r="AM258" s="45">
        <f t="shared" si="32"/>
        <v>0</v>
      </c>
    </row>
    <row r="259" spans="1:39" ht="15.75" hidden="1" x14ac:dyDescent="0.25">
      <c r="A259" s="117"/>
      <c r="B259" s="117"/>
      <c r="C259" s="117"/>
      <c r="D259" s="117"/>
      <c r="E259" s="117"/>
      <c r="F259" s="117"/>
      <c r="G259" s="117"/>
      <c r="H259" s="117"/>
      <c r="I259" s="117"/>
      <c r="J259" s="117"/>
      <c r="K259" s="117"/>
      <c r="L259" s="117"/>
      <c r="M259" s="117"/>
      <c r="N259" s="117"/>
      <c r="O259" s="117"/>
      <c r="P259" s="117"/>
      <c r="Q259" s="117"/>
      <c r="R259" s="48">
        <v>0</v>
      </c>
      <c r="S259" s="48">
        <v>5</v>
      </c>
      <c r="T259" s="48">
        <v>4</v>
      </c>
      <c r="U259" s="48">
        <v>0</v>
      </c>
      <c r="V259" s="48">
        <v>2</v>
      </c>
      <c r="W259" s="48">
        <v>0</v>
      </c>
      <c r="X259" s="48">
        <v>0</v>
      </c>
      <c r="Y259" s="48">
        <v>4</v>
      </c>
      <c r="Z259" s="48">
        <v>0</v>
      </c>
      <c r="AA259" s="48">
        <v>1</v>
      </c>
      <c r="AB259" s="59"/>
      <c r="AC259" s="44"/>
      <c r="AD259" s="50"/>
      <c r="AE259" s="50"/>
      <c r="AF259" s="50"/>
      <c r="AG259" s="51"/>
      <c r="AH259" s="51"/>
      <c r="AI259" s="51"/>
      <c r="AJ259" s="61"/>
      <c r="AK259" s="51"/>
      <c r="AL259" s="51"/>
      <c r="AM259" s="45">
        <f t="shared" si="32"/>
        <v>0</v>
      </c>
    </row>
    <row r="260" spans="1:39" ht="15.75" hidden="1" x14ac:dyDescent="0.25">
      <c r="A260" s="117"/>
      <c r="B260" s="117"/>
      <c r="C260" s="117"/>
      <c r="D260" s="117"/>
      <c r="E260" s="117"/>
      <c r="F260" s="117"/>
      <c r="G260" s="117"/>
      <c r="H260" s="117"/>
      <c r="I260" s="117"/>
      <c r="J260" s="117"/>
      <c r="K260" s="117"/>
      <c r="L260" s="117"/>
      <c r="M260" s="117"/>
      <c r="N260" s="117"/>
      <c r="O260" s="117"/>
      <c r="P260" s="117"/>
      <c r="Q260" s="117"/>
      <c r="R260" s="48">
        <v>0</v>
      </c>
      <c r="S260" s="48">
        <v>5</v>
      </c>
      <c r="T260" s="48">
        <v>4</v>
      </c>
      <c r="U260" s="48">
        <v>0</v>
      </c>
      <c r="V260" s="48">
        <v>2</v>
      </c>
      <c r="W260" s="48">
        <v>0</v>
      </c>
      <c r="X260" s="48">
        <v>0</v>
      </c>
      <c r="Y260" s="48">
        <v>4</v>
      </c>
      <c r="Z260" s="48">
        <v>0</v>
      </c>
      <c r="AA260" s="48">
        <v>1</v>
      </c>
      <c r="AB260" s="59"/>
      <c r="AC260" s="44"/>
      <c r="AD260" s="50"/>
      <c r="AE260" s="50"/>
      <c r="AF260" s="50"/>
      <c r="AG260" s="51"/>
      <c r="AH260" s="51"/>
      <c r="AI260" s="51"/>
      <c r="AJ260" s="61"/>
      <c r="AK260" s="51"/>
      <c r="AL260" s="51"/>
      <c r="AM260" s="45">
        <f t="shared" si="32"/>
        <v>0</v>
      </c>
    </row>
    <row r="261" spans="1:39" ht="15.75" hidden="1" x14ac:dyDescent="0.25">
      <c r="A261" s="117"/>
      <c r="B261" s="117"/>
      <c r="C261" s="117"/>
      <c r="D261" s="117"/>
      <c r="E261" s="117"/>
      <c r="F261" s="117"/>
      <c r="G261" s="117"/>
      <c r="H261" s="117"/>
      <c r="I261" s="117"/>
      <c r="J261" s="117"/>
      <c r="K261" s="117"/>
      <c r="L261" s="117"/>
      <c r="M261" s="117"/>
      <c r="N261" s="117"/>
      <c r="O261" s="117"/>
      <c r="P261" s="117"/>
      <c r="Q261" s="117"/>
      <c r="R261" s="48">
        <v>0</v>
      </c>
      <c r="S261" s="48">
        <v>5</v>
      </c>
      <c r="T261" s="48">
        <v>4</v>
      </c>
      <c r="U261" s="48">
        <v>0</v>
      </c>
      <c r="V261" s="48">
        <v>2</v>
      </c>
      <c r="W261" s="48">
        <v>0</v>
      </c>
      <c r="X261" s="48">
        <v>0</v>
      </c>
      <c r="Y261" s="48">
        <v>4</v>
      </c>
      <c r="Z261" s="48">
        <v>0</v>
      </c>
      <c r="AA261" s="48">
        <v>1</v>
      </c>
      <c r="AB261" s="59"/>
      <c r="AC261" s="44"/>
      <c r="AD261" s="50"/>
      <c r="AE261" s="50"/>
      <c r="AF261" s="50"/>
      <c r="AG261" s="51"/>
      <c r="AH261" s="51"/>
      <c r="AI261" s="51"/>
      <c r="AJ261" s="61"/>
      <c r="AK261" s="51"/>
      <c r="AL261" s="51"/>
      <c r="AM261" s="45">
        <f t="shared" si="32"/>
        <v>0</v>
      </c>
    </row>
    <row r="262" spans="1:39" ht="15.75" hidden="1" x14ac:dyDescent="0.25">
      <c r="A262" s="117"/>
      <c r="B262" s="117"/>
      <c r="C262" s="117"/>
      <c r="D262" s="117"/>
      <c r="E262" s="117"/>
      <c r="F262" s="117"/>
      <c r="G262" s="117"/>
      <c r="H262" s="117"/>
      <c r="I262" s="117"/>
      <c r="J262" s="117"/>
      <c r="K262" s="117"/>
      <c r="L262" s="117"/>
      <c r="M262" s="117"/>
      <c r="N262" s="117"/>
      <c r="O262" s="117"/>
      <c r="P262" s="117"/>
      <c r="Q262" s="117"/>
      <c r="R262" s="48">
        <v>0</v>
      </c>
      <c r="S262" s="48">
        <v>5</v>
      </c>
      <c r="T262" s="48">
        <v>4</v>
      </c>
      <c r="U262" s="48">
        <v>0</v>
      </c>
      <c r="V262" s="48">
        <v>2</v>
      </c>
      <c r="W262" s="48">
        <v>0</v>
      </c>
      <c r="X262" s="48">
        <v>0</v>
      </c>
      <c r="Y262" s="48">
        <v>4</v>
      </c>
      <c r="Z262" s="48">
        <v>0</v>
      </c>
      <c r="AA262" s="48">
        <v>1</v>
      </c>
      <c r="AB262" s="59"/>
      <c r="AC262" s="44"/>
      <c r="AD262" s="50"/>
      <c r="AE262" s="50"/>
      <c r="AF262" s="50"/>
      <c r="AG262" s="51"/>
      <c r="AH262" s="51"/>
      <c r="AI262" s="51"/>
      <c r="AJ262" s="61"/>
      <c r="AK262" s="51"/>
      <c r="AL262" s="51"/>
      <c r="AM262" s="45">
        <f t="shared" si="32"/>
        <v>0</v>
      </c>
    </row>
    <row r="263" spans="1:39" ht="15.75" hidden="1" x14ac:dyDescent="0.25">
      <c r="A263" s="117"/>
      <c r="B263" s="117"/>
      <c r="C263" s="117"/>
      <c r="D263" s="117"/>
      <c r="E263" s="117"/>
      <c r="F263" s="117"/>
      <c r="G263" s="117"/>
      <c r="H263" s="117"/>
      <c r="I263" s="117"/>
      <c r="J263" s="117"/>
      <c r="K263" s="117"/>
      <c r="L263" s="117"/>
      <c r="M263" s="117"/>
      <c r="N263" s="117"/>
      <c r="O263" s="117"/>
      <c r="P263" s="117"/>
      <c r="Q263" s="117"/>
      <c r="R263" s="48">
        <v>0</v>
      </c>
      <c r="S263" s="48">
        <v>5</v>
      </c>
      <c r="T263" s="48">
        <v>4</v>
      </c>
      <c r="U263" s="48">
        <v>0</v>
      </c>
      <c r="V263" s="48">
        <v>2</v>
      </c>
      <c r="W263" s="48">
        <v>0</v>
      </c>
      <c r="X263" s="48">
        <v>0</v>
      </c>
      <c r="Y263" s="48">
        <v>4</v>
      </c>
      <c r="Z263" s="48">
        <v>0</v>
      </c>
      <c r="AA263" s="48">
        <v>1</v>
      </c>
      <c r="AB263" s="59"/>
      <c r="AC263" s="44"/>
      <c r="AD263" s="50"/>
      <c r="AE263" s="50"/>
      <c r="AF263" s="50"/>
      <c r="AG263" s="51"/>
      <c r="AH263" s="51"/>
      <c r="AI263" s="51"/>
      <c r="AJ263" s="61"/>
      <c r="AK263" s="51"/>
      <c r="AL263" s="51"/>
      <c r="AM263" s="45">
        <f t="shared" si="32"/>
        <v>0</v>
      </c>
    </row>
    <row r="264" spans="1:39" ht="15.75" hidden="1" x14ac:dyDescent="0.25">
      <c r="A264" s="117"/>
      <c r="B264" s="117"/>
      <c r="C264" s="117"/>
      <c r="D264" s="117"/>
      <c r="E264" s="117"/>
      <c r="F264" s="117"/>
      <c r="G264" s="117"/>
      <c r="H264" s="117"/>
      <c r="I264" s="117"/>
      <c r="J264" s="117"/>
      <c r="K264" s="117"/>
      <c r="L264" s="117"/>
      <c r="M264" s="117"/>
      <c r="N264" s="117"/>
      <c r="O264" s="117"/>
      <c r="P264" s="117"/>
      <c r="Q264" s="117"/>
      <c r="R264" s="48">
        <v>0</v>
      </c>
      <c r="S264" s="48">
        <v>5</v>
      </c>
      <c r="T264" s="48">
        <v>4</v>
      </c>
      <c r="U264" s="48">
        <v>0</v>
      </c>
      <c r="V264" s="48">
        <v>2</v>
      </c>
      <c r="W264" s="48">
        <v>0</v>
      </c>
      <c r="X264" s="48">
        <v>0</v>
      </c>
      <c r="Y264" s="48">
        <v>4</v>
      </c>
      <c r="Z264" s="48">
        <v>0</v>
      </c>
      <c r="AA264" s="48">
        <v>1</v>
      </c>
      <c r="AB264" s="59"/>
      <c r="AC264" s="44"/>
      <c r="AD264" s="50"/>
      <c r="AE264" s="50"/>
      <c r="AF264" s="50"/>
      <c r="AG264" s="51"/>
      <c r="AH264" s="51"/>
      <c r="AI264" s="51"/>
      <c r="AJ264" s="61"/>
      <c r="AK264" s="51"/>
      <c r="AL264" s="51"/>
      <c r="AM264" s="45">
        <f t="shared" si="32"/>
        <v>0</v>
      </c>
    </row>
    <row r="265" spans="1:39" ht="15.75" hidden="1" x14ac:dyDescent="0.25">
      <c r="A265" s="117"/>
      <c r="B265" s="117"/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7"/>
      <c r="P265" s="117"/>
      <c r="Q265" s="117"/>
      <c r="R265" s="48">
        <v>0</v>
      </c>
      <c r="S265" s="48">
        <v>5</v>
      </c>
      <c r="T265" s="48">
        <v>4</v>
      </c>
      <c r="U265" s="48">
        <v>0</v>
      </c>
      <c r="V265" s="48">
        <v>2</v>
      </c>
      <c r="W265" s="48">
        <v>0</v>
      </c>
      <c r="X265" s="48">
        <v>0</v>
      </c>
      <c r="Y265" s="48">
        <v>4</v>
      </c>
      <c r="Z265" s="48">
        <v>0</v>
      </c>
      <c r="AA265" s="48">
        <v>1</v>
      </c>
      <c r="AB265" s="59"/>
      <c r="AC265" s="44"/>
      <c r="AD265" s="50"/>
      <c r="AE265" s="50"/>
      <c r="AF265" s="50"/>
      <c r="AG265" s="51"/>
      <c r="AH265" s="51"/>
      <c r="AI265" s="51"/>
      <c r="AJ265" s="61"/>
      <c r="AK265" s="51"/>
      <c r="AL265" s="51"/>
      <c r="AM265" s="45">
        <f t="shared" si="32"/>
        <v>0</v>
      </c>
    </row>
    <row r="266" spans="1:39" ht="15.75" hidden="1" x14ac:dyDescent="0.25">
      <c r="A266" s="117"/>
      <c r="B266" s="117"/>
      <c r="C266" s="117"/>
      <c r="D266" s="117"/>
      <c r="E266" s="117"/>
      <c r="F266" s="117"/>
      <c r="G266" s="117"/>
      <c r="H266" s="117"/>
      <c r="I266" s="117"/>
      <c r="J266" s="117"/>
      <c r="K266" s="117"/>
      <c r="L266" s="117"/>
      <c r="M266" s="117"/>
      <c r="N266" s="117"/>
      <c r="O266" s="117"/>
      <c r="P266" s="117"/>
      <c r="Q266" s="117"/>
      <c r="R266" s="48">
        <v>0</v>
      </c>
      <c r="S266" s="48">
        <v>5</v>
      </c>
      <c r="T266" s="48">
        <v>4</v>
      </c>
      <c r="U266" s="48">
        <v>0</v>
      </c>
      <c r="V266" s="48">
        <v>2</v>
      </c>
      <c r="W266" s="48">
        <v>0</v>
      </c>
      <c r="X266" s="48">
        <v>0</v>
      </c>
      <c r="Y266" s="48">
        <v>4</v>
      </c>
      <c r="Z266" s="48">
        <v>0</v>
      </c>
      <c r="AA266" s="48">
        <v>1</v>
      </c>
      <c r="AB266" s="59"/>
      <c r="AC266" s="44"/>
      <c r="AD266" s="50"/>
      <c r="AE266" s="50"/>
      <c r="AF266" s="50"/>
      <c r="AG266" s="51"/>
      <c r="AH266" s="51"/>
      <c r="AI266" s="51"/>
      <c r="AJ266" s="61"/>
      <c r="AK266" s="51"/>
      <c r="AL266" s="51"/>
      <c r="AM266" s="45">
        <f t="shared" si="32"/>
        <v>0</v>
      </c>
    </row>
    <row r="267" spans="1:39" ht="15.75" hidden="1" x14ac:dyDescent="0.25">
      <c r="A267" s="117"/>
      <c r="B267" s="117"/>
      <c r="C267" s="117"/>
      <c r="D267" s="117"/>
      <c r="E267" s="117"/>
      <c r="F267" s="117"/>
      <c r="G267" s="117"/>
      <c r="H267" s="117"/>
      <c r="I267" s="117"/>
      <c r="J267" s="117"/>
      <c r="K267" s="117"/>
      <c r="L267" s="117"/>
      <c r="M267" s="117"/>
      <c r="N267" s="117"/>
      <c r="O267" s="117"/>
      <c r="P267" s="117"/>
      <c r="Q267" s="117"/>
      <c r="R267" s="48">
        <v>0</v>
      </c>
      <c r="S267" s="48">
        <v>5</v>
      </c>
      <c r="T267" s="48">
        <v>4</v>
      </c>
      <c r="U267" s="48">
        <v>0</v>
      </c>
      <c r="V267" s="48">
        <v>2</v>
      </c>
      <c r="W267" s="48">
        <v>0</v>
      </c>
      <c r="X267" s="48">
        <v>0</v>
      </c>
      <c r="Y267" s="48">
        <v>4</v>
      </c>
      <c r="Z267" s="48">
        <v>0</v>
      </c>
      <c r="AA267" s="48">
        <v>1</v>
      </c>
      <c r="AB267" s="59"/>
      <c r="AC267" s="44"/>
      <c r="AD267" s="50"/>
      <c r="AE267" s="50"/>
      <c r="AF267" s="50"/>
      <c r="AG267" s="51"/>
      <c r="AH267" s="51"/>
      <c r="AI267" s="51"/>
      <c r="AJ267" s="61"/>
      <c r="AK267" s="51"/>
      <c r="AL267" s="51"/>
      <c r="AM267" s="45">
        <f t="shared" si="32"/>
        <v>0</v>
      </c>
    </row>
    <row r="268" spans="1:39" ht="15.75" hidden="1" x14ac:dyDescent="0.25">
      <c r="A268" s="117"/>
      <c r="B268" s="117"/>
      <c r="C268" s="117"/>
      <c r="D268" s="117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  <c r="O268" s="117"/>
      <c r="P268" s="117"/>
      <c r="Q268" s="117"/>
      <c r="R268" s="48">
        <v>0</v>
      </c>
      <c r="S268" s="48">
        <v>5</v>
      </c>
      <c r="T268" s="48">
        <v>4</v>
      </c>
      <c r="U268" s="48">
        <v>0</v>
      </c>
      <c r="V268" s="48">
        <v>2</v>
      </c>
      <c r="W268" s="48">
        <v>0</v>
      </c>
      <c r="X268" s="48">
        <v>0</v>
      </c>
      <c r="Y268" s="48">
        <v>4</v>
      </c>
      <c r="Z268" s="48">
        <v>0</v>
      </c>
      <c r="AA268" s="48">
        <v>1</v>
      </c>
      <c r="AB268" s="59"/>
      <c r="AC268" s="44"/>
      <c r="AD268" s="50"/>
      <c r="AE268" s="50"/>
      <c r="AF268" s="50"/>
      <c r="AG268" s="51"/>
      <c r="AH268" s="51"/>
      <c r="AI268" s="51"/>
      <c r="AJ268" s="61"/>
      <c r="AK268" s="51"/>
      <c r="AL268" s="51"/>
      <c r="AM268" s="45">
        <f t="shared" si="32"/>
        <v>0</v>
      </c>
    </row>
    <row r="269" spans="1:39" ht="15.75" hidden="1" x14ac:dyDescent="0.25">
      <c r="A269" s="117"/>
      <c r="B269" s="117"/>
      <c r="C269" s="117"/>
      <c r="D269" s="117"/>
      <c r="E269" s="117"/>
      <c r="F269" s="117"/>
      <c r="G269" s="117"/>
      <c r="H269" s="117"/>
      <c r="I269" s="117"/>
      <c r="J269" s="117"/>
      <c r="K269" s="117"/>
      <c r="L269" s="117"/>
      <c r="M269" s="117"/>
      <c r="N269" s="117"/>
      <c r="O269" s="117"/>
      <c r="P269" s="117"/>
      <c r="Q269" s="117"/>
      <c r="R269" s="48">
        <v>0</v>
      </c>
      <c r="S269" s="48">
        <v>5</v>
      </c>
      <c r="T269" s="48">
        <v>4</v>
      </c>
      <c r="U269" s="48">
        <v>0</v>
      </c>
      <c r="V269" s="48">
        <v>2</v>
      </c>
      <c r="W269" s="48">
        <v>0</v>
      </c>
      <c r="X269" s="48">
        <v>0</v>
      </c>
      <c r="Y269" s="48">
        <v>4</v>
      </c>
      <c r="Z269" s="48">
        <v>0</v>
      </c>
      <c r="AA269" s="48">
        <v>1</v>
      </c>
      <c r="AB269" s="59"/>
      <c r="AC269" s="44"/>
      <c r="AD269" s="50"/>
      <c r="AE269" s="50"/>
      <c r="AF269" s="50"/>
      <c r="AG269" s="51"/>
      <c r="AH269" s="51"/>
      <c r="AI269" s="51"/>
      <c r="AJ269" s="61"/>
      <c r="AK269" s="51"/>
      <c r="AL269" s="51"/>
      <c r="AM269" s="45">
        <f t="shared" si="32"/>
        <v>0</v>
      </c>
    </row>
    <row r="270" spans="1:39" ht="15.75" hidden="1" x14ac:dyDescent="0.25">
      <c r="A270" s="117"/>
      <c r="B270" s="117"/>
      <c r="C270" s="117"/>
      <c r="D270" s="117"/>
      <c r="E270" s="117"/>
      <c r="F270" s="117"/>
      <c r="G270" s="117"/>
      <c r="H270" s="117"/>
      <c r="I270" s="117"/>
      <c r="J270" s="117"/>
      <c r="K270" s="117"/>
      <c r="L270" s="117"/>
      <c r="M270" s="117"/>
      <c r="N270" s="117"/>
      <c r="O270" s="117"/>
      <c r="P270" s="117"/>
      <c r="Q270" s="117"/>
      <c r="R270" s="48">
        <v>0</v>
      </c>
      <c r="S270" s="48">
        <v>5</v>
      </c>
      <c r="T270" s="48">
        <v>4</v>
      </c>
      <c r="U270" s="48">
        <v>0</v>
      </c>
      <c r="V270" s="48">
        <v>2</v>
      </c>
      <c r="W270" s="48">
        <v>0</v>
      </c>
      <c r="X270" s="48">
        <v>0</v>
      </c>
      <c r="Y270" s="48">
        <v>4</v>
      </c>
      <c r="Z270" s="48">
        <v>0</v>
      </c>
      <c r="AA270" s="48">
        <v>1</v>
      </c>
      <c r="AB270" s="59"/>
      <c r="AC270" s="44"/>
      <c r="AD270" s="50"/>
      <c r="AE270" s="50"/>
      <c r="AF270" s="50"/>
      <c r="AG270" s="51"/>
      <c r="AH270" s="51"/>
      <c r="AI270" s="51"/>
      <c r="AJ270" s="61"/>
      <c r="AK270" s="51"/>
      <c r="AL270" s="51"/>
      <c r="AM270" s="45">
        <f t="shared" ref="AM270:AM290" si="33">AG270+AH270+AI270+AJ270+AK270+AL270</f>
        <v>0</v>
      </c>
    </row>
    <row r="271" spans="1:39" ht="15.75" hidden="1" x14ac:dyDescent="0.25">
      <c r="A271" s="117"/>
      <c r="B271" s="117"/>
      <c r="C271" s="117"/>
      <c r="D271" s="117"/>
      <c r="E271" s="117"/>
      <c r="F271" s="117"/>
      <c r="G271" s="117"/>
      <c r="H271" s="117"/>
      <c r="I271" s="117"/>
      <c r="J271" s="117"/>
      <c r="K271" s="117"/>
      <c r="L271" s="117"/>
      <c r="M271" s="117"/>
      <c r="N271" s="117"/>
      <c r="O271" s="117"/>
      <c r="P271" s="117"/>
      <c r="Q271" s="117"/>
      <c r="R271" s="48">
        <v>0</v>
      </c>
      <c r="S271" s="48">
        <v>5</v>
      </c>
      <c r="T271" s="48">
        <v>4</v>
      </c>
      <c r="U271" s="48">
        <v>0</v>
      </c>
      <c r="V271" s="48">
        <v>2</v>
      </c>
      <c r="W271" s="48">
        <v>0</v>
      </c>
      <c r="X271" s="48">
        <v>0</v>
      </c>
      <c r="Y271" s="48">
        <v>4</v>
      </c>
      <c r="Z271" s="48">
        <v>0</v>
      </c>
      <c r="AA271" s="48">
        <v>1</v>
      </c>
      <c r="AB271" s="59"/>
      <c r="AC271" s="44"/>
      <c r="AD271" s="50"/>
      <c r="AE271" s="50"/>
      <c r="AF271" s="50"/>
      <c r="AG271" s="51"/>
      <c r="AH271" s="51"/>
      <c r="AI271" s="51"/>
      <c r="AJ271" s="61"/>
      <c r="AK271" s="51"/>
      <c r="AL271" s="51"/>
      <c r="AM271" s="45">
        <f t="shared" si="33"/>
        <v>0</v>
      </c>
    </row>
    <row r="272" spans="1:39" ht="15.75" hidden="1" x14ac:dyDescent="0.25">
      <c r="A272" s="117"/>
      <c r="B272" s="117"/>
      <c r="C272" s="117"/>
      <c r="D272" s="117"/>
      <c r="E272" s="117"/>
      <c r="F272" s="117"/>
      <c r="G272" s="117"/>
      <c r="H272" s="117"/>
      <c r="I272" s="117"/>
      <c r="J272" s="117"/>
      <c r="K272" s="117"/>
      <c r="L272" s="117"/>
      <c r="M272" s="117"/>
      <c r="N272" s="117"/>
      <c r="O272" s="117"/>
      <c r="P272" s="117"/>
      <c r="Q272" s="117"/>
      <c r="R272" s="48">
        <v>0</v>
      </c>
      <c r="S272" s="48">
        <v>5</v>
      </c>
      <c r="T272" s="48">
        <v>4</v>
      </c>
      <c r="U272" s="48">
        <v>0</v>
      </c>
      <c r="V272" s="48">
        <v>2</v>
      </c>
      <c r="W272" s="48">
        <v>0</v>
      </c>
      <c r="X272" s="48">
        <v>0</v>
      </c>
      <c r="Y272" s="48">
        <v>4</v>
      </c>
      <c r="Z272" s="48">
        <v>0</v>
      </c>
      <c r="AA272" s="48">
        <v>1</v>
      </c>
      <c r="AB272" s="59"/>
      <c r="AC272" s="44"/>
      <c r="AD272" s="50"/>
      <c r="AE272" s="50"/>
      <c r="AF272" s="50"/>
      <c r="AG272" s="51"/>
      <c r="AH272" s="51"/>
      <c r="AI272" s="51"/>
      <c r="AJ272" s="61"/>
      <c r="AK272" s="51"/>
      <c r="AL272" s="51"/>
      <c r="AM272" s="45">
        <f t="shared" si="33"/>
        <v>0</v>
      </c>
    </row>
    <row r="273" spans="1:39" ht="15.75" hidden="1" x14ac:dyDescent="0.25">
      <c r="A273" s="117"/>
      <c r="B273" s="117"/>
      <c r="C273" s="117"/>
      <c r="D273" s="117"/>
      <c r="E273" s="117"/>
      <c r="F273" s="117"/>
      <c r="G273" s="117"/>
      <c r="H273" s="117"/>
      <c r="I273" s="117"/>
      <c r="J273" s="117"/>
      <c r="K273" s="117"/>
      <c r="L273" s="117"/>
      <c r="M273" s="117"/>
      <c r="N273" s="117"/>
      <c r="O273" s="117"/>
      <c r="P273" s="117"/>
      <c r="Q273" s="117"/>
      <c r="R273" s="48">
        <v>0</v>
      </c>
      <c r="S273" s="48">
        <v>5</v>
      </c>
      <c r="T273" s="48">
        <v>4</v>
      </c>
      <c r="U273" s="48">
        <v>0</v>
      </c>
      <c r="V273" s="48">
        <v>2</v>
      </c>
      <c r="W273" s="48">
        <v>0</v>
      </c>
      <c r="X273" s="48">
        <v>0</v>
      </c>
      <c r="Y273" s="48">
        <v>4</v>
      </c>
      <c r="Z273" s="48">
        <v>0</v>
      </c>
      <c r="AA273" s="48">
        <v>1</v>
      </c>
      <c r="AB273" s="59"/>
      <c r="AC273" s="44"/>
      <c r="AD273" s="50"/>
      <c r="AE273" s="50"/>
      <c r="AF273" s="50"/>
      <c r="AG273" s="51"/>
      <c r="AH273" s="51"/>
      <c r="AI273" s="51"/>
      <c r="AJ273" s="61"/>
      <c r="AK273" s="51"/>
      <c r="AL273" s="51"/>
      <c r="AM273" s="45">
        <f t="shared" si="33"/>
        <v>0</v>
      </c>
    </row>
    <row r="274" spans="1:39" ht="15.75" hidden="1" x14ac:dyDescent="0.25">
      <c r="A274" s="117"/>
      <c r="B274" s="117"/>
      <c r="C274" s="117"/>
      <c r="D274" s="117"/>
      <c r="E274" s="117"/>
      <c r="F274" s="117"/>
      <c r="G274" s="117"/>
      <c r="H274" s="117"/>
      <c r="I274" s="117"/>
      <c r="J274" s="117"/>
      <c r="K274" s="117"/>
      <c r="L274" s="117"/>
      <c r="M274" s="117"/>
      <c r="N274" s="117"/>
      <c r="O274" s="117"/>
      <c r="P274" s="117"/>
      <c r="Q274" s="117"/>
      <c r="R274" s="48">
        <v>0</v>
      </c>
      <c r="S274" s="48">
        <v>5</v>
      </c>
      <c r="T274" s="48">
        <v>4</v>
      </c>
      <c r="U274" s="48">
        <v>0</v>
      </c>
      <c r="V274" s="48">
        <v>2</v>
      </c>
      <c r="W274" s="48">
        <v>0</v>
      </c>
      <c r="X274" s="48">
        <v>0</v>
      </c>
      <c r="Y274" s="48">
        <v>4</v>
      </c>
      <c r="Z274" s="48">
        <v>0</v>
      </c>
      <c r="AA274" s="48">
        <v>1</v>
      </c>
      <c r="AB274" s="59"/>
      <c r="AC274" s="44"/>
      <c r="AD274" s="50"/>
      <c r="AE274" s="50"/>
      <c r="AF274" s="50"/>
      <c r="AG274" s="51"/>
      <c r="AH274" s="51"/>
      <c r="AI274" s="51"/>
      <c r="AJ274" s="61"/>
      <c r="AK274" s="51"/>
      <c r="AL274" s="51"/>
      <c r="AM274" s="45">
        <f t="shared" si="33"/>
        <v>0</v>
      </c>
    </row>
    <row r="275" spans="1:39" ht="15.75" hidden="1" x14ac:dyDescent="0.25">
      <c r="A275" s="117"/>
      <c r="B275" s="117"/>
      <c r="C275" s="117"/>
      <c r="D275" s="117"/>
      <c r="E275" s="117"/>
      <c r="F275" s="117"/>
      <c r="G275" s="117"/>
      <c r="H275" s="117"/>
      <c r="I275" s="117"/>
      <c r="J275" s="117"/>
      <c r="K275" s="117"/>
      <c r="L275" s="117"/>
      <c r="M275" s="117"/>
      <c r="N275" s="117"/>
      <c r="O275" s="117"/>
      <c r="P275" s="117"/>
      <c r="Q275" s="117"/>
      <c r="R275" s="48">
        <v>0</v>
      </c>
      <c r="S275" s="48">
        <v>5</v>
      </c>
      <c r="T275" s="48">
        <v>4</v>
      </c>
      <c r="U275" s="48">
        <v>0</v>
      </c>
      <c r="V275" s="48">
        <v>2</v>
      </c>
      <c r="W275" s="48">
        <v>0</v>
      </c>
      <c r="X275" s="48">
        <v>0</v>
      </c>
      <c r="Y275" s="48">
        <v>4</v>
      </c>
      <c r="Z275" s="48">
        <v>0</v>
      </c>
      <c r="AA275" s="48">
        <v>1</v>
      </c>
      <c r="AB275" s="59"/>
      <c r="AC275" s="44"/>
      <c r="AD275" s="50"/>
      <c r="AE275" s="50"/>
      <c r="AF275" s="50"/>
      <c r="AG275" s="51"/>
      <c r="AH275" s="51"/>
      <c r="AI275" s="51"/>
      <c r="AJ275" s="61"/>
      <c r="AK275" s="51"/>
      <c r="AL275" s="51"/>
      <c r="AM275" s="45">
        <f t="shared" si="33"/>
        <v>0</v>
      </c>
    </row>
    <row r="276" spans="1:39" ht="15.75" hidden="1" x14ac:dyDescent="0.25">
      <c r="A276" s="117"/>
      <c r="B276" s="117"/>
      <c r="C276" s="117"/>
      <c r="D276" s="117"/>
      <c r="E276" s="117"/>
      <c r="F276" s="117"/>
      <c r="G276" s="117"/>
      <c r="H276" s="117"/>
      <c r="I276" s="117"/>
      <c r="J276" s="117"/>
      <c r="K276" s="117"/>
      <c r="L276" s="117"/>
      <c r="M276" s="117"/>
      <c r="N276" s="117"/>
      <c r="O276" s="117"/>
      <c r="P276" s="117"/>
      <c r="Q276" s="117"/>
      <c r="R276" s="48">
        <v>0</v>
      </c>
      <c r="S276" s="48">
        <v>5</v>
      </c>
      <c r="T276" s="48">
        <v>4</v>
      </c>
      <c r="U276" s="48">
        <v>0</v>
      </c>
      <c r="V276" s="48">
        <v>2</v>
      </c>
      <c r="W276" s="48">
        <v>0</v>
      </c>
      <c r="X276" s="48">
        <v>0</v>
      </c>
      <c r="Y276" s="48">
        <v>4</v>
      </c>
      <c r="Z276" s="48">
        <v>0</v>
      </c>
      <c r="AA276" s="48">
        <v>1</v>
      </c>
      <c r="AB276" s="59"/>
      <c r="AC276" s="44"/>
      <c r="AD276" s="50"/>
      <c r="AE276" s="50"/>
      <c r="AF276" s="50"/>
      <c r="AG276" s="51"/>
      <c r="AH276" s="51"/>
      <c r="AI276" s="51"/>
      <c r="AJ276" s="61"/>
      <c r="AK276" s="51"/>
      <c r="AL276" s="51"/>
      <c r="AM276" s="45">
        <f t="shared" si="33"/>
        <v>0</v>
      </c>
    </row>
    <row r="277" spans="1:39" ht="15.75" hidden="1" x14ac:dyDescent="0.25">
      <c r="A277" s="117"/>
      <c r="B277" s="117"/>
      <c r="C277" s="117"/>
      <c r="D277" s="117"/>
      <c r="E277" s="117"/>
      <c r="F277" s="117"/>
      <c r="G277" s="117"/>
      <c r="H277" s="117"/>
      <c r="I277" s="117"/>
      <c r="J277" s="117"/>
      <c r="K277" s="117"/>
      <c r="L277" s="117"/>
      <c r="M277" s="117"/>
      <c r="N277" s="117"/>
      <c r="O277" s="117"/>
      <c r="P277" s="117"/>
      <c r="Q277" s="117"/>
      <c r="R277" s="48">
        <v>0</v>
      </c>
      <c r="S277" s="48">
        <v>5</v>
      </c>
      <c r="T277" s="48">
        <v>4</v>
      </c>
      <c r="U277" s="48">
        <v>0</v>
      </c>
      <c r="V277" s="48">
        <v>2</v>
      </c>
      <c r="W277" s="48">
        <v>0</v>
      </c>
      <c r="X277" s="48">
        <v>0</v>
      </c>
      <c r="Y277" s="48">
        <v>4</v>
      </c>
      <c r="Z277" s="48">
        <v>0</v>
      </c>
      <c r="AA277" s="48">
        <v>1</v>
      </c>
      <c r="AB277" s="59"/>
      <c r="AC277" s="44"/>
      <c r="AD277" s="50"/>
      <c r="AE277" s="50"/>
      <c r="AF277" s="50"/>
      <c r="AG277" s="51"/>
      <c r="AH277" s="51"/>
      <c r="AI277" s="51"/>
      <c r="AJ277" s="61"/>
      <c r="AK277" s="51"/>
      <c r="AL277" s="51"/>
      <c r="AM277" s="45">
        <f t="shared" si="33"/>
        <v>0</v>
      </c>
    </row>
    <row r="278" spans="1:39" ht="15.75" hidden="1" x14ac:dyDescent="0.25">
      <c r="A278" s="117"/>
      <c r="B278" s="117"/>
      <c r="C278" s="117"/>
      <c r="D278" s="117"/>
      <c r="E278" s="117"/>
      <c r="F278" s="117"/>
      <c r="G278" s="117"/>
      <c r="H278" s="117"/>
      <c r="I278" s="117"/>
      <c r="J278" s="117"/>
      <c r="K278" s="117"/>
      <c r="L278" s="117"/>
      <c r="M278" s="117"/>
      <c r="N278" s="117"/>
      <c r="O278" s="117"/>
      <c r="P278" s="117"/>
      <c r="Q278" s="117"/>
      <c r="R278" s="48">
        <v>0</v>
      </c>
      <c r="S278" s="48">
        <v>5</v>
      </c>
      <c r="T278" s="48">
        <v>4</v>
      </c>
      <c r="U278" s="48">
        <v>0</v>
      </c>
      <c r="V278" s="48">
        <v>2</v>
      </c>
      <c r="W278" s="48">
        <v>0</v>
      </c>
      <c r="X278" s="48">
        <v>0</v>
      </c>
      <c r="Y278" s="48">
        <v>4</v>
      </c>
      <c r="Z278" s="48">
        <v>0</v>
      </c>
      <c r="AA278" s="48">
        <v>1</v>
      </c>
      <c r="AB278" s="59"/>
      <c r="AC278" s="44"/>
      <c r="AD278" s="50"/>
      <c r="AE278" s="50"/>
      <c r="AF278" s="50"/>
      <c r="AG278" s="51"/>
      <c r="AH278" s="51"/>
      <c r="AI278" s="51"/>
      <c r="AJ278" s="61"/>
      <c r="AK278" s="51"/>
      <c r="AL278" s="51"/>
      <c r="AM278" s="45">
        <f t="shared" si="33"/>
        <v>0</v>
      </c>
    </row>
    <row r="279" spans="1:39" ht="15.75" hidden="1" x14ac:dyDescent="0.25">
      <c r="A279" s="117"/>
      <c r="B279" s="117"/>
      <c r="C279" s="117"/>
      <c r="D279" s="117"/>
      <c r="E279" s="117"/>
      <c r="F279" s="117"/>
      <c r="G279" s="117"/>
      <c r="H279" s="117"/>
      <c r="I279" s="117"/>
      <c r="J279" s="117"/>
      <c r="K279" s="117"/>
      <c r="L279" s="117"/>
      <c r="M279" s="117"/>
      <c r="N279" s="117"/>
      <c r="O279" s="117"/>
      <c r="P279" s="117"/>
      <c r="Q279" s="117"/>
      <c r="R279" s="48">
        <v>0</v>
      </c>
      <c r="S279" s="48">
        <v>5</v>
      </c>
      <c r="T279" s="48">
        <v>4</v>
      </c>
      <c r="U279" s="48">
        <v>0</v>
      </c>
      <c r="V279" s="48">
        <v>2</v>
      </c>
      <c r="W279" s="48">
        <v>0</v>
      </c>
      <c r="X279" s="48">
        <v>0</v>
      </c>
      <c r="Y279" s="48">
        <v>4</v>
      </c>
      <c r="Z279" s="48">
        <v>0</v>
      </c>
      <c r="AA279" s="48">
        <v>1</v>
      </c>
      <c r="AB279" s="59"/>
      <c r="AC279" s="44"/>
      <c r="AD279" s="50"/>
      <c r="AE279" s="50"/>
      <c r="AF279" s="50"/>
      <c r="AG279" s="51"/>
      <c r="AH279" s="51"/>
      <c r="AI279" s="51"/>
      <c r="AJ279" s="61"/>
      <c r="AK279" s="51"/>
      <c r="AL279" s="51"/>
      <c r="AM279" s="45">
        <f t="shared" si="33"/>
        <v>0</v>
      </c>
    </row>
    <row r="280" spans="1:39" ht="15.75" hidden="1" x14ac:dyDescent="0.25">
      <c r="A280" s="117"/>
      <c r="B280" s="117"/>
      <c r="C280" s="117"/>
      <c r="D280" s="117"/>
      <c r="E280" s="117"/>
      <c r="F280" s="117"/>
      <c r="G280" s="117"/>
      <c r="H280" s="117"/>
      <c r="I280" s="117"/>
      <c r="J280" s="117"/>
      <c r="K280" s="117"/>
      <c r="L280" s="117"/>
      <c r="M280" s="117"/>
      <c r="N280" s="117"/>
      <c r="O280" s="117"/>
      <c r="P280" s="117"/>
      <c r="Q280" s="117"/>
      <c r="R280" s="48">
        <v>0</v>
      </c>
      <c r="S280" s="48">
        <v>5</v>
      </c>
      <c r="T280" s="48">
        <v>4</v>
      </c>
      <c r="U280" s="48">
        <v>0</v>
      </c>
      <c r="V280" s="48">
        <v>2</v>
      </c>
      <c r="W280" s="48">
        <v>0</v>
      </c>
      <c r="X280" s="48">
        <v>0</v>
      </c>
      <c r="Y280" s="48">
        <v>4</v>
      </c>
      <c r="Z280" s="48">
        <v>0</v>
      </c>
      <c r="AA280" s="48">
        <v>1</v>
      </c>
      <c r="AB280" s="59"/>
      <c r="AC280" s="44"/>
      <c r="AD280" s="50"/>
      <c r="AE280" s="50"/>
      <c r="AF280" s="50"/>
      <c r="AG280" s="51"/>
      <c r="AH280" s="51"/>
      <c r="AI280" s="51"/>
      <c r="AJ280" s="61"/>
      <c r="AK280" s="51"/>
      <c r="AL280" s="51"/>
      <c r="AM280" s="45">
        <f t="shared" si="33"/>
        <v>0</v>
      </c>
    </row>
    <row r="281" spans="1:39" ht="63" x14ac:dyDescent="0.25">
      <c r="A281" s="117">
        <v>8</v>
      </c>
      <c r="B281" s="117">
        <v>0</v>
      </c>
      <c r="C281" s="117">
        <v>2</v>
      </c>
      <c r="D281" s="117">
        <v>0</v>
      </c>
      <c r="E281" s="117">
        <v>5</v>
      </c>
      <c r="F281" s="117">
        <v>0</v>
      </c>
      <c r="G281" s="117">
        <v>3</v>
      </c>
      <c r="H281" s="117">
        <v>0</v>
      </c>
      <c r="I281" s="117">
        <v>5</v>
      </c>
      <c r="J281" s="117">
        <v>4</v>
      </c>
      <c r="K281" s="117">
        <v>0</v>
      </c>
      <c r="L281" s="117">
        <v>2</v>
      </c>
      <c r="M281" s="117">
        <v>2</v>
      </c>
      <c r="N281" s="117">
        <v>0</v>
      </c>
      <c r="O281" s="117">
        <v>1</v>
      </c>
      <c r="P281" s="117">
        <v>0</v>
      </c>
      <c r="Q281" s="117">
        <v>0</v>
      </c>
      <c r="R281" s="48">
        <v>0</v>
      </c>
      <c r="S281" s="48">
        <v>5</v>
      </c>
      <c r="T281" s="48">
        <v>4</v>
      </c>
      <c r="U281" s="48">
        <v>4</v>
      </c>
      <c r="V281" s="48">
        <v>2</v>
      </c>
      <c r="W281" s="48">
        <v>2</v>
      </c>
      <c r="X281" s="48">
        <v>0</v>
      </c>
      <c r="Y281" s="48">
        <v>3</v>
      </c>
      <c r="Z281" s="48">
        <v>0</v>
      </c>
      <c r="AA281" s="48">
        <v>0</v>
      </c>
      <c r="AB281" s="52" t="s">
        <v>162</v>
      </c>
      <c r="AC281" s="44" t="s">
        <v>32</v>
      </c>
      <c r="AD281" s="50"/>
      <c r="AE281" s="50"/>
      <c r="AF281" s="50"/>
      <c r="AG281" s="51">
        <v>1290</v>
      </c>
      <c r="AH281" s="61">
        <v>800</v>
      </c>
      <c r="AI281" s="61">
        <v>800</v>
      </c>
      <c r="AJ281" s="61">
        <v>800</v>
      </c>
      <c r="AK281" s="61">
        <v>800</v>
      </c>
      <c r="AL281" s="61">
        <v>800</v>
      </c>
      <c r="AM281" s="45">
        <f t="shared" si="33"/>
        <v>5290</v>
      </c>
    </row>
    <row r="282" spans="1:39" ht="31.5" x14ac:dyDescent="0.25">
      <c r="A282" s="117"/>
      <c r="B282" s="117"/>
      <c r="C282" s="117"/>
      <c r="D282" s="117"/>
      <c r="E282" s="117"/>
      <c r="F282" s="117"/>
      <c r="G282" s="117"/>
      <c r="H282" s="117"/>
      <c r="I282" s="117"/>
      <c r="J282" s="117"/>
      <c r="K282" s="117"/>
      <c r="L282" s="117"/>
      <c r="M282" s="117"/>
      <c r="N282" s="117"/>
      <c r="O282" s="117"/>
      <c r="P282" s="117"/>
      <c r="Q282" s="117"/>
      <c r="R282" s="48">
        <v>0</v>
      </c>
      <c r="S282" s="48">
        <v>5</v>
      </c>
      <c r="T282" s="48">
        <v>4</v>
      </c>
      <c r="U282" s="48">
        <v>4</v>
      </c>
      <c r="V282" s="48">
        <v>2</v>
      </c>
      <c r="W282" s="48">
        <v>2</v>
      </c>
      <c r="X282" s="48">
        <v>0</v>
      </c>
      <c r="Y282" s="48">
        <v>3</v>
      </c>
      <c r="Z282" s="48">
        <v>0</v>
      </c>
      <c r="AA282" s="48">
        <v>0</v>
      </c>
      <c r="AB282" s="67" t="s">
        <v>47</v>
      </c>
      <c r="AC282" s="44" t="s">
        <v>32</v>
      </c>
      <c r="AD282" s="50"/>
      <c r="AE282" s="50"/>
      <c r="AF282" s="50"/>
      <c r="AG282" s="51">
        <v>1290</v>
      </c>
      <c r="AH282" s="61">
        <v>800</v>
      </c>
      <c r="AI282" s="61">
        <v>800</v>
      </c>
      <c r="AJ282" s="61">
        <v>800</v>
      </c>
      <c r="AK282" s="61">
        <v>800</v>
      </c>
      <c r="AL282" s="61">
        <v>800</v>
      </c>
      <c r="AM282" s="45">
        <f t="shared" si="33"/>
        <v>5290</v>
      </c>
    </row>
    <row r="283" spans="1:39" ht="38.25" customHeight="1" x14ac:dyDescent="0.25">
      <c r="A283" s="117"/>
      <c r="B283" s="117"/>
      <c r="C283" s="117"/>
      <c r="D283" s="117"/>
      <c r="E283" s="117"/>
      <c r="F283" s="117"/>
      <c r="G283" s="117"/>
      <c r="H283" s="117"/>
      <c r="I283" s="117"/>
      <c r="J283" s="117"/>
      <c r="K283" s="117"/>
      <c r="L283" s="117"/>
      <c r="M283" s="117"/>
      <c r="N283" s="117"/>
      <c r="O283" s="117"/>
      <c r="P283" s="117"/>
      <c r="Q283" s="117"/>
      <c r="R283" s="48">
        <v>0</v>
      </c>
      <c r="S283" s="48">
        <v>5</v>
      </c>
      <c r="T283" s="48">
        <v>4</v>
      </c>
      <c r="U283" s="48">
        <v>4</v>
      </c>
      <c r="V283" s="48">
        <v>2</v>
      </c>
      <c r="W283" s="48">
        <v>2</v>
      </c>
      <c r="X283" s="48">
        <v>0</v>
      </c>
      <c r="Y283" s="48">
        <v>3</v>
      </c>
      <c r="Z283" s="48">
        <v>0</v>
      </c>
      <c r="AA283" s="48">
        <v>1</v>
      </c>
      <c r="AB283" s="59" t="s">
        <v>163</v>
      </c>
      <c r="AC283" s="44" t="s">
        <v>49</v>
      </c>
      <c r="AD283" s="50"/>
      <c r="AE283" s="50"/>
      <c r="AF283" s="50"/>
      <c r="AG283" s="64">
        <v>5</v>
      </c>
      <c r="AH283" s="65">
        <v>3</v>
      </c>
      <c r="AI283" s="64">
        <v>2</v>
      </c>
      <c r="AJ283" s="65">
        <v>2</v>
      </c>
      <c r="AK283" s="64">
        <v>2</v>
      </c>
      <c r="AL283" s="64">
        <v>2</v>
      </c>
      <c r="AM283" s="66">
        <f t="shared" si="33"/>
        <v>16</v>
      </c>
    </row>
    <row r="284" spans="1:39" ht="31.5" x14ac:dyDescent="0.25">
      <c r="A284" s="117">
        <v>8</v>
      </c>
      <c r="B284" s="117">
        <v>0</v>
      </c>
      <c r="C284" s="117">
        <v>2</v>
      </c>
      <c r="D284" s="117">
        <v>0</v>
      </c>
      <c r="E284" s="117">
        <v>5</v>
      </c>
      <c r="F284" s="117">
        <v>0</v>
      </c>
      <c r="G284" s="117">
        <v>3</v>
      </c>
      <c r="H284" s="117">
        <v>0</v>
      </c>
      <c r="I284" s="117">
        <v>5</v>
      </c>
      <c r="J284" s="117">
        <v>4</v>
      </c>
      <c r="K284" s="117">
        <v>0</v>
      </c>
      <c r="L284" s="117">
        <v>2</v>
      </c>
      <c r="M284" s="117">
        <v>2</v>
      </c>
      <c r="N284" s="117">
        <v>0</v>
      </c>
      <c r="O284" s="117">
        <v>1</v>
      </c>
      <c r="P284" s="117">
        <v>1</v>
      </c>
      <c r="Q284" s="117">
        <v>0</v>
      </c>
      <c r="R284" s="48">
        <v>0</v>
      </c>
      <c r="S284" s="48">
        <v>5</v>
      </c>
      <c r="T284" s="48">
        <v>4</v>
      </c>
      <c r="U284" s="48">
        <v>4</v>
      </c>
      <c r="V284" s="48">
        <v>2</v>
      </c>
      <c r="W284" s="48">
        <v>2</v>
      </c>
      <c r="X284" s="48">
        <v>0</v>
      </c>
      <c r="Y284" s="48">
        <v>4</v>
      </c>
      <c r="Z284" s="48">
        <v>0</v>
      </c>
      <c r="AA284" s="48">
        <v>0</v>
      </c>
      <c r="AB284" s="143" t="s">
        <v>164</v>
      </c>
      <c r="AC284" s="44" t="s">
        <v>32</v>
      </c>
      <c r="AD284" s="50"/>
      <c r="AE284" s="50"/>
      <c r="AF284" s="50"/>
      <c r="AG284" s="51">
        <v>1000</v>
      </c>
      <c r="AH284" s="61">
        <v>1000</v>
      </c>
      <c r="AI284" s="61">
        <v>1000</v>
      </c>
      <c r="AJ284" s="61">
        <v>1000</v>
      </c>
      <c r="AK284" s="61">
        <v>1000</v>
      </c>
      <c r="AL284" s="61">
        <v>1000</v>
      </c>
      <c r="AM284" s="45">
        <f t="shared" si="33"/>
        <v>6000</v>
      </c>
    </row>
    <row r="285" spans="1:39" ht="31.5" x14ac:dyDescent="0.25">
      <c r="A285" s="117"/>
      <c r="B285" s="117"/>
      <c r="C285" s="117"/>
      <c r="D285" s="117"/>
      <c r="E285" s="117"/>
      <c r="F285" s="117"/>
      <c r="G285" s="117"/>
      <c r="H285" s="117"/>
      <c r="I285" s="117"/>
      <c r="J285" s="117"/>
      <c r="K285" s="117"/>
      <c r="L285" s="117"/>
      <c r="M285" s="117"/>
      <c r="N285" s="117"/>
      <c r="O285" s="117"/>
      <c r="P285" s="117"/>
      <c r="Q285" s="117"/>
      <c r="R285" s="48">
        <v>0</v>
      </c>
      <c r="S285" s="48">
        <v>5</v>
      </c>
      <c r="T285" s="48">
        <v>4</v>
      </c>
      <c r="U285" s="48">
        <v>4</v>
      </c>
      <c r="V285" s="48">
        <v>2</v>
      </c>
      <c r="W285" s="48">
        <v>2</v>
      </c>
      <c r="X285" s="48">
        <v>0</v>
      </c>
      <c r="Y285" s="48">
        <v>4</v>
      </c>
      <c r="Z285" s="48">
        <v>0</v>
      </c>
      <c r="AA285" s="48">
        <v>0</v>
      </c>
      <c r="AB285" s="62" t="s">
        <v>47</v>
      </c>
      <c r="AC285" s="44" t="s">
        <v>32</v>
      </c>
      <c r="AD285" s="50"/>
      <c r="AE285" s="50"/>
      <c r="AF285" s="50"/>
      <c r="AG285" s="51">
        <v>1000</v>
      </c>
      <c r="AH285" s="61">
        <v>1000</v>
      </c>
      <c r="AI285" s="61">
        <v>1000</v>
      </c>
      <c r="AJ285" s="61">
        <v>1000</v>
      </c>
      <c r="AK285" s="51">
        <v>1000</v>
      </c>
      <c r="AL285" s="61">
        <v>1000</v>
      </c>
      <c r="AM285" s="45">
        <f t="shared" si="33"/>
        <v>6000</v>
      </c>
    </row>
    <row r="286" spans="1:39" ht="31.5" x14ac:dyDescent="0.25">
      <c r="A286" s="117"/>
      <c r="B286" s="117"/>
      <c r="C286" s="117"/>
      <c r="D286" s="117"/>
      <c r="E286" s="117"/>
      <c r="F286" s="117"/>
      <c r="G286" s="117"/>
      <c r="H286" s="117"/>
      <c r="I286" s="117"/>
      <c r="J286" s="117"/>
      <c r="K286" s="117"/>
      <c r="L286" s="117"/>
      <c r="M286" s="117"/>
      <c r="N286" s="117"/>
      <c r="O286" s="117"/>
      <c r="P286" s="117"/>
      <c r="Q286" s="117"/>
      <c r="R286" s="48">
        <v>0</v>
      </c>
      <c r="S286" s="48">
        <v>5</v>
      </c>
      <c r="T286" s="48">
        <v>4</v>
      </c>
      <c r="U286" s="48">
        <v>4</v>
      </c>
      <c r="V286" s="48">
        <v>2</v>
      </c>
      <c r="W286" s="48">
        <v>2</v>
      </c>
      <c r="X286" s="48">
        <v>0</v>
      </c>
      <c r="Y286" s="48">
        <v>4</v>
      </c>
      <c r="Z286" s="48">
        <v>0</v>
      </c>
      <c r="AA286" s="48">
        <v>1</v>
      </c>
      <c r="AB286" s="144" t="s">
        <v>165</v>
      </c>
      <c r="AC286" s="44" t="s">
        <v>49</v>
      </c>
      <c r="AD286" s="50"/>
      <c r="AE286" s="50"/>
      <c r="AF286" s="50"/>
      <c r="AG286" s="64">
        <v>7</v>
      </c>
      <c r="AH286" s="64">
        <v>5</v>
      </c>
      <c r="AI286" s="64">
        <v>4</v>
      </c>
      <c r="AJ286" s="64">
        <v>4</v>
      </c>
      <c r="AK286" s="64">
        <v>4</v>
      </c>
      <c r="AL286" s="64">
        <v>4</v>
      </c>
      <c r="AM286" s="66">
        <f t="shared" si="33"/>
        <v>28</v>
      </c>
    </row>
    <row r="287" spans="1:39" ht="51.75" hidden="1" customHeight="1" x14ac:dyDescent="0.25">
      <c r="A287" s="117"/>
      <c r="B287" s="117"/>
      <c r="C287" s="117"/>
      <c r="D287" s="117"/>
      <c r="E287" s="117"/>
      <c r="F287" s="117"/>
      <c r="G287" s="117"/>
      <c r="H287" s="117"/>
      <c r="I287" s="117"/>
      <c r="J287" s="117"/>
      <c r="K287" s="117"/>
      <c r="L287" s="117"/>
      <c r="M287" s="117"/>
      <c r="N287" s="117"/>
      <c r="O287" s="117"/>
      <c r="P287" s="117"/>
      <c r="Q287" s="117"/>
      <c r="R287" s="48">
        <v>0</v>
      </c>
      <c r="S287" s="48">
        <v>5</v>
      </c>
      <c r="T287" s="48">
        <v>4</v>
      </c>
      <c r="U287" s="48">
        <v>4</v>
      </c>
      <c r="V287" s="48">
        <v>2</v>
      </c>
      <c r="W287" s="48">
        <v>2</v>
      </c>
      <c r="X287" s="48">
        <v>1</v>
      </c>
      <c r="Y287" s="48">
        <v>0</v>
      </c>
      <c r="Z287" s="48">
        <v>0</v>
      </c>
      <c r="AA287" s="48">
        <v>0</v>
      </c>
      <c r="AB287" s="118"/>
      <c r="AC287" s="44"/>
      <c r="AD287" s="50"/>
      <c r="AE287" s="50"/>
      <c r="AF287" s="50"/>
      <c r="AG287" s="51">
        <v>0</v>
      </c>
      <c r="AH287" s="51"/>
      <c r="AI287" s="51">
        <v>0</v>
      </c>
      <c r="AJ287" s="51">
        <v>0</v>
      </c>
      <c r="AK287" s="51">
        <v>0</v>
      </c>
      <c r="AL287" s="51">
        <v>0</v>
      </c>
      <c r="AM287" s="45">
        <f t="shared" si="33"/>
        <v>0</v>
      </c>
    </row>
    <row r="288" spans="1:39" ht="69" customHeight="1" x14ac:dyDescent="0.25">
      <c r="A288" s="117">
        <v>8</v>
      </c>
      <c r="B288" s="117">
        <v>0</v>
      </c>
      <c r="C288" s="117">
        <v>2</v>
      </c>
      <c r="D288" s="117">
        <v>0</v>
      </c>
      <c r="E288" s="117">
        <v>5</v>
      </c>
      <c r="F288" s="117">
        <v>0</v>
      </c>
      <c r="G288" s="117">
        <v>3</v>
      </c>
      <c r="H288" s="117">
        <v>0</v>
      </c>
      <c r="I288" s="117">
        <v>5</v>
      </c>
      <c r="J288" s="117">
        <v>4</v>
      </c>
      <c r="K288" s="117">
        <v>0</v>
      </c>
      <c r="L288" s="117">
        <v>2</v>
      </c>
      <c r="M288" s="117" t="s">
        <v>208</v>
      </c>
      <c r="N288" s="117">
        <v>5</v>
      </c>
      <c r="O288" s="117">
        <v>7</v>
      </c>
      <c r="P288" s="117">
        <v>6</v>
      </c>
      <c r="Q288" s="117">
        <v>3</v>
      </c>
      <c r="R288" s="48">
        <v>0</v>
      </c>
      <c r="S288" s="48">
        <v>5</v>
      </c>
      <c r="T288" s="48">
        <v>4</v>
      </c>
      <c r="U288" s="48">
        <v>4</v>
      </c>
      <c r="V288" s="48">
        <v>2</v>
      </c>
      <c r="W288" s="48">
        <v>2</v>
      </c>
      <c r="X288" s="48">
        <v>0</v>
      </c>
      <c r="Y288" s="48">
        <v>5</v>
      </c>
      <c r="Z288" s="48">
        <v>0</v>
      </c>
      <c r="AA288" s="48">
        <v>0</v>
      </c>
      <c r="AB288" s="196" t="s">
        <v>207</v>
      </c>
      <c r="AC288" s="44" t="s">
        <v>32</v>
      </c>
      <c r="AD288" s="50"/>
      <c r="AE288" s="50"/>
      <c r="AF288" s="50"/>
      <c r="AG288" s="51">
        <v>0</v>
      </c>
      <c r="AH288" s="126">
        <v>3472.8</v>
      </c>
      <c r="AI288" s="51">
        <v>0</v>
      </c>
      <c r="AJ288" s="51">
        <v>0</v>
      </c>
      <c r="AK288" s="51">
        <v>0</v>
      </c>
      <c r="AL288" s="51">
        <v>0</v>
      </c>
      <c r="AM288" s="45">
        <f>AG288+AH288+AI288+AJ288+AK288+AL288</f>
        <v>3472.8</v>
      </c>
    </row>
    <row r="289" spans="1:39" ht="51.75" customHeight="1" x14ac:dyDescent="0.25">
      <c r="A289" s="117"/>
      <c r="B289" s="117"/>
      <c r="C289" s="117"/>
      <c r="D289" s="117"/>
      <c r="E289" s="117"/>
      <c r="F289" s="117"/>
      <c r="G289" s="117"/>
      <c r="H289" s="117"/>
      <c r="I289" s="117"/>
      <c r="J289" s="117"/>
      <c r="K289" s="117"/>
      <c r="L289" s="117"/>
      <c r="M289" s="117"/>
      <c r="N289" s="117"/>
      <c r="O289" s="117"/>
      <c r="P289" s="117"/>
      <c r="Q289" s="117"/>
      <c r="R289" s="48">
        <v>0</v>
      </c>
      <c r="S289" s="48">
        <v>5</v>
      </c>
      <c r="T289" s="48">
        <v>4</v>
      </c>
      <c r="U289" s="48">
        <v>4</v>
      </c>
      <c r="V289" s="48">
        <v>2</v>
      </c>
      <c r="W289" s="48">
        <v>2</v>
      </c>
      <c r="X289" s="48">
        <v>0</v>
      </c>
      <c r="Y289" s="48">
        <v>5</v>
      </c>
      <c r="Z289" s="48">
        <v>0</v>
      </c>
      <c r="AA289" s="48">
        <v>1</v>
      </c>
      <c r="AB289" s="142" t="s">
        <v>206</v>
      </c>
      <c r="AC289" s="145" t="s">
        <v>49</v>
      </c>
      <c r="AD289" s="50"/>
      <c r="AE289" s="50"/>
      <c r="AF289" s="50"/>
      <c r="AG289" s="51">
        <v>0</v>
      </c>
      <c r="AH289" s="64">
        <v>1</v>
      </c>
      <c r="AI289" s="51">
        <v>0</v>
      </c>
      <c r="AJ289" s="51">
        <v>0</v>
      </c>
      <c r="AK289" s="51">
        <v>0</v>
      </c>
      <c r="AL289" s="51">
        <v>0</v>
      </c>
      <c r="AM289" s="45">
        <v>1</v>
      </c>
    </row>
    <row r="290" spans="1:39" ht="31.5" x14ac:dyDescent="0.25">
      <c r="A290" s="119"/>
      <c r="B290" s="119"/>
      <c r="C290" s="119"/>
      <c r="D290" s="119"/>
      <c r="E290" s="119"/>
      <c r="F290" s="119"/>
      <c r="G290" s="119"/>
      <c r="H290" s="119"/>
      <c r="I290" s="119"/>
      <c r="J290" s="119"/>
      <c r="K290" s="119"/>
      <c r="L290" s="119"/>
      <c r="M290" s="119"/>
      <c r="N290" s="119"/>
      <c r="O290" s="119"/>
      <c r="P290" s="119"/>
      <c r="Q290" s="119"/>
      <c r="R290" s="75">
        <v>0</v>
      </c>
      <c r="S290" s="75">
        <v>5</v>
      </c>
      <c r="T290" s="75">
        <v>4</v>
      </c>
      <c r="U290" s="75">
        <v>4</v>
      </c>
      <c r="V290" s="75">
        <v>3</v>
      </c>
      <c r="W290" s="75">
        <v>0</v>
      </c>
      <c r="X290" s="75">
        <v>0</v>
      </c>
      <c r="Y290" s="75">
        <v>0</v>
      </c>
      <c r="Z290" s="75">
        <v>0</v>
      </c>
      <c r="AA290" s="75">
        <v>0</v>
      </c>
      <c r="AB290" s="57" t="s">
        <v>166</v>
      </c>
      <c r="AC290" s="134" t="s">
        <v>32</v>
      </c>
      <c r="AD290" s="103"/>
      <c r="AE290" s="103"/>
      <c r="AF290" s="103"/>
      <c r="AG290" s="61">
        <f>AG292+AG294+AG296+AG298</f>
        <v>1561.3</v>
      </c>
      <c r="AH290" s="61">
        <f>AH292+AH294</f>
        <v>1300</v>
      </c>
      <c r="AI290" s="61">
        <f>AI292+AI294</f>
        <v>1300</v>
      </c>
      <c r="AJ290" s="61">
        <f>AJ292+AJ294</f>
        <v>1300</v>
      </c>
      <c r="AK290" s="61">
        <f>AK292+AK294+AK296</f>
        <v>1300</v>
      </c>
      <c r="AL290" s="61">
        <f>AL292+AL294</f>
        <v>1300</v>
      </c>
      <c r="AM290" s="46">
        <f t="shared" si="33"/>
        <v>8061.3</v>
      </c>
    </row>
    <row r="291" spans="1:39" ht="31.5" x14ac:dyDescent="0.25">
      <c r="A291" s="117"/>
      <c r="B291" s="117"/>
      <c r="C291" s="117"/>
      <c r="D291" s="117"/>
      <c r="E291" s="117"/>
      <c r="F291" s="117"/>
      <c r="G291" s="117"/>
      <c r="H291" s="117"/>
      <c r="I291" s="117"/>
      <c r="J291" s="117"/>
      <c r="K291" s="117"/>
      <c r="L291" s="117"/>
      <c r="M291" s="117"/>
      <c r="N291" s="117"/>
      <c r="O291" s="117"/>
      <c r="P291" s="117"/>
      <c r="Q291" s="117"/>
      <c r="R291" s="48">
        <v>0</v>
      </c>
      <c r="S291" s="48">
        <v>5</v>
      </c>
      <c r="T291" s="48">
        <v>4</v>
      </c>
      <c r="U291" s="48">
        <v>4</v>
      </c>
      <c r="V291" s="48">
        <v>3</v>
      </c>
      <c r="W291" s="48">
        <v>0</v>
      </c>
      <c r="X291" s="48">
        <v>0</v>
      </c>
      <c r="Y291" s="48">
        <v>0</v>
      </c>
      <c r="Z291" s="48">
        <v>0</v>
      </c>
      <c r="AA291" s="48">
        <v>0</v>
      </c>
      <c r="AB291" s="52" t="s">
        <v>167</v>
      </c>
      <c r="AC291" s="44" t="s">
        <v>49</v>
      </c>
      <c r="AD291" s="50"/>
      <c r="AE291" s="50"/>
      <c r="AF291" s="50"/>
      <c r="AG291" s="64">
        <v>1</v>
      </c>
      <c r="AH291" s="64">
        <v>1</v>
      </c>
      <c r="AI291" s="64">
        <v>1</v>
      </c>
      <c r="AJ291" s="64">
        <v>0</v>
      </c>
      <c r="AK291" s="64">
        <v>0</v>
      </c>
      <c r="AL291" s="64">
        <v>0</v>
      </c>
      <c r="AM291" s="66">
        <v>3</v>
      </c>
    </row>
    <row r="292" spans="1:39" ht="63" x14ac:dyDescent="0.25">
      <c r="A292" s="119">
        <v>8</v>
      </c>
      <c r="B292" s="119">
        <v>0</v>
      </c>
      <c r="C292" s="119">
        <v>2</v>
      </c>
      <c r="D292" s="119">
        <v>0</v>
      </c>
      <c r="E292" s="119">
        <v>5</v>
      </c>
      <c r="F292" s="119">
        <v>0</v>
      </c>
      <c r="G292" s="119">
        <v>3</v>
      </c>
      <c r="H292" s="119">
        <v>0</v>
      </c>
      <c r="I292" s="119">
        <v>5</v>
      </c>
      <c r="J292" s="119">
        <v>4</v>
      </c>
      <c r="K292" s="119">
        <v>0</v>
      </c>
      <c r="L292" s="119">
        <v>3</v>
      </c>
      <c r="M292" s="119" t="s">
        <v>81</v>
      </c>
      <c r="N292" s="119">
        <v>9</v>
      </c>
      <c r="O292" s="119">
        <v>0</v>
      </c>
      <c r="P292" s="119">
        <v>0</v>
      </c>
      <c r="Q292" s="119">
        <v>0</v>
      </c>
      <c r="R292" s="48">
        <v>0</v>
      </c>
      <c r="S292" s="48">
        <v>5</v>
      </c>
      <c r="T292" s="48">
        <v>4</v>
      </c>
      <c r="U292" s="48">
        <v>4</v>
      </c>
      <c r="V292" s="48">
        <v>3</v>
      </c>
      <c r="W292" s="48">
        <v>3</v>
      </c>
      <c r="X292" s="48">
        <v>0</v>
      </c>
      <c r="Y292" s="48">
        <v>1</v>
      </c>
      <c r="Z292" s="48">
        <v>0</v>
      </c>
      <c r="AA292" s="48">
        <v>0</v>
      </c>
      <c r="AB292" s="77" t="s">
        <v>168</v>
      </c>
      <c r="AC292" s="44" t="s">
        <v>32</v>
      </c>
      <c r="AD292" s="50"/>
      <c r="AE292" s="50"/>
      <c r="AF292" s="50"/>
      <c r="AG292" s="51">
        <v>0</v>
      </c>
      <c r="AH292" s="87">
        <v>1000</v>
      </c>
      <c r="AI292" s="61">
        <v>1000</v>
      </c>
      <c r="AJ292" s="61">
        <v>1000</v>
      </c>
      <c r="AK292" s="61">
        <v>1000</v>
      </c>
      <c r="AL292" s="61">
        <v>1000</v>
      </c>
      <c r="AM292" s="45">
        <f>AG292+AH292+AI292+AJ292+AK292+AL292</f>
        <v>5000</v>
      </c>
    </row>
    <row r="293" spans="1:39" ht="47.25" x14ac:dyDescent="0.25">
      <c r="A293" s="117"/>
      <c r="B293" s="117"/>
      <c r="C293" s="117"/>
      <c r="D293" s="117"/>
      <c r="E293" s="117"/>
      <c r="F293" s="117"/>
      <c r="G293" s="117"/>
      <c r="H293" s="117"/>
      <c r="I293" s="117"/>
      <c r="J293" s="117"/>
      <c r="K293" s="117"/>
      <c r="L293" s="117"/>
      <c r="M293" s="117"/>
      <c r="N293" s="117"/>
      <c r="O293" s="117"/>
      <c r="P293" s="117"/>
      <c r="Q293" s="117"/>
      <c r="R293" s="48">
        <v>0</v>
      </c>
      <c r="S293" s="48">
        <v>5</v>
      </c>
      <c r="T293" s="48">
        <v>4</v>
      </c>
      <c r="U293" s="48">
        <v>4</v>
      </c>
      <c r="V293" s="48">
        <v>3</v>
      </c>
      <c r="W293" s="48">
        <v>3</v>
      </c>
      <c r="X293" s="48">
        <v>0</v>
      </c>
      <c r="Y293" s="48">
        <v>1</v>
      </c>
      <c r="Z293" s="48">
        <v>0</v>
      </c>
      <c r="AA293" s="48">
        <v>1</v>
      </c>
      <c r="AB293" s="52" t="s">
        <v>169</v>
      </c>
      <c r="AC293" s="44" t="s">
        <v>35</v>
      </c>
      <c r="AD293" s="50"/>
      <c r="AE293" s="50"/>
      <c r="AF293" s="50"/>
      <c r="AG293" s="64">
        <v>0</v>
      </c>
      <c r="AH293" s="64">
        <f>AH292/AH21*100</f>
        <v>0.65785621762936242</v>
      </c>
      <c r="AI293" s="64">
        <f>AI292/AI21*100</f>
        <v>0.64796551786700129</v>
      </c>
      <c r="AJ293" s="64">
        <f>AJ292/AJ21*100</f>
        <v>0.62715034173422124</v>
      </c>
      <c r="AK293" s="64">
        <f>AK292/AK21*100</f>
        <v>0.62715034173422124</v>
      </c>
      <c r="AL293" s="64">
        <f>AL292/AL30*100</f>
        <v>3.8897186955439382</v>
      </c>
      <c r="AM293" s="45"/>
    </row>
    <row r="294" spans="1:39" ht="31.5" x14ac:dyDescent="0.25">
      <c r="A294" s="117">
        <v>8</v>
      </c>
      <c r="B294" s="117">
        <v>0</v>
      </c>
      <c r="C294" s="117">
        <v>2</v>
      </c>
      <c r="D294" s="117">
        <v>0</v>
      </c>
      <c r="E294" s="117">
        <v>5</v>
      </c>
      <c r="F294" s="117">
        <v>0</v>
      </c>
      <c r="G294" s="117">
        <v>3</v>
      </c>
      <c r="H294" s="117">
        <v>0</v>
      </c>
      <c r="I294" s="117">
        <v>5</v>
      </c>
      <c r="J294" s="117">
        <v>4</v>
      </c>
      <c r="K294" s="117">
        <v>0</v>
      </c>
      <c r="L294" s="117">
        <v>3</v>
      </c>
      <c r="M294" s="117">
        <v>2</v>
      </c>
      <c r="N294" s="117">
        <v>0</v>
      </c>
      <c r="O294" s="117">
        <v>1</v>
      </c>
      <c r="P294" s="117">
        <v>4</v>
      </c>
      <c r="Q294" s="117">
        <v>0</v>
      </c>
      <c r="R294" s="48">
        <v>0</v>
      </c>
      <c r="S294" s="48">
        <v>5</v>
      </c>
      <c r="T294" s="48">
        <v>4</v>
      </c>
      <c r="U294" s="48">
        <v>4</v>
      </c>
      <c r="V294" s="48">
        <v>3</v>
      </c>
      <c r="W294" s="48">
        <v>3</v>
      </c>
      <c r="X294" s="48">
        <v>0</v>
      </c>
      <c r="Y294" s="48">
        <v>2</v>
      </c>
      <c r="Z294" s="48">
        <v>0</v>
      </c>
      <c r="AA294" s="48">
        <v>0</v>
      </c>
      <c r="AB294" s="63" t="s">
        <v>170</v>
      </c>
      <c r="AC294" s="44" t="s">
        <v>32</v>
      </c>
      <c r="AD294" s="50"/>
      <c r="AE294" s="50"/>
      <c r="AF294" s="50"/>
      <c r="AG294" s="51">
        <v>500</v>
      </c>
      <c r="AH294" s="51">
        <v>300</v>
      </c>
      <c r="AI294" s="61">
        <v>300</v>
      </c>
      <c r="AJ294" s="61">
        <v>300</v>
      </c>
      <c r="AK294" s="61">
        <v>300</v>
      </c>
      <c r="AL294" s="61">
        <v>300</v>
      </c>
      <c r="AM294" s="51">
        <f>AG294+AH294+AI294+AJ294+AK294+AL294</f>
        <v>2000</v>
      </c>
    </row>
    <row r="295" spans="1:39" ht="31.5" x14ac:dyDescent="0.25">
      <c r="A295" s="117"/>
      <c r="B295" s="117"/>
      <c r="C295" s="117"/>
      <c r="D295" s="117"/>
      <c r="E295" s="117"/>
      <c r="F295" s="117"/>
      <c r="G295" s="117"/>
      <c r="H295" s="117"/>
      <c r="I295" s="117"/>
      <c r="J295" s="117"/>
      <c r="K295" s="117"/>
      <c r="L295" s="117"/>
      <c r="M295" s="117"/>
      <c r="N295" s="117"/>
      <c r="O295" s="117"/>
      <c r="P295" s="117"/>
      <c r="Q295" s="117"/>
      <c r="R295" s="48">
        <v>0</v>
      </c>
      <c r="S295" s="48">
        <v>5</v>
      </c>
      <c r="T295" s="48">
        <v>4</v>
      </c>
      <c r="U295" s="48">
        <v>4</v>
      </c>
      <c r="V295" s="48">
        <v>3</v>
      </c>
      <c r="W295" s="48">
        <v>3</v>
      </c>
      <c r="X295" s="48">
        <v>0</v>
      </c>
      <c r="Y295" s="48">
        <v>2</v>
      </c>
      <c r="Z295" s="48">
        <v>0</v>
      </c>
      <c r="AA295" s="48">
        <v>1</v>
      </c>
      <c r="AB295" s="63" t="s">
        <v>171</v>
      </c>
      <c r="AC295" s="44" t="s">
        <v>49</v>
      </c>
      <c r="AD295" s="50"/>
      <c r="AE295" s="50"/>
      <c r="AF295" s="50"/>
      <c r="AG295" s="64">
        <v>3</v>
      </c>
      <c r="AH295" s="64">
        <v>2</v>
      </c>
      <c r="AI295" s="65">
        <v>2</v>
      </c>
      <c r="AJ295" s="64">
        <v>2</v>
      </c>
      <c r="AK295" s="64">
        <v>2</v>
      </c>
      <c r="AL295" s="64">
        <v>2</v>
      </c>
      <c r="AM295" s="66">
        <f>AG295+AH295+AI295+AJ295+AK295+AL295</f>
        <v>13</v>
      </c>
    </row>
    <row r="296" spans="1:39" ht="102" customHeight="1" x14ac:dyDescent="0.25">
      <c r="A296" s="119">
        <v>8</v>
      </c>
      <c r="B296" s="119">
        <v>0</v>
      </c>
      <c r="C296" s="119">
        <v>2</v>
      </c>
      <c r="D296" s="119">
        <v>0</v>
      </c>
      <c r="E296" s="119">
        <v>5</v>
      </c>
      <c r="F296" s="119">
        <v>0</v>
      </c>
      <c r="G296" s="119">
        <v>3</v>
      </c>
      <c r="H296" s="119">
        <v>0</v>
      </c>
      <c r="I296" s="119">
        <v>5</v>
      </c>
      <c r="J296" s="119">
        <v>4</v>
      </c>
      <c r="K296" s="119">
        <v>0</v>
      </c>
      <c r="L296" s="119">
        <v>3</v>
      </c>
      <c r="M296" s="119" t="s">
        <v>81</v>
      </c>
      <c r="N296" s="119">
        <v>9</v>
      </c>
      <c r="O296" s="119">
        <v>0</v>
      </c>
      <c r="P296" s="119">
        <v>0</v>
      </c>
      <c r="Q296" s="119">
        <v>7</v>
      </c>
      <c r="R296" s="75">
        <v>0</v>
      </c>
      <c r="S296" s="75">
        <v>5</v>
      </c>
      <c r="T296" s="75">
        <v>4</v>
      </c>
      <c r="U296" s="75">
        <v>4</v>
      </c>
      <c r="V296" s="75">
        <v>3</v>
      </c>
      <c r="W296" s="75">
        <v>3</v>
      </c>
      <c r="X296" s="75">
        <v>0</v>
      </c>
      <c r="Y296" s="75">
        <v>3</v>
      </c>
      <c r="Z296" s="75">
        <v>0</v>
      </c>
      <c r="AA296" s="75">
        <v>0</v>
      </c>
      <c r="AB296" s="132" t="s">
        <v>172</v>
      </c>
      <c r="AC296" s="78" t="s">
        <v>32</v>
      </c>
      <c r="AD296" s="81"/>
      <c r="AE296" s="81"/>
      <c r="AF296" s="81"/>
      <c r="AG296" s="61">
        <v>111.3</v>
      </c>
      <c r="AH296" s="61">
        <v>0</v>
      </c>
      <c r="AI296" s="61">
        <v>0</v>
      </c>
      <c r="AJ296" s="61">
        <v>0</v>
      </c>
      <c r="AK296" s="61">
        <v>0</v>
      </c>
      <c r="AL296" s="61">
        <v>0</v>
      </c>
      <c r="AM296" s="61">
        <f>AG296+AH296+AI296+AJ296+AK296+AL296</f>
        <v>111.3</v>
      </c>
    </row>
    <row r="297" spans="1:39" ht="45" customHeight="1" x14ac:dyDescent="0.25">
      <c r="A297" s="119"/>
      <c r="B297" s="119"/>
      <c r="C297" s="119"/>
      <c r="D297" s="119"/>
      <c r="E297" s="119"/>
      <c r="F297" s="119"/>
      <c r="G297" s="119"/>
      <c r="H297" s="119"/>
      <c r="I297" s="119"/>
      <c r="J297" s="119"/>
      <c r="K297" s="119"/>
      <c r="L297" s="119"/>
      <c r="M297" s="119"/>
      <c r="N297" s="119"/>
      <c r="O297" s="119"/>
      <c r="P297" s="119"/>
      <c r="Q297" s="119"/>
      <c r="R297" s="75">
        <v>0</v>
      </c>
      <c r="S297" s="75">
        <v>5</v>
      </c>
      <c r="T297" s="75">
        <v>4</v>
      </c>
      <c r="U297" s="75">
        <v>4</v>
      </c>
      <c r="V297" s="75">
        <v>3</v>
      </c>
      <c r="W297" s="75">
        <v>3</v>
      </c>
      <c r="X297" s="75">
        <v>0</v>
      </c>
      <c r="Y297" s="75">
        <v>3</v>
      </c>
      <c r="Z297" s="75">
        <v>0</v>
      </c>
      <c r="AA297" s="75">
        <v>1</v>
      </c>
      <c r="AB297" s="63" t="s">
        <v>173</v>
      </c>
      <c r="AC297" s="78" t="s">
        <v>49</v>
      </c>
      <c r="AD297" s="81"/>
      <c r="AE297" s="81"/>
      <c r="AF297" s="81"/>
      <c r="AG297" s="65">
        <v>1</v>
      </c>
      <c r="AH297" s="65">
        <v>0</v>
      </c>
      <c r="AI297" s="65">
        <v>0</v>
      </c>
      <c r="AJ297" s="65">
        <v>0</v>
      </c>
      <c r="AK297" s="65">
        <v>0</v>
      </c>
      <c r="AL297" s="65">
        <v>0</v>
      </c>
      <c r="AM297" s="105">
        <v>1</v>
      </c>
    </row>
    <row r="298" spans="1:39" ht="103.5" customHeight="1" x14ac:dyDescent="0.25">
      <c r="A298" s="119">
        <v>8</v>
      </c>
      <c r="B298" s="119">
        <v>0</v>
      </c>
      <c r="C298" s="119">
        <v>2</v>
      </c>
      <c r="D298" s="119">
        <v>0</v>
      </c>
      <c r="E298" s="119">
        <v>5</v>
      </c>
      <c r="F298" s="119">
        <v>0</v>
      </c>
      <c r="G298" s="119">
        <v>3</v>
      </c>
      <c r="H298" s="119">
        <v>0</v>
      </c>
      <c r="I298" s="119">
        <v>5</v>
      </c>
      <c r="J298" s="119">
        <v>4</v>
      </c>
      <c r="K298" s="119">
        <v>0</v>
      </c>
      <c r="L298" s="119">
        <v>3</v>
      </c>
      <c r="M298" s="119">
        <v>1</v>
      </c>
      <c r="N298" s="119">
        <v>9</v>
      </c>
      <c r="O298" s="119">
        <v>0</v>
      </c>
      <c r="P298" s="119">
        <v>0</v>
      </c>
      <c r="Q298" s="119">
        <v>7</v>
      </c>
      <c r="R298" s="75">
        <v>0</v>
      </c>
      <c r="S298" s="75">
        <v>5</v>
      </c>
      <c r="T298" s="75">
        <v>4</v>
      </c>
      <c r="U298" s="75">
        <v>4</v>
      </c>
      <c r="V298" s="75">
        <v>3</v>
      </c>
      <c r="W298" s="75">
        <v>3</v>
      </c>
      <c r="X298" s="75">
        <v>0</v>
      </c>
      <c r="Y298" s="75">
        <v>4</v>
      </c>
      <c r="Z298" s="75">
        <v>0</v>
      </c>
      <c r="AA298" s="75">
        <v>0</v>
      </c>
      <c r="AB298" s="63" t="s">
        <v>174</v>
      </c>
      <c r="AC298" s="78" t="s">
        <v>32</v>
      </c>
      <c r="AD298" s="81"/>
      <c r="AE298" s="81"/>
      <c r="AF298" s="81"/>
      <c r="AG298" s="61">
        <v>950</v>
      </c>
      <c r="AH298" s="65">
        <v>0</v>
      </c>
      <c r="AI298" s="65">
        <v>0</v>
      </c>
      <c r="AJ298" s="65">
        <v>0</v>
      </c>
      <c r="AK298" s="65">
        <v>0</v>
      </c>
      <c r="AL298" s="65">
        <v>0</v>
      </c>
      <c r="AM298" s="46">
        <f>AG298+AH298+AI298+AJ298+AK298+AL298</f>
        <v>950</v>
      </c>
    </row>
    <row r="299" spans="1:39" ht="45" customHeight="1" x14ac:dyDescent="0.25">
      <c r="A299" s="119"/>
      <c r="B299" s="119"/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75">
        <v>0</v>
      </c>
      <c r="S299" s="75">
        <v>5</v>
      </c>
      <c r="T299" s="75">
        <v>4</v>
      </c>
      <c r="U299" s="75">
        <v>4</v>
      </c>
      <c r="V299" s="75">
        <v>3</v>
      </c>
      <c r="W299" s="75">
        <v>3</v>
      </c>
      <c r="X299" s="75">
        <v>0</v>
      </c>
      <c r="Y299" s="75">
        <v>4</v>
      </c>
      <c r="Z299" s="75">
        <v>0</v>
      </c>
      <c r="AA299" s="75">
        <v>1</v>
      </c>
      <c r="AB299" s="63" t="s">
        <v>175</v>
      </c>
      <c r="AC299" s="78" t="s">
        <v>49</v>
      </c>
      <c r="AD299" s="81"/>
      <c r="AE299" s="81"/>
      <c r="AF299" s="81"/>
      <c r="AG299" s="65">
        <v>1</v>
      </c>
      <c r="AH299" s="65">
        <v>0</v>
      </c>
      <c r="AI299" s="65">
        <v>0</v>
      </c>
      <c r="AJ299" s="65">
        <v>0</v>
      </c>
      <c r="AK299" s="65">
        <v>0</v>
      </c>
      <c r="AL299" s="65">
        <v>0</v>
      </c>
      <c r="AM299" s="105">
        <v>1</v>
      </c>
    </row>
    <row r="300" spans="1:39" ht="45" customHeight="1" x14ac:dyDescent="0.25">
      <c r="A300" s="119"/>
      <c r="B300" s="119"/>
      <c r="C300" s="119"/>
      <c r="D300" s="119"/>
      <c r="E300" s="119"/>
      <c r="F300" s="119"/>
      <c r="G300" s="119"/>
      <c r="H300" s="119"/>
      <c r="I300" s="119"/>
      <c r="J300" s="119"/>
      <c r="K300" s="119"/>
      <c r="L300" s="119"/>
      <c r="M300" s="119"/>
      <c r="N300" s="119"/>
      <c r="O300" s="119"/>
      <c r="P300" s="119"/>
      <c r="Q300" s="119"/>
      <c r="R300" s="75">
        <v>0</v>
      </c>
      <c r="S300" s="75">
        <v>5</v>
      </c>
      <c r="T300" s="75">
        <v>4</v>
      </c>
      <c r="U300" s="75">
        <v>4</v>
      </c>
      <c r="V300" s="75">
        <v>4</v>
      </c>
      <c r="W300" s="75">
        <v>0</v>
      </c>
      <c r="X300" s="75">
        <v>0</v>
      </c>
      <c r="Y300" s="75">
        <v>0</v>
      </c>
      <c r="Z300" s="75">
        <v>0</v>
      </c>
      <c r="AA300" s="75">
        <v>0</v>
      </c>
      <c r="AB300" s="57" t="s">
        <v>176</v>
      </c>
      <c r="AC300" s="78" t="s">
        <v>32</v>
      </c>
      <c r="AD300" s="81"/>
      <c r="AE300" s="81"/>
      <c r="AF300" s="81"/>
      <c r="AG300" s="61">
        <f t="shared" ref="AG300:AL300" si="34">AG302+AG305+AG308</f>
        <v>1370.5</v>
      </c>
      <c r="AH300" s="61">
        <f t="shared" si="34"/>
        <v>1345.5</v>
      </c>
      <c r="AI300" s="61">
        <f t="shared" si="34"/>
        <v>1345.5</v>
      </c>
      <c r="AJ300" s="61">
        <f t="shared" si="34"/>
        <v>1345.5</v>
      </c>
      <c r="AK300" s="61">
        <f t="shared" si="34"/>
        <v>1345.5</v>
      </c>
      <c r="AL300" s="61">
        <f t="shared" si="34"/>
        <v>1345.5</v>
      </c>
      <c r="AM300" s="61">
        <f>AG300+AH300+AI300+AJ300+AK300+AL300</f>
        <v>8098</v>
      </c>
    </row>
    <row r="301" spans="1:39" ht="45" customHeight="1" x14ac:dyDescent="0.25">
      <c r="A301" s="119"/>
      <c r="B301" s="119"/>
      <c r="C301" s="119"/>
      <c r="D301" s="119"/>
      <c r="E301" s="119"/>
      <c r="F301" s="119"/>
      <c r="G301" s="119"/>
      <c r="H301" s="119"/>
      <c r="I301" s="119"/>
      <c r="J301" s="119"/>
      <c r="K301" s="119"/>
      <c r="L301" s="119"/>
      <c r="M301" s="119"/>
      <c r="N301" s="119"/>
      <c r="O301" s="119"/>
      <c r="P301" s="119"/>
      <c r="Q301" s="119"/>
      <c r="R301" s="75">
        <v>0</v>
      </c>
      <c r="S301" s="75">
        <v>5</v>
      </c>
      <c r="T301" s="75">
        <v>4</v>
      </c>
      <c r="U301" s="75">
        <v>4</v>
      </c>
      <c r="V301" s="75">
        <v>4</v>
      </c>
      <c r="W301" s="75">
        <v>0</v>
      </c>
      <c r="X301" s="75">
        <v>0</v>
      </c>
      <c r="Y301" s="75">
        <v>0</v>
      </c>
      <c r="Z301" s="75">
        <v>0</v>
      </c>
      <c r="AA301" s="75">
        <v>1</v>
      </c>
      <c r="AB301" s="52" t="s">
        <v>177</v>
      </c>
      <c r="AC301" s="78" t="s">
        <v>49</v>
      </c>
      <c r="AD301" s="81"/>
      <c r="AE301" s="81"/>
      <c r="AF301" s="81"/>
      <c r="AG301" s="65">
        <v>6</v>
      </c>
      <c r="AH301" s="65">
        <v>6</v>
      </c>
      <c r="AI301" s="65">
        <v>6</v>
      </c>
      <c r="AJ301" s="65">
        <v>6</v>
      </c>
      <c r="AK301" s="65">
        <v>6</v>
      </c>
      <c r="AL301" s="65">
        <v>6</v>
      </c>
      <c r="AM301" s="61">
        <f>AG301+AH301+AI301+AJ301+AK301+AL301</f>
        <v>36</v>
      </c>
    </row>
    <row r="302" spans="1:39" ht="45" customHeight="1" x14ac:dyDescent="0.25">
      <c r="A302" s="119">
        <v>8</v>
      </c>
      <c r="B302" s="119">
        <v>0</v>
      </c>
      <c r="C302" s="119">
        <v>2</v>
      </c>
      <c r="D302" s="119">
        <v>0</v>
      </c>
      <c r="E302" s="119">
        <v>6</v>
      </c>
      <c r="F302" s="119">
        <v>0</v>
      </c>
      <c r="G302" s="119">
        <v>5</v>
      </c>
      <c r="H302" s="119">
        <v>0</v>
      </c>
      <c r="I302" s="119">
        <v>5</v>
      </c>
      <c r="J302" s="119">
        <v>4</v>
      </c>
      <c r="K302" s="119">
        <v>0</v>
      </c>
      <c r="L302" s="119">
        <v>4</v>
      </c>
      <c r="M302" s="119">
        <v>2</v>
      </c>
      <c r="N302" s="119">
        <v>0</v>
      </c>
      <c r="O302" s="119">
        <v>1</v>
      </c>
      <c r="P302" s="119">
        <v>4</v>
      </c>
      <c r="Q302" s="119">
        <v>0</v>
      </c>
      <c r="R302" s="75">
        <v>0</v>
      </c>
      <c r="S302" s="75">
        <v>5</v>
      </c>
      <c r="T302" s="75">
        <v>4</v>
      </c>
      <c r="U302" s="75">
        <v>4</v>
      </c>
      <c r="V302" s="75">
        <v>4</v>
      </c>
      <c r="W302" s="75">
        <v>4</v>
      </c>
      <c r="X302" s="75">
        <v>0</v>
      </c>
      <c r="Y302" s="75">
        <v>1</v>
      </c>
      <c r="Z302" s="75">
        <v>0</v>
      </c>
      <c r="AA302" s="75">
        <v>0</v>
      </c>
      <c r="AB302" s="63" t="s">
        <v>178</v>
      </c>
      <c r="AC302" s="78" t="s">
        <v>32</v>
      </c>
      <c r="AD302" s="81"/>
      <c r="AE302" s="81"/>
      <c r="AF302" s="81"/>
      <c r="AG302" s="61">
        <v>250</v>
      </c>
      <c r="AH302" s="61">
        <v>250</v>
      </c>
      <c r="AI302" s="61">
        <v>250</v>
      </c>
      <c r="AJ302" s="61">
        <v>250</v>
      </c>
      <c r="AK302" s="61">
        <v>250</v>
      </c>
      <c r="AL302" s="61">
        <v>250</v>
      </c>
      <c r="AM302" s="61">
        <f>AG302+AH302+AI302+AJ302+AK302+AL302</f>
        <v>1500</v>
      </c>
    </row>
    <row r="303" spans="1:39" ht="31.5" customHeight="1" x14ac:dyDescent="0.25">
      <c r="A303" s="119"/>
      <c r="B303" s="119"/>
      <c r="C303" s="119"/>
      <c r="D303" s="119"/>
      <c r="E303" s="119"/>
      <c r="F303" s="119"/>
      <c r="G303" s="119"/>
      <c r="H303" s="119"/>
      <c r="I303" s="119"/>
      <c r="J303" s="119"/>
      <c r="K303" s="119"/>
      <c r="L303" s="119"/>
      <c r="M303" s="119"/>
      <c r="N303" s="119"/>
      <c r="O303" s="119"/>
      <c r="P303" s="119"/>
      <c r="Q303" s="119"/>
      <c r="R303" s="75">
        <v>0</v>
      </c>
      <c r="S303" s="75">
        <v>5</v>
      </c>
      <c r="T303" s="75">
        <v>4</v>
      </c>
      <c r="U303" s="75">
        <v>4</v>
      </c>
      <c r="V303" s="75">
        <v>4</v>
      </c>
      <c r="W303" s="75">
        <v>4</v>
      </c>
      <c r="X303" s="75">
        <v>0</v>
      </c>
      <c r="Y303" s="75">
        <v>1</v>
      </c>
      <c r="Z303" s="75">
        <v>0</v>
      </c>
      <c r="AA303" s="75">
        <v>0</v>
      </c>
      <c r="AB303" s="63" t="s">
        <v>179</v>
      </c>
      <c r="AC303" s="78" t="s">
        <v>32</v>
      </c>
      <c r="AD303" s="81"/>
      <c r="AE303" s="81"/>
      <c r="AF303" s="81"/>
      <c r="AG303" s="61">
        <v>250</v>
      </c>
      <c r="AH303" s="61">
        <v>250</v>
      </c>
      <c r="AI303" s="61">
        <v>250</v>
      </c>
      <c r="AJ303" s="61">
        <v>250</v>
      </c>
      <c r="AK303" s="61">
        <v>250</v>
      </c>
      <c r="AL303" s="61">
        <v>250</v>
      </c>
      <c r="AM303" s="61">
        <v>750</v>
      </c>
    </row>
    <row r="304" spans="1:39" ht="45" customHeight="1" x14ac:dyDescent="0.25">
      <c r="A304" s="119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  <c r="O304" s="119"/>
      <c r="P304" s="119"/>
      <c r="Q304" s="119"/>
      <c r="R304" s="75">
        <v>0</v>
      </c>
      <c r="S304" s="75">
        <v>5</v>
      </c>
      <c r="T304" s="75">
        <v>4</v>
      </c>
      <c r="U304" s="75">
        <v>4</v>
      </c>
      <c r="V304" s="75">
        <v>4</v>
      </c>
      <c r="W304" s="75">
        <v>4</v>
      </c>
      <c r="X304" s="75">
        <v>0</v>
      </c>
      <c r="Y304" s="75">
        <v>1</v>
      </c>
      <c r="Z304" s="75">
        <v>0</v>
      </c>
      <c r="AA304" s="75">
        <v>1</v>
      </c>
      <c r="AB304" s="63" t="s">
        <v>180</v>
      </c>
      <c r="AC304" s="78" t="s">
        <v>111</v>
      </c>
      <c r="AD304" s="81"/>
      <c r="AE304" s="81"/>
      <c r="AF304" s="81"/>
      <c r="AG304" s="65">
        <v>300</v>
      </c>
      <c r="AH304" s="65">
        <v>300</v>
      </c>
      <c r="AI304" s="65">
        <v>300</v>
      </c>
      <c r="AJ304" s="65">
        <v>300</v>
      </c>
      <c r="AK304" s="65">
        <v>300</v>
      </c>
      <c r="AL304" s="65">
        <v>300</v>
      </c>
      <c r="AM304" s="105">
        <f>AG304+AH304+AI304+AJ304+AK304+AL304</f>
        <v>1800</v>
      </c>
    </row>
    <row r="305" spans="1:39" ht="45" customHeight="1" x14ac:dyDescent="0.25">
      <c r="A305" s="119">
        <v>8</v>
      </c>
      <c r="B305" s="119">
        <v>0</v>
      </c>
      <c r="C305" s="119">
        <v>2</v>
      </c>
      <c r="D305" s="119">
        <v>0</v>
      </c>
      <c r="E305" s="119">
        <v>6</v>
      </c>
      <c r="F305" s="119">
        <v>0</v>
      </c>
      <c r="G305" s="119">
        <v>5</v>
      </c>
      <c r="H305" s="119">
        <v>0</v>
      </c>
      <c r="I305" s="119">
        <v>5</v>
      </c>
      <c r="J305" s="119">
        <v>4</v>
      </c>
      <c r="K305" s="119">
        <v>0</v>
      </c>
      <c r="L305" s="119">
        <v>4</v>
      </c>
      <c r="M305" s="119">
        <v>2</v>
      </c>
      <c r="N305" s="119">
        <v>0</v>
      </c>
      <c r="O305" s="119">
        <v>1</v>
      </c>
      <c r="P305" s="119">
        <v>5</v>
      </c>
      <c r="Q305" s="119">
        <v>0</v>
      </c>
      <c r="R305" s="75">
        <v>0</v>
      </c>
      <c r="S305" s="75">
        <v>5</v>
      </c>
      <c r="T305" s="75">
        <v>4</v>
      </c>
      <c r="U305" s="75">
        <v>4</v>
      </c>
      <c r="V305" s="75">
        <v>4</v>
      </c>
      <c r="W305" s="75">
        <v>4</v>
      </c>
      <c r="X305" s="75">
        <v>0</v>
      </c>
      <c r="Y305" s="75">
        <v>2</v>
      </c>
      <c r="Z305" s="75">
        <v>0</v>
      </c>
      <c r="AA305" s="75">
        <v>0</v>
      </c>
      <c r="AB305" s="63" t="s">
        <v>181</v>
      </c>
      <c r="AC305" s="78" t="s">
        <v>32</v>
      </c>
      <c r="AD305" s="81"/>
      <c r="AE305" s="81"/>
      <c r="AF305" s="81"/>
      <c r="AG305" s="61">
        <v>520.5</v>
      </c>
      <c r="AH305" s="61">
        <v>495.5</v>
      </c>
      <c r="AI305" s="61">
        <v>495.5</v>
      </c>
      <c r="AJ305" s="61">
        <v>495.5</v>
      </c>
      <c r="AK305" s="61">
        <v>495.5</v>
      </c>
      <c r="AL305" s="61">
        <v>495.5</v>
      </c>
      <c r="AM305" s="61">
        <f>AG305+AH305+AI305+AJ305+AK305+AL305</f>
        <v>2998</v>
      </c>
    </row>
    <row r="306" spans="1:39" ht="40.5" customHeight="1" x14ac:dyDescent="0.25">
      <c r="A306" s="119"/>
      <c r="B306" s="119"/>
      <c r="C306" s="119"/>
      <c r="D306" s="119"/>
      <c r="E306" s="119"/>
      <c r="F306" s="119"/>
      <c r="G306" s="119"/>
      <c r="H306" s="119"/>
      <c r="I306" s="119"/>
      <c r="J306" s="119"/>
      <c r="K306" s="119"/>
      <c r="L306" s="119"/>
      <c r="M306" s="119"/>
      <c r="N306" s="119"/>
      <c r="O306" s="119"/>
      <c r="P306" s="119"/>
      <c r="Q306" s="119"/>
      <c r="R306" s="75">
        <v>0</v>
      </c>
      <c r="S306" s="75">
        <v>5</v>
      </c>
      <c r="T306" s="75">
        <v>4</v>
      </c>
      <c r="U306" s="75">
        <v>4</v>
      </c>
      <c r="V306" s="75">
        <v>4</v>
      </c>
      <c r="W306" s="75">
        <v>4</v>
      </c>
      <c r="X306" s="75">
        <v>0</v>
      </c>
      <c r="Y306" s="75">
        <v>2</v>
      </c>
      <c r="Z306" s="75">
        <v>0</v>
      </c>
      <c r="AA306" s="75">
        <v>0</v>
      </c>
      <c r="AB306" s="63" t="s">
        <v>179</v>
      </c>
      <c r="AC306" s="78" t="s">
        <v>32</v>
      </c>
      <c r="AD306" s="81"/>
      <c r="AE306" s="81"/>
      <c r="AF306" s="81"/>
      <c r="AG306" s="61">
        <v>520.5</v>
      </c>
      <c r="AH306" s="61">
        <v>495.5</v>
      </c>
      <c r="AI306" s="61">
        <v>495.5</v>
      </c>
      <c r="AJ306" s="61">
        <v>495.5</v>
      </c>
      <c r="AK306" s="61">
        <v>495.5</v>
      </c>
      <c r="AL306" s="61">
        <v>495.5</v>
      </c>
      <c r="AM306" s="61">
        <f>AG306+AH306+AI306+AJ306+AK306+AL306</f>
        <v>2998</v>
      </c>
    </row>
    <row r="307" spans="1:39" ht="45" customHeight="1" x14ac:dyDescent="0.25">
      <c r="A307" s="119"/>
      <c r="B307" s="119"/>
      <c r="C307" s="119"/>
      <c r="D307" s="119"/>
      <c r="E307" s="119"/>
      <c r="F307" s="119"/>
      <c r="G307" s="119"/>
      <c r="H307" s="119"/>
      <c r="I307" s="119"/>
      <c r="J307" s="119"/>
      <c r="K307" s="119"/>
      <c r="L307" s="119"/>
      <c r="M307" s="119"/>
      <c r="N307" s="119"/>
      <c r="O307" s="119"/>
      <c r="P307" s="119"/>
      <c r="Q307" s="119"/>
      <c r="R307" s="75">
        <v>0</v>
      </c>
      <c r="S307" s="75">
        <v>5</v>
      </c>
      <c r="T307" s="75">
        <v>4</v>
      </c>
      <c r="U307" s="75">
        <v>4</v>
      </c>
      <c r="V307" s="75">
        <v>4</v>
      </c>
      <c r="W307" s="75">
        <v>4</v>
      </c>
      <c r="X307" s="75">
        <v>0</v>
      </c>
      <c r="Y307" s="75">
        <v>2</v>
      </c>
      <c r="Z307" s="75">
        <v>0</v>
      </c>
      <c r="AA307" s="75">
        <v>1</v>
      </c>
      <c r="AB307" s="63" t="s">
        <v>182</v>
      </c>
      <c r="AC307" s="78" t="s">
        <v>49</v>
      </c>
      <c r="AD307" s="81"/>
      <c r="AE307" s="81"/>
      <c r="AF307" s="81"/>
      <c r="AG307" s="65">
        <v>3</v>
      </c>
      <c r="AH307" s="65">
        <v>2</v>
      </c>
      <c r="AI307" s="65">
        <v>2</v>
      </c>
      <c r="AJ307" s="65">
        <v>2</v>
      </c>
      <c r="AK307" s="65">
        <v>2</v>
      </c>
      <c r="AL307" s="65">
        <v>2</v>
      </c>
      <c r="AM307" s="105">
        <f>AG307+AH307+AI307+AJ307+AK307+AL307</f>
        <v>13</v>
      </c>
    </row>
    <row r="308" spans="1:39" ht="45" customHeight="1" x14ac:dyDescent="0.25">
      <c r="A308" s="119">
        <v>8</v>
      </c>
      <c r="B308" s="119">
        <v>0</v>
      </c>
      <c r="C308" s="119">
        <v>2</v>
      </c>
      <c r="D308" s="119">
        <v>0</v>
      </c>
      <c r="E308" s="119">
        <v>6</v>
      </c>
      <c r="F308" s="119">
        <v>0</v>
      </c>
      <c r="G308" s="119">
        <v>5</v>
      </c>
      <c r="H308" s="119">
        <v>0</v>
      </c>
      <c r="I308" s="119">
        <v>5</v>
      </c>
      <c r="J308" s="119">
        <v>4</v>
      </c>
      <c r="K308" s="119">
        <v>0</v>
      </c>
      <c r="L308" s="119">
        <v>4</v>
      </c>
      <c r="M308" s="119">
        <v>2</v>
      </c>
      <c r="N308" s="119">
        <v>0</v>
      </c>
      <c r="O308" s="119">
        <v>1</v>
      </c>
      <c r="P308" s="119">
        <v>6</v>
      </c>
      <c r="Q308" s="119">
        <v>0</v>
      </c>
      <c r="R308" s="75">
        <v>0</v>
      </c>
      <c r="S308" s="75">
        <v>5</v>
      </c>
      <c r="T308" s="75">
        <v>4</v>
      </c>
      <c r="U308" s="75">
        <v>4</v>
      </c>
      <c r="V308" s="75">
        <v>4</v>
      </c>
      <c r="W308" s="75">
        <v>4</v>
      </c>
      <c r="X308" s="75">
        <v>0</v>
      </c>
      <c r="Y308" s="75">
        <v>3</v>
      </c>
      <c r="Z308" s="75">
        <v>0</v>
      </c>
      <c r="AA308" s="75">
        <v>0</v>
      </c>
      <c r="AB308" s="63" t="s">
        <v>183</v>
      </c>
      <c r="AC308" s="78" t="s">
        <v>32</v>
      </c>
      <c r="AD308" s="81"/>
      <c r="AE308" s="81"/>
      <c r="AF308" s="81"/>
      <c r="AG308" s="61">
        <v>600</v>
      </c>
      <c r="AH308" s="61">
        <v>600</v>
      </c>
      <c r="AI308" s="61">
        <v>600</v>
      </c>
      <c r="AJ308" s="61">
        <v>600</v>
      </c>
      <c r="AK308" s="61">
        <v>600</v>
      </c>
      <c r="AL308" s="61">
        <v>600</v>
      </c>
      <c r="AM308" s="61">
        <f>AG308+AH308+AI308+AJ308+AK308+AL308</f>
        <v>3600</v>
      </c>
    </row>
    <row r="309" spans="1:39" ht="45" customHeight="1" x14ac:dyDescent="0.25">
      <c r="A309" s="119"/>
      <c r="B309" s="119"/>
      <c r="C309" s="119"/>
      <c r="D309" s="119"/>
      <c r="E309" s="119"/>
      <c r="F309" s="119"/>
      <c r="G309" s="119"/>
      <c r="H309" s="119"/>
      <c r="I309" s="119"/>
      <c r="J309" s="119"/>
      <c r="K309" s="119"/>
      <c r="L309" s="119"/>
      <c r="M309" s="119"/>
      <c r="N309" s="119"/>
      <c r="O309" s="119"/>
      <c r="P309" s="119"/>
      <c r="Q309" s="119"/>
      <c r="R309" s="75">
        <v>0</v>
      </c>
      <c r="S309" s="75">
        <v>5</v>
      </c>
      <c r="T309" s="75">
        <v>4</v>
      </c>
      <c r="U309" s="75">
        <v>4</v>
      </c>
      <c r="V309" s="75">
        <v>4</v>
      </c>
      <c r="W309" s="75">
        <v>4</v>
      </c>
      <c r="X309" s="75">
        <v>0</v>
      </c>
      <c r="Y309" s="75">
        <v>3</v>
      </c>
      <c r="Z309" s="75">
        <v>0</v>
      </c>
      <c r="AA309" s="75">
        <v>0</v>
      </c>
      <c r="AB309" s="63" t="s">
        <v>179</v>
      </c>
      <c r="AC309" s="78" t="s">
        <v>32</v>
      </c>
      <c r="AD309" s="81"/>
      <c r="AE309" s="81"/>
      <c r="AF309" s="81"/>
      <c r="AG309" s="61">
        <v>600</v>
      </c>
      <c r="AH309" s="61">
        <v>600</v>
      </c>
      <c r="AI309" s="61">
        <v>600</v>
      </c>
      <c r="AJ309" s="61">
        <v>600</v>
      </c>
      <c r="AK309" s="61">
        <v>600</v>
      </c>
      <c r="AL309" s="61">
        <v>600</v>
      </c>
      <c r="AM309" s="61">
        <v>1800</v>
      </c>
    </row>
    <row r="310" spans="1:39" ht="45" customHeight="1" x14ac:dyDescent="0.25">
      <c r="A310" s="119"/>
      <c r="B310" s="119"/>
      <c r="C310" s="119"/>
      <c r="D310" s="119"/>
      <c r="E310" s="119"/>
      <c r="F310" s="119"/>
      <c r="G310" s="119"/>
      <c r="H310" s="119"/>
      <c r="I310" s="119"/>
      <c r="J310" s="119"/>
      <c r="K310" s="119"/>
      <c r="L310" s="119"/>
      <c r="M310" s="119"/>
      <c r="N310" s="119"/>
      <c r="O310" s="119"/>
      <c r="P310" s="119"/>
      <c r="Q310" s="119"/>
      <c r="R310" s="75">
        <v>0</v>
      </c>
      <c r="S310" s="75">
        <v>5</v>
      </c>
      <c r="T310" s="75">
        <v>4</v>
      </c>
      <c r="U310" s="75">
        <v>4</v>
      </c>
      <c r="V310" s="75">
        <v>4</v>
      </c>
      <c r="W310" s="75">
        <v>4</v>
      </c>
      <c r="X310" s="75">
        <v>0</v>
      </c>
      <c r="Y310" s="75">
        <v>3</v>
      </c>
      <c r="Z310" s="75">
        <v>0</v>
      </c>
      <c r="AA310" s="75">
        <v>1</v>
      </c>
      <c r="AB310" s="63" t="s">
        <v>184</v>
      </c>
      <c r="AC310" s="78" t="s">
        <v>185</v>
      </c>
      <c r="AD310" s="81"/>
      <c r="AE310" s="81"/>
      <c r="AF310" s="81"/>
      <c r="AG310" s="65">
        <v>20</v>
      </c>
      <c r="AH310" s="65">
        <v>20</v>
      </c>
      <c r="AI310" s="65">
        <v>20</v>
      </c>
      <c r="AJ310" s="65">
        <v>20</v>
      </c>
      <c r="AK310" s="65">
        <v>20</v>
      </c>
      <c r="AL310" s="65">
        <v>20</v>
      </c>
      <c r="AM310" s="105">
        <f>AG310+AH310+AI310+AJ310+AK310+AL310</f>
        <v>120</v>
      </c>
    </row>
    <row r="311" spans="1:39" ht="24" customHeight="1" x14ac:dyDescent="0.35">
      <c r="A311" s="183"/>
      <c r="B311" s="184"/>
      <c r="C311" s="184"/>
      <c r="D311" s="184"/>
      <c r="E311" s="184"/>
      <c r="F311" s="184"/>
      <c r="G311" s="184"/>
      <c r="H311" s="184"/>
      <c r="I311" s="184"/>
      <c r="J311" s="184"/>
      <c r="K311" s="184"/>
      <c r="L311" s="184"/>
      <c r="M311" s="184"/>
      <c r="N311" s="184"/>
      <c r="O311" s="184"/>
      <c r="P311" s="184"/>
      <c r="Q311" s="184"/>
      <c r="R311" s="184"/>
      <c r="S311" s="184"/>
      <c r="T311" s="184"/>
      <c r="U311" s="184"/>
      <c r="V311" s="184"/>
      <c r="W311" s="184"/>
      <c r="X311" s="184"/>
      <c r="Y311" s="184"/>
      <c r="Z311" s="184"/>
      <c r="AA311" s="184"/>
      <c r="AB311" s="184"/>
      <c r="AC311" s="184"/>
      <c r="AD311" s="184"/>
      <c r="AE311" s="184"/>
      <c r="AF311" s="184"/>
      <c r="AG311" s="184"/>
      <c r="AH311" s="184"/>
      <c r="AI311" s="184"/>
      <c r="AJ311" s="184"/>
      <c r="AK311" s="184"/>
      <c r="AL311" s="184"/>
      <c r="AM311" s="185"/>
    </row>
    <row r="312" spans="1:39" ht="21" customHeight="1" x14ac:dyDescent="0.25">
      <c r="A312" s="182"/>
      <c r="B312" s="182"/>
      <c r="C312" s="182"/>
      <c r="D312" s="182"/>
      <c r="E312" s="182"/>
      <c r="F312" s="182"/>
      <c r="G312" s="182"/>
      <c r="H312" s="182"/>
      <c r="I312" s="182"/>
      <c r="J312" s="182"/>
      <c r="K312" s="182"/>
      <c r="L312" s="182"/>
      <c r="M312" s="182"/>
      <c r="N312" s="182"/>
      <c r="O312" s="182"/>
      <c r="P312" s="182"/>
      <c r="Q312" s="182"/>
      <c r="R312" s="182"/>
      <c r="S312" s="182"/>
      <c r="T312" s="182"/>
      <c r="U312" s="182"/>
      <c r="V312" s="182"/>
      <c r="W312" s="182"/>
      <c r="X312" s="182"/>
      <c r="Y312" s="182"/>
      <c r="Z312" s="182"/>
      <c r="AA312" s="182"/>
      <c r="AB312" s="182"/>
      <c r="AC312" s="182"/>
      <c r="AD312" s="182"/>
      <c r="AE312" s="182"/>
      <c r="AF312" s="182"/>
      <c r="AG312" s="182"/>
      <c r="AH312" s="182"/>
      <c r="AI312" s="182"/>
      <c r="AJ312" s="182"/>
      <c r="AK312" s="182"/>
      <c r="AL312" s="182"/>
      <c r="AM312" s="182"/>
    </row>
    <row r="313" spans="1:39" ht="29.25" hidden="1" customHeight="1" x14ac:dyDescent="0.25">
      <c r="A313" s="120"/>
      <c r="B313" s="120"/>
      <c r="C313" s="120"/>
      <c r="D313" s="120"/>
      <c r="E313" s="120"/>
      <c r="F313" s="120"/>
      <c r="G313" s="120"/>
      <c r="H313" s="120"/>
      <c r="I313" s="120"/>
      <c r="J313" s="120"/>
      <c r="K313" s="120"/>
      <c r="L313" s="120"/>
      <c r="M313" s="120"/>
      <c r="N313" s="120"/>
      <c r="O313" s="120"/>
      <c r="P313" s="120"/>
      <c r="Q313" s="120"/>
      <c r="R313" s="120"/>
      <c r="S313" s="120"/>
      <c r="T313" s="120"/>
      <c r="U313" s="120"/>
      <c r="V313" s="120"/>
      <c r="W313" s="120"/>
      <c r="X313" s="120"/>
      <c r="Y313" s="120"/>
      <c r="Z313" s="120"/>
      <c r="AA313" s="120"/>
      <c r="AB313" s="120"/>
      <c r="AC313" s="120"/>
      <c r="AD313" s="120"/>
      <c r="AE313" s="120"/>
      <c r="AF313" s="120"/>
      <c r="AG313" s="120"/>
      <c r="AH313" s="120"/>
      <c r="AI313" s="120"/>
      <c r="AJ313" s="120"/>
      <c r="AK313" s="120"/>
      <c r="AL313" s="120"/>
      <c r="AM313" s="120"/>
    </row>
    <row r="314" spans="1:39" ht="29.25" customHeight="1" x14ac:dyDescent="0.25">
      <c r="A314" s="120"/>
      <c r="B314" s="120"/>
      <c r="C314" s="120"/>
      <c r="D314" s="120"/>
      <c r="E314" s="120"/>
      <c r="F314" s="120"/>
      <c r="G314" s="120"/>
      <c r="H314" s="120"/>
      <c r="I314" s="120"/>
      <c r="J314" s="120"/>
      <c r="K314" s="120"/>
      <c r="L314" s="120"/>
      <c r="M314" s="120"/>
      <c r="N314" s="120"/>
      <c r="O314" s="120"/>
      <c r="P314" s="120"/>
      <c r="Q314" s="120"/>
      <c r="R314" s="120"/>
      <c r="S314" s="120"/>
      <c r="T314" s="120"/>
      <c r="U314" s="120"/>
      <c r="V314" s="120"/>
      <c r="W314" s="120"/>
      <c r="X314" s="120"/>
      <c r="Y314" s="120"/>
      <c r="Z314" s="120"/>
      <c r="AA314" s="120"/>
      <c r="AB314" s="120"/>
      <c r="AC314" s="120"/>
      <c r="AD314" s="120"/>
      <c r="AE314" s="120"/>
      <c r="AF314" s="120"/>
      <c r="AG314" s="120"/>
      <c r="AH314" s="120"/>
      <c r="AI314" s="120"/>
      <c r="AJ314" s="120"/>
      <c r="AK314" s="120"/>
      <c r="AL314" s="120"/>
      <c r="AM314" s="120"/>
    </row>
    <row r="315" spans="1:39" ht="35.25" customHeight="1" x14ac:dyDescent="0.25">
      <c r="A315" s="120"/>
      <c r="B315" s="120"/>
      <c r="C315" s="120"/>
      <c r="D315" s="120"/>
      <c r="E315" s="120"/>
      <c r="F315" s="120"/>
      <c r="G315" s="120"/>
      <c r="H315" s="120"/>
      <c r="I315" s="120"/>
      <c r="J315" s="120"/>
      <c r="K315" s="120"/>
      <c r="L315" s="120"/>
      <c r="M315" s="120"/>
      <c r="N315" s="120"/>
      <c r="O315" s="120"/>
      <c r="P315" s="120"/>
      <c r="Q315" s="120"/>
      <c r="R315" s="120"/>
      <c r="S315" s="120"/>
      <c r="T315" s="120"/>
      <c r="U315" s="120"/>
      <c r="V315" s="120"/>
      <c r="W315" s="120"/>
      <c r="X315" s="120"/>
      <c r="Y315" s="120"/>
      <c r="Z315" s="120"/>
      <c r="AA315" s="120"/>
      <c r="AB315" s="120"/>
      <c r="AC315" s="120"/>
      <c r="AD315" s="120"/>
      <c r="AE315" s="120"/>
      <c r="AF315" s="120"/>
      <c r="AG315" s="120"/>
      <c r="AH315" s="120"/>
      <c r="AI315" s="120"/>
      <c r="AJ315" s="120"/>
      <c r="AK315" s="120"/>
      <c r="AL315" s="120"/>
      <c r="AM315" s="120"/>
    </row>
    <row r="316" spans="1:39" ht="33" customHeight="1" x14ac:dyDescent="0.25">
      <c r="A316" s="120"/>
      <c r="B316" s="120"/>
      <c r="C316" s="120"/>
      <c r="D316" s="120"/>
      <c r="E316" s="120"/>
      <c r="F316" s="120"/>
      <c r="G316" s="120"/>
      <c r="H316" s="120"/>
      <c r="I316" s="120"/>
      <c r="J316" s="120"/>
      <c r="K316" s="120"/>
      <c r="L316" s="120"/>
      <c r="M316" s="120"/>
      <c r="N316" s="120"/>
      <c r="O316" s="120"/>
      <c r="P316" s="120"/>
      <c r="Q316" s="120"/>
      <c r="R316" s="120"/>
      <c r="S316" s="120"/>
      <c r="T316" s="120"/>
      <c r="U316" s="120"/>
      <c r="V316" s="120"/>
      <c r="W316" s="120"/>
      <c r="X316" s="120"/>
      <c r="Y316" s="120"/>
      <c r="Z316" s="120"/>
      <c r="AA316" s="120"/>
      <c r="AB316" s="120"/>
      <c r="AC316" s="120"/>
      <c r="AD316" s="120"/>
      <c r="AE316" s="120"/>
      <c r="AF316" s="120"/>
      <c r="AG316" s="120"/>
      <c r="AH316" s="120"/>
      <c r="AI316" s="120"/>
      <c r="AJ316" s="120"/>
      <c r="AK316" s="120"/>
      <c r="AL316" s="120"/>
      <c r="AM316" s="120"/>
    </row>
    <row r="317" spans="1:39" ht="35.25" customHeight="1" x14ac:dyDescent="0.25">
      <c r="A317" s="120"/>
      <c r="B317" s="120"/>
      <c r="C317" s="120"/>
      <c r="D317" s="120"/>
      <c r="E317" s="120"/>
      <c r="F317" s="120"/>
      <c r="G317" s="120"/>
      <c r="H317" s="120"/>
      <c r="I317" s="120"/>
      <c r="J317" s="120"/>
      <c r="K317" s="120"/>
      <c r="L317" s="120"/>
      <c r="M317" s="120"/>
      <c r="N317" s="120"/>
      <c r="O317" s="120"/>
      <c r="P317" s="120"/>
      <c r="Q317" s="120"/>
      <c r="R317" s="120"/>
      <c r="S317" s="120"/>
      <c r="T317" s="120"/>
      <c r="U317" s="120"/>
      <c r="V317" s="120"/>
      <c r="W317" s="120"/>
      <c r="X317" s="120"/>
      <c r="Y317" s="120"/>
      <c r="Z317" s="120"/>
      <c r="AA317" s="120"/>
      <c r="AB317" s="120"/>
      <c r="AC317" s="120"/>
      <c r="AD317" s="120"/>
      <c r="AE317" s="120"/>
      <c r="AF317" s="120"/>
      <c r="AG317" s="120"/>
      <c r="AH317" s="120"/>
      <c r="AI317" s="120"/>
      <c r="AJ317" s="120"/>
      <c r="AK317" s="120"/>
      <c r="AL317" s="120"/>
      <c r="AM317" s="120"/>
    </row>
    <row r="318" spans="1:39" ht="36.75" customHeight="1" x14ac:dyDescent="0.25">
      <c r="A318" s="120"/>
      <c r="B318" s="120"/>
      <c r="C318" s="120"/>
      <c r="D318" s="120"/>
      <c r="E318" s="120"/>
      <c r="F318" s="120"/>
      <c r="G318" s="120"/>
      <c r="H318" s="120"/>
      <c r="I318" s="120"/>
      <c r="J318" s="120"/>
      <c r="K318" s="120"/>
      <c r="L318" s="120"/>
      <c r="M318" s="120"/>
      <c r="N318" s="120"/>
      <c r="O318" s="120"/>
      <c r="P318" s="120"/>
      <c r="Q318" s="120"/>
      <c r="R318" s="120"/>
      <c r="S318" s="120"/>
      <c r="T318" s="120"/>
      <c r="U318" s="120"/>
      <c r="V318" s="120"/>
      <c r="W318" s="120"/>
      <c r="X318" s="120"/>
      <c r="Y318" s="120"/>
      <c r="Z318" s="120"/>
      <c r="AA318" s="120"/>
      <c r="AB318" s="120"/>
      <c r="AC318" s="120"/>
      <c r="AD318" s="120"/>
      <c r="AE318" s="120"/>
      <c r="AF318" s="120"/>
      <c r="AG318" s="120"/>
      <c r="AH318" s="120"/>
      <c r="AI318" s="120"/>
      <c r="AJ318" s="120"/>
      <c r="AK318" s="120"/>
      <c r="AL318" s="120"/>
      <c r="AM318" s="120"/>
    </row>
    <row r="319" spans="1:39" ht="24.75" customHeight="1" x14ac:dyDescent="0.25">
      <c r="A319" s="120"/>
      <c r="B319" s="120"/>
      <c r="C319" s="120"/>
      <c r="D319" s="120"/>
      <c r="E319" s="120"/>
      <c r="F319" s="120"/>
      <c r="G319" s="120"/>
      <c r="H319" s="120"/>
      <c r="I319" s="120"/>
      <c r="J319" s="120"/>
      <c r="K319" s="120"/>
      <c r="L319" s="120"/>
      <c r="M319" s="120"/>
      <c r="N319" s="120"/>
      <c r="O319" s="120"/>
      <c r="P319" s="120"/>
      <c r="Q319" s="120"/>
      <c r="R319" s="120"/>
      <c r="S319" s="120"/>
      <c r="T319" s="120"/>
      <c r="U319" s="120"/>
      <c r="V319" s="120"/>
      <c r="W319" s="120"/>
      <c r="X319" s="120"/>
      <c r="Y319" s="120"/>
      <c r="Z319" s="120"/>
      <c r="AA319" s="120"/>
      <c r="AB319" s="120"/>
      <c r="AC319" s="120"/>
      <c r="AD319" s="120"/>
      <c r="AE319" s="120"/>
      <c r="AF319" s="120"/>
      <c r="AG319" s="120"/>
      <c r="AH319" s="120"/>
      <c r="AI319" s="120"/>
      <c r="AJ319" s="120"/>
      <c r="AK319" s="120"/>
      <c r="AL319" s="120"/>
      <c r="AM319" s="120"/>
    </row>
    <row r="320" spans="1:39" ht="35.25" customHeight="1" x14ac:dyDescent="0.25">
      <c r="A320" s="120"/>
      <c r="B320" s="120"/>
      <c r="C320" s="120"/>
      <c r="D320" s="120"/>
      <c r="E320" s="120"/>
      <c r="F320" s="120"/>
      <c r="G320" s="120"/>
      <c r="H320" s="120"/>
      <c r="I320" s="120"/>
      <c r="J320" s="120"/>
      <c r="K320" s="120"/>
      <c r="L320" s="120"/>
      <c r="M320" s="120"/>
      <c r="N320" s="120"/>
      <c r="O320" s="120"/>
      <c r="P320" s="120"/>
      <c r="Q320" s="120"/>
      <c r="R320" s="120"/>
      <c r="S320" s="120"/>
      <c r="T320" s="120"/>
      <c r="U320" s="120"/>
      <c r="V320" s="120"/>
      <c r="W320" s="120"/>
      <c r="X320" s="120"/>
      <c r="Y320" s="120"/>
      <c r="Z320" s="120"/>
      <c r="AA320" s="120"/>
      <c r="AB320" s="120"/>
      <c r="AC320" s="120"/>
      <c r="AD320" s="120"/>
      <c r="AE320" s="120"/>
      <c r="AF320" s="120"/>
      <c r="AG320" s="120"/>
      <c r="AH320" s="120"/>
      <c r="AI320" s="120"/>
      <c r="AJ320" s="120"/>
      <c r="AK320" s="120"/>
      <c r="AL320" s="120"/>
      <c r="AM320" s="120"/>
    </row>
    <row r="321" spans="1:39" ht="39" customHeight="1" x14ac:dyDescent="0.25">
      <c r="A321" s="120"/>
      <c r="B321" s="120"/>
      <c r="C321" s="120"/>
      <c r="D321" s="120"/>
      <c r="E321" s="120"/>
      <c r="F321" s="120"/>
      <c r="G321" s="120"/>
      <c r="H321" s="120"/>
      <c r="I321" s="120"/>
      <c r="J321" s="120"/>
      <c r="K321" s="120"/>
      <c r="L321" s="120"/>
      <c r="M321" s="120"/>
      <c r="N321" s="120"/>
      <c r="O321" s="120"/>
      <c r="P321" s="120"/>
      <c r="Q321" s="120"/>
      <c r="R321" s="120"/>
      <c r="S321" s="120"/>
      <c r="T321" s="120"/>
      <c r="U321" s="120"/>
      <c r="V321" s="120"/>
      <c r="W321" s="120"/>
      <c r="X321" s="120"/>
      <c r="Y321" s="120"/>
      <c r="Z321" s="120"/>
      <c r="AA321" s="120"/>
      <c r="AB321" s="120"/>
      <c r="AC321" s="120"/>
      <c r="AD321" s="120"/>
      <c r="AE321" s="120"/>
      <c r="AF321" s="120"/>
      <c r="AG321" s="120"/>
      <c r="AH321" s="120"/>
      <c r="AI321" s="120"/>
      <c r="AJ321" s="120"/>
      <c r="AK321" s="120"/>
      <c r="AL321" s="120"/>
      <c r="AM321" s="120"/>
    </row>
    <row r="322" spans="1:39" ht="39" customHeight="1" x14ac:dyDescent="0.25">
      <c r="A322" s="120"/>
      <c r="B322" s="120"/>
      <c r="C322" s="120"/>
      <c r="D322" s="120"/>
      <c r="E322" s="120"/>
      <c r="F322" s="120"/>
      <c r="G322" s="120"/>
      <c r="H322" s="120"/>
      <c r="I322" s="120"/>
      <c r="J322" s="120"/>
      <c r="K322" s="120"/>
      <c r="L322" s="120"/>
      <c r="M322" s="120"/>
      <c r="N322" s="120"/>
      <c r="O322" s="120"/>
      <c r="P322" s="120"/>
      <c r="Q322" s="120"/>
      <c r="R322" s="120"/>
      <c r="S322" s="120"/>
      <c r="T322" s="120"/>
      <c r="U322" s="120"/>
      <c r="V322" s="120"/>
      <c r="W322" s="120"/>
      <c r="X322" s="120"/>
      <c r="Y322" s="120"/>
      <c r="Z322" s="120"/>
      <c r="AA322" s="120"/>
      <c r="AB322" s="120"/>
      <c r="AC322" s="120"/>
      <c r="AD322" s="120"/>
      <c r="AE322" s="120"/>
      <c r="AF322" s="120"/>
      <c r="AG322" s="120"/>
      <c r="AH322" s="120"/>
      <c r="AI322" s="120"/>
      <c r="AJ322" s="120"/>
      <c r="AK322" s="120"/>
      <c r="AL322" s="120"/>
      <c r="AM322" s="120"/>
    </row>
    <row r="323" spans="1:39" ht="39" customHeight="1" x14ac:dyDescent="0.25">
      <c r="A323" s="120"/>
      <c r="B323" s="120"/>
      <c r="C323" s="120"/>
      <c r="D323" s="120"/>
      <c r="E323" s="120"/>
      <c r="F323" s="120"/>
      <c r="G323" s="120"/>
      <c r="H323" s="120"/>
      <c r="I323" s="120"/>
      <c r="J323" s="120"/>
      <c r="K323" s="120"/>
      <c r="L323" s="120"/>
      <c r="M323" s="120"/>
      <c r="N323" s="120"/>
      <c r="O323" s="120"/>
      <c r="P323" s="120"/>
      <c r="Q323" s="120"/>
      <c r="R323" s="120"/>
      <c r="S323" s="120"/>
      <c r="T323" s="120"/>
      <c r="U323" s="120"/>
      <c r="V323" s="120"/>
      <c r="W323" s="120"/>
      <c r="X323" s="120"/>
      <c r="Y323" s="120"/>
      <c r="Z323" s="120"/>
      <c r="AA323" s="120"/>
      <c r="AB323" s="120"/>
      <c r="AC323" s="120"/>
      <c r="AD323" s="120"/>
      <c r="AE323" s="120"/>
      <c r="AF323" s="120"/>
      <c r="AG323" s="120"/>
      <c r="AH323" s="120"/>
      <c r="AI323" s="120"/>
      <c r="AJ323" s="120"/>
      <c r="AK323" s="120"/>
      <c r="AL323" s="120"/>
      <c r="AM323" s="120"/>
    </row>
    <row r="324" spans="1:39" ht="39" customHeight="1" x14ac:dyDescent="0.25">
      <c r="A324" s="120"/>
      <c r="B324" s="120"/>
      <c r="C324" s="120"/>
      <c r="D324" s="120"/>
      <c r="E324" s="120"/>
      <c r="F324" s="120"/>
      <c r="G324" s="120"/>
      <c r="H324" s="120"/>
      <c r="I324" s="120"/>
      <c r="J324" s="120"/>
      <c r="K324" s="120"/>
      <c r="L324" s="120"/>
      <c r="M324" s="120"/>
      <c r="N324" s="120"/>
      <c r="O324" s="120"/>
      <c r="P324" s="120"/>
      <c r="Q324" s="120"/>
      <c r="R324" s="120"/>
      <c r="S324" s="120"/>
      <c r="T324" s="120"/>
      <c r="U324" s="120"/>
      <c r="V324" s="120"/>
      <c r="W324" s="120"/>
      <c r="X324" s="120"/>
      <c r="Y324" s="120"/>
      <c r="Z324" s="120"/>
      <c r="AA324" s="120"/>
      <c r="AB324" s="120"/>
      <c r="AC324" s="120"/>
      <c r="AD324" s="120"/>
      <c r="AE324" s="120"/>
      <c r="AF324" s="120"/>
      <c r="AG324" s="120"/>
      <c r="AH324" s="120"/>
      <c r="AI324" s="120"/>
      <c r="AJ324" s="120"/>
      <c r="AK324" s="120"/>
      <c r="AL324" s="120"/>
      <c r="AM324" s="120"/>
    </row>
    <row r="325" spans="1:39" ht="30.75" customHeight="1" x14ac:dyDescent="0.25">
      <c r="A325" s="120"/>
      <c r="B325" s="120"/>
      <c r="C325" s="120"/>
      <c r="D325" s="120"/>
      <c r="E325" s="120"/>
      <c r="F325" s="120"/>
      <c r="G325" s="120"/>
      <c r="H325" s="120"/>
      <c r="I325" s="120"/>
      <c r="J325" s="120"/>
      <c r="K325" s="120"/>
      <c r="L325" s="120"/>
      <c r="M325" s="120"/>
      <c r="N325" s="120"/>
      <c r="O325" s="120"/>
      <c r="P325" s="120"/>
      <c r="Q325" s="120"/>
      <c r="R325" s="120"/>
      <c r="S325" s="120"/>
      <c r="T325" s="120"/>
      <c r="U325" s="120"/>
      <c r="V325" s="120"/>
      <c r="W325" s="120"/>
      <c r="X325" s="120"/>
      <c r="Y325" s="120"/>
      <c r="Z325" s="120"/>
      <c r="AA325" s="120"/>
      <c r="AB325" s="120"/>
      <c r="AC325" s="120"/>
      <c r="AD325" s="120"/>
      <c r="AE325" s="120"/>
      <c r="AF325" s="120"/>
      <c r="AG325" s="120"/>
      <c r="AH325" s="120"/>
      <c r="AI325" s="120"/>
      <c r="AJ325" s="120"/>
      <c r="AK325" s="120"/>
      <c r="AL325" s="120"/>
      <c r="AM325" s="120"/>
    </row>
    <row r="326" spans="1:39" ht="30.75" customHeight="1" x14ac:dyDescent="0.25">
      <c r="A326" s="120"/>
      <c r="B326" s="120"/>
      <c r="C326" s="120"/>
      <c r="D326" s="120"/>
      <c r="E326" s="120"/>
      <c r="F326" s="120"/>
      <c r="G326" s="120"/>
      <c r="H326" s="120"/>
      <c r="I326" s="120"/>
      <c r="J326" s="120"/>
      <c r="K326" s="120"/>
      <c r="L326" s="120"/>
      <c r="M326" s="120"/>
      <c r="N326" s="120"/>
      <c r="O326" s="120"/>
      <c r="P326" s="120"/>
      <c r="Q326" s="120"/>
      <c r="R326" s="120"/>
      <c r="S326" s="120"/>
      <c r="T326" s="120"/>
      <c r="U326" s="120"/>
      <c r="V326" s="120"/>
      <c r="W326" s="120"/>
      <c r="X326" s="120"/>
      <c r="Y326" s="120"/>
      <c r="Z326" s="120"/>
      <c r="AA326" s="120"/>
      <c r="AB326" s="120"/>
      <c r="AC326" s="120"/>
      <c r="AD326" s="120"/>
      <c r="AE326" s="120"/>
      <c r="AF326" s="120"/>
      <c r="AG326" s="120"/>
      <c r="AH326" s="120"/>
      <c r="AI326" s="120"/>
      <c r="AJ326" s="120"/>
      <c r="AK326" s="120"/>
      <c r="AL326" s="120"/>
      <c r="AM326" s="120"/>
    </row>
    <row r="327" spans="1:39" ht="30.75" customHeight="1" x14ac:dyDescent="0.25">
      <c r="A327" s="120"/>
      <c r="B327" s="120"/>
      <c r="C327" s="120"/>
      <c r="D327" s="120"/>
      <c r="E327" s="120"/>
      <c r="F327" s="120"/>
      <c r="G327" s="120"/>
      <c r="H327" s="120"/>
      <c r="I327" s="120"/>
      <c r="J327" s="120"/>
      <c r="K327" s="120"/>
      <c r="L327" s="120"/>
      <c r="M327" s="120"/>
      <c r="N327" s="120"/>
      <c r="O327" s="120"/>
      <c r="P327" s="120"/>
      <c r="Q327" s="120"/>
      <c r="R327" s="120"/>
      <c r="S327" s="120"/>
      <c r="T327" s="120"/>
      <c r="U327" s="120"/>
      <c r="V327" s="120"/>
      <c r="W327" s="120"/>
      <c r="X327" s="120"/>
      <c r="Y327" s="120"/>
      <c r="Z327" s="120"/>
      <c r="AA327" s="120"/>
      <c r="AB327" s="120"/>
      <c r="AC327" s="120"/>
      <c r="AD327" s="120"/>
      <c r="AE327" s="120"/>
      <c r="AF327" s="120"/>
      <c r="AG327" s="120"/>
      <c r="AH327" s="120"/>
      <c r="AI327" s="120"/>
      <c r="AJ327" s="120"/>
      <c r="AK327" s="120"/>
      <c r="AL327" s="120"/>
      <c r="AM327" s="120"/>
    </row>
    <row r="328" spans="1:39" ht="30.75" customHeight="1" x14ac:dyDescent="0.25">
      <c r="A328" s="120"/>
      <c r="B328" s="120"/>
      <c r="C328" s="120"/>
      <c r="D328" s="120"/>
      <c r="E328" s="120"/>
      <c r="F328" s="120"/>
      <c r="G328" s="120"/>
      <c r="H328" s="120"/>
      <c r="I328" s="120"/>
      <c r="J328" s="120"/>
      <c r="K328" s="120"/>
      <c r="L328" s="120"/>
      <c r="M328" s="120"/>
      <c r="N328" s="120"/>
      <c r="O328" s="120"/>
      <c r="P328" s="120"/>
      <c r="Q328" s="120"/>
      <c r="R328" s="120"/>
      <c r="S328" s="120"/>
      <c r="T328" s="120"/>
      <c r="U328" s="120"/>
      <c r="V328" s="120"/>
      <c r="W328" s="120"/>
      <c r="X328" s="120"/>
      <c r="Y328" s="120"/>
      <c r="Z328" s="120"/>
      <c r="AA328" s="120"/>
      <c r="AB328" s="120"/>
      <c r="AC328" s="120"/>
      <c r="AD328" s="120"/>
      <c r="AE328" s="120"/>
      <c r="AF328" s="120"/>
      <c r="AG328" s="120"/>
      <c r="AH328" s="120"/>
      <c r="AI328" s="120"/>
      <c r="AJ328" s="120"/>
      <c r="AK328" s="120"/>
      <c r="AL328" s="120"/>
      <c r="AM328" s="120"/>
    </row>
    <row r="329" spans="1:39" ht="30.75" customHeight="1" x14ac:dyDescent="0.25">
      <c r="A329" s="120"/>
      <c r="B329" s="120"/>
      <c r="C329" s="120"/>
      <c r="D329" s="120"/>
      <c r="E329" s="120"/>
      <c r="F329" s="120"/>
      <c r="G329" s="120"/>
      <c r="H329" s="120"/>
      <c r="I329" s="120"/>
      <c r="J329" s="120"/>
      <c r="K329" s="120"/>
      <c r="L329" s="120"/>
      <c r="M329" s="120"/>
      <c r="N329" s="120"/>
      <c r="O329" s="120"/>
      <c r="P329" s="120"/>
      <c r="Q329" s="120"/>
      <c r="R329" s="120"/>
      <c r="S329" s="120"/>
      <c r="T329" s="120"/>
      <c r="U329" s="120"/>
      <c r="V329" s="120"/>
      <c r="W329" s="120"/>
      <c r="X329" s="120"/>
      <c r="Y329" s="120"/>
      <c r="Z329" s="120"/>
      <c r="AA329" s="120"/>
      <c r="AB329" s="120"/>
      <c r="AC329" s="120"/>
      <c r="AD329" s="120"/>
      <c r="AE329" s="120"/>
      <c r="AF329" s="120"/>
      <c r="AG329" s="120"/>
      <c r="AH329" s="120"/>
      <c r="AI329" s="120"/>
      <c r="AJ329" s="120"/>
      <c r="AK329" s="120"/>
      <c r="AL329" s="120"/>
      <c r="AM329" s="120"/>
    </row>
    <row r="330" spans="1:39" ht="30.75" customHeight="1" x14ac:dyDescent="0.25">
      <c r="A330" s="120"/>
      <c r="B330" s="120"/>
      <c r="C330" s="120"/>
      <c r="D330" s="120"/>
      <c r="E330" s="120"/>
      <c r="F330" s="120"/>
      <c r="G330" s="120"/>
      <c r="H330" s="120"/>
      <c r="I330" s="120"/>
      <c r="J330" s="120"/>
      <c r="K330" s="120"/>
      <c r="L330" s="120"/>
      <c r="M330" s="120"/>
      <c r="N330" s="120"/>
      <c r="O330" s="120"/>
      <c r="P330" s="120"/>
      <c r="Q330" s="120"/>
      <c r="R330" s="120"/>
      <c r="S330" s="120"/>
      <c r="T330" s="120"/>
      <c r="U330" s="120"/>
      <c r="V330" s="120"/>
      <c r="W330" s="120"/>
      <c r="X330" s="120"/>
      <c r="Y330" s="120"/>
      <c r="Z330" s="120"/>
      <c r="AA330" s="120"/>
      <c r="AB330" s="120"/>
      <c r="AC330" s="120"/>
      <c r="AD330" s="120"/>
      <c r="AE330" s="120"/>
      <c r="AF330" s="120"/>
      <c r="AG330" s="120"/>
      <c r="AH330" s="120"/>
      <c r="AI330" s="120"/>
      <c r="AJ330" s="120"/>
      <c r="AK330" s="120"/>
      <c r="AL330" s="120"/>
      <c r="AM330" s="120"/>
    </row>
    <row r="331" spans="1:39" ht="30.75" customHeight="1" x14ac:dyDescent="0.25">
      <c r="A331" s="120"/>
      <c r="B331" s="120"/>
      <c r="C331" s="120"/>
      <c r="D331" s="120"/>
      <c r="E331" s="120"/>
      <c r="F331" s="120"/>
      <c r="G331" s="120"/>
      <c r="H331" s="120"/>
      <c r="I331" s="120"/>
      <c r="J331" s="120"/>
      <c r="K331" s="120"/>
      <c r="L331" s="120"/>
      <c r="M331" s="120"/>
      <c r="N331" s="120"/>
      <c r="O331" s="120"/>
      <c r="P331" s="120"/>
      <c r="Q331" s="120"/>
      <c r="R331" s="120"/>
      <c r="S331" s="120"/>
      <c r="T331" s="120"/>
      <c r="U331" s="120"/>
      <c r="V331" s="120"/>
      <c r="W331" s="120"/>
      <c r="X331" s="120"/>
      <c r="Y331" s="120"/>
      <c r="Z331" s="120"/>
      <c r="AA331" s="120"/>
      <c r="AB331" s="120"/>
      <c r="AC331" s="120"/>
      <c r="AD331" s="120"/>
      <c r="AE331" s="120"/>
      <c r="AF331" s="120"/>
      <c r="AG331" s="120"/>
      <c r="AH331" s="120"/>
      <c r="AI331" s="120"/>
      <c r="AJ331" s="120"/>
      <c r="AK331" s="120"/>
      <c r="AL331" s="120"/>
      <c r="AM331" s="120"/>
    </row>
    <row r="332" spans="1:39" ht="30" customHeight="1" x14ac:dyDescent="0.25">
      <c r="A332" s="120"/>
      <c r="B332" s="120"/>
      <c r="C332" s="120"/>
      <c r="D332" s="120"/>
      <c r="E332" s="120"/>
      <c r="F332" s="120"/>
      <c r="G332" s="120"/>
      <c r="H332" s="120"/>
      <c r="I332" s="120"/>
      <c r="J332" s="120"/>
      <c r="K332" s="120"/>
      <c r="L332" s="120"/>
      <c r="M332" s="120"/>
      <c r="N332" s="120"/>
      <c r="O332" s="120"/>
      <c r="P332" s="120"/>
      <c r="Q332" s="120"/>
      <c r="R332" s="120"/>
      <c r="S332" s="120"/>
      <c r="T332" s="120"/>
      <c r="U332" s="120"/>
      <c r="V332" s="120"/>
      <c r="W332" s="120"/>
      <c r="X332" s="120"/>
      <c r="Y332" s="120"/>
      <c r="Z332" s="120"/>
      <c r="AA332" s="120"/>
      <c r="AB332" s="120"/>
      <c r="AC332" s="120"/>
      <c r="AD332" s="120"/>
      <c r="AE332" s="120"/>
      <c r="AF332" s="120"/>
      <c r="AG332" s="120"/>
      <c r="AH332" s="120"/>
      <c r="AI332" s="120"/>
      <c r="AJ332" s="120"/>
      <c r="AK332" s="120"/>
      <c r="AL332" s="120"/>
      <c r="AM332" s="120"/>
    </row>
    <row r="333" spans="1:39" ht="56.25" customHeight="1" x14ac:dyDescent="0.25">
      <c r="A333" s="120"/>
      <c r="B333" s="120"/>
      <c r="C333" s="120"/>
      <c r="D333" s="120"/>
      <c r="E333" s="120"/>
      <c r="F333" s="120"/>
      <c r="G333" s="120"/>
      <c r="H333" s="120"/>
      <c r="I333" s="120"/>
      <c r="J333" s="120"/>
      <c r="K333" s="120"/>
      <c r="L333" s="120"/>
      <c r="M333" s="120"/>
      <c r="N333" s="120"/>
      <c r="O333" s="120"/>
      <c r="P333" s="120"/>
      <c r="Q333" s="120"/>
      <c r="R333" s="120"/>
      <c r="S333" s="120"/>
      <c r="T333" s="120"/>
      <c r="U333" s="120"/>
      <c r="V333" s="120"/>
      <c r="W333" s="120"/>
      <c r="X333" s="120"/>
      <c r="Y333" s="120"/>
      <c r="Z333" s="120"/>
      <c r="AA333" s="120"/>
      <c r="AB333" s="120"/>
      <c r="AC333" s="120"/>
      <c r="AD333" s="120"/>
      <c r="AE333" s="120"/>
      <c r="AF333" s="120"/>
      <c r="AG333" s="120"/>
      <c r="AH333" s="120"/>
      <c r="AI333" s="120"/>
      <c r="AJ333" s="120"/>
      <c r="AK333" s="120"/>
      <c r="AL333" s="120"/>
      <c r="AM333" s="120"/>
    </row>
    <row r="334" spans="1:39" ht="45" customHeight="1" x14ac:dyDescent="0.25">
      <c r="A334" s="120"/>
      <c r="B334" s="120"/>
      <c r="C334" s="120"/>
      <c r="D334" s="120"/>
      <c r="E334" s="120"/>
      <c r="F334" s="120"/>
      <c r="G334" s="120"/>
      <c r="H334" s="120"/>
      <c r="I334" s="120"/>
      <c r="J334" s="120"/>
      <c r="K334" s="120"/>
      <c r="L334" s="120"/>
      <c r="M334" s="120"/>
      <c r="N334" s="120"/>
      <c r="O334" s="120"/>
      <c r="P334" s="120"/>
      <c r="Q334" s="120"/>
      <c r="R334" s="120"/>
      <c r="S334" s="120"/>
      <c r="T334" s="120"/>
      <c r="U334" s="120"/>
      <c r="V334" s="120"/>
      <c r="W334" s="120"/>
      <c r="X334" s="120"/>
      <c r="Y334" s="120"/>
      <c r="Z334" s="120"/>
      <c r="AA334" s="120"/>
      <c r="AB334" s="120"/>
      <c r="AC334" s="120"/>
      <c r="AD334" s="120"/>
      <c r="AE334" s="120"/>
      <c r="AF334" s="120"/>
      <c r="AG334" s="120"/>
      <c r="AH334" s="120"/>
      <c r="AI334" s="120"/>
      <c r="AJ334" s="120"/>
      <c r="AK334" s="120"/>
      <c r="AL334" s="120"/>
      <c r="AM334" s="120"/>
    </row>
    <row r="335" spans="1:39" ht="30" customHeight="1" x14ac:dyDescent="0.25">
      <c r="A335" s="120"/>
      <c r="B335" s="120"/>
      <c r="C335" s="120"/>
      <c r="D335" s="120"/>
      <c r="E335" s="120"/>
      <c r="F335" s="120"/>
      <c r="G335" s="120"/>
      <c r="H335" s="120"/>
      <c r="I335" s="120"/>
      <c r="J335" s="120"/>
      <c r="K335" s="120"/>
      <c r="L335" s="120"/>
      <c r="M335" s="120"/>
      <c r="N335" s="120"/>
      <c r="O335" s="120"/>
      <c r="P335" s="120"/>
      <c r="Q335" s="120"/>
      <c r="R335" s="120"/>
      <c r="S335" s="120"/>
      <c r="T335" s="120"/>
      <c r="U335" s="120"/>
      <c r="V335" s="120"/>
      <c r="W335" s="120"/>
      <c r="X335" s="120"/>
      <c r="Y335" s="120"/>
      <c r="Z335" s="120"/>
      <c r="AA335" s="120"/>
      <c r="AB335" s="120"/>
      <c r="AC335" s="120"/>
      <c r="AD335" s="120"/>
      <c r="AE335" s="120"/>
      <c r="AF335" s="120"/>
      <c r="AG335" s="120"/>
      <c r="AH335" s="120"/>
      <c r="AI335" s="120"/>
      <c r="AJ335" s="120"/>
      <c r="AK335" s="120"/>
      <c r="AL335" s="120"/>
      <c r="AM335" s="120"/>
    </row>
    <row r="336" spans="1:39" ht="30" customHeight="1" x14ac:dyDescent="0.25">
      <c r="A336" s="120"/>
      <c r="B336" s="120"/>
      <c r="C336" s="120"/>
      <c r="D336" s="120"/>
      <c r="E336" s="120"/>
      <c r="F336" s="120"/>
      <c r="G336" s="120"/>
      <c r="H336" s="120"/>
      <c r="I336" s="120"/>
      <c r="J336" s="120"/>
      <c r="K336" s="120"/>
      <c r="L336" s="120"/>
      <c r="M336" s="120"/>
      <c r="N336" s="120"/>
      <c r="O336" s="120"/>
      <c r="P336" s="120"/>
      <c r="Q336" s="120"/>
      <c r="R336" s="120"/>
      <c r="S336" s="120"/>
      <c r="T336" s="120"/>
      <c r="U336" s="120"/>
      <c r="V336" s="120"/>
      <c r="W336" s="120"/>
      <c r="X336" s="120"/>
      <c r="Y336" s="120"/>
      <c r="Z336" s="120"/>
      <c r="AA336" s="120"/>
      <c r="AB336" s="120"/>
      <c r="AC336" s="120"/>
      <c r="AD336" s="120"/>
      <c r="AE336" s="120"/>
      <c r="AF336" s="120"/>
      <c r="AG336" s="120"/>
      <c r="AH336" s="120"/>
      <c r="AI336" s="120"/>
      <c r="AJ336" s="120"/>
      <c r="AK336" s="120"/>
      <c r="AL336" s="120"/>
      <c r="AM336" s="120"/>
    </row>
    <row r="337" spans="1:39" ht="30" customHeight="1" x14ac:dyDescent="0.25">
      <c r="A337" s="120"/>
      <c r="B337" s="120"/>
      <c r="C337" s="120"/>
      <c r="D337" s="120"/>
      <c r="E337" s="120"/>
      <c r="F337" s="120"/>
      <c r="G337" s="120"/>
      <c r="H337" s="120"/>
      <c r="I337" s="120"/>
      <c r="J337" s="120"/>
      <c r="K337" s="120"/>
      <c r="L337" s="120"/>
      <c r="M337" s="120"/>
      <c r="N337" s="120"/>
      <c r="O337" s="120"/>
      <c r="P337" s="120"/>
      <c r="Q337" s="120"/>
      <c r="R337" s="120"/>
      <c r="S337" s="120"/>
      <c r="T337" s="120"/>
      <c r="U337" s="120"/>
      <c r="V337" s="120"/>
      <c r="W337" s="120"/>
      <c r="X337" s="120"/>
      <c r="Y337" s="120"/>
      <c r="Z337" s="120"/>
      <c r="AA337" s="120"/>
      <c r="AB337" s="120"/>
      <c r="AC337" s="120"/>
      <c r="AD337" s="120"/>
      <c r="AE337" s="120"/>
      <c r="AF337" s="120"/>
      <c r="AG337" s="120"/>
      <c r="AH337" s="120"/>
      <c r="AI337" s="120"/>
      <c r="AJ337" s="120"/>
      <c r="AK337" s="120"/>
      <c r="AL337" s="120"/>
      <c r="AM337" s="120"/>
    </row>
    <row r="338" spans="1:39" ht="30" customHeight="1" x14ac:dyDescent="0.25">
      <c r="A338" s="120"/>
      <c r="B338" s="120"/>
      <c r="C338" s="120"/>
      <c r="D338" s="120"/>
      <c r="E338" s="120"/>
      <c r="F338" s="120"/>
      <c r="G338" s="120"/>
      <c r="H338" s="120"/>
      <c r="I338" s="120"/>
      <c r="J338" s="120"/>
      <c r="K338" s="120"/>
      <c r="L338" s="120"/>
      <c r="M338" s="120"/>
      <c r="N338" s="120"/>
      <c r="O338" s="120"/>
      <c r="P338" s="120"/>
      <c r="Q338" s="120"/>
      <c r="R338" s="120"/>
      <c r="S338" s="120"/>
      <c r="T338" s="120"/>
      <c r="U338" s="120"/>
      <c r="V338" s="120"/>
      <c r="W338" s="120"/>
      <c r="X338" s="120"/>
      <c r="Y338" s="120"/>
      <c r="Z338" s="120"/>
      <c r="AA338" s="120"/>
      <c r="AB338" s="120"/>
      <c r="AC338" s="120"/>
      <c r="AD338" s="120"/>
      <c r="AE338" s="120"/>
      <c r="AF338" s="120"/>
      <c r="AG338" s="120"/>
      <c r="AH338" s="120"/>
      <c r="AI338" s="120"/>
      <c r="AJ338" s="120"/>
      <c r="AK338" s="120"/>
      <c r="AL338" s="120"/>
      <c r="AM338" s="120"/>
    </row>
    <row r="339" spans="1:39" ht="30" customHeight="1" x14ac:dyDescent="0.25">
      <c r="A339" s="120"/>
      <c r="B339" s="120"/>
      <c r="C339" s="120"/>
      <c r="D339" s="120"/>
      <c r="E339" s="120"/>
      <c r="F339" s="120"/>
      <c r="G339" s="120"/>
      <c r="H339" s="120"/>
      <c r="I339" s="120"/>
      <c r="J339" s="120"/>
      <c r="K339" s="120"/>
      <c r="L339" s="120"/>
      <c r="M339" s="120"/>
      <c r="N339" s="120"/>
      <c r="O339" s="120"/>
      <c r="P339" s="120"/>
      <c r="Q339" s="120"/>
      <c r="R339" s="120"/>
      <c r="S339" s="120"/>
      <c r="T339" s="120"/>
      <c r="U339" s="120"/>
      <c r="V339" s="120"/>
      <c r="W339" s="120"/>
      <c r="X339" s="120"/>
      <c r="Y339" s="120"/>
      <c r="Z339" s="120"/>
      <c r="AA339" s="120"/>
      <c r="AB339" s="120"/>
      <c r="AC339" s="120"/>
      <c r="AD339" s="120"/>
      <c r="AE339" s="120"/>
      <c r="AF339" s="120"/>
      <c r="AG339" s="120"/>
      <c r="AH339" s="120"/>
      <c r="AI339" s="120"/>
      <c r="AJ339" s="120"/>
      <c r="AK339" s="120"/>
      <c r="AL339" s="120"/>
      <c r="AM339" s="120"/>
    </row>
    <row r="340" spans="1:39" ht="30" customHeight="1" x14ac:dyDescent="0.25">
      <c r="A340" s="120"/>
      <c r="B340" s="120"/>
      <c r="C340" s="120"/>
      <c r="D340" s="120"/>
      <c r="E340" s="120"/>
      <c r="F340" s="120"/>
      <c r="G340" s="120"/>
      <c r="H340" s="120"/>
      <c r="I340" s="120"/>
      <c r="J340" s="120"/>
      <c r="K340" s="120"/>
      <c r="L340" s="120"/>
      <c r="M340" s="120"/>
      <c r="N340" s="120"/>
      <c r="O340" s="120"/>
      <c r="P340" s="120"/>
      <c r="Q340" s="120"/>
      <c r="R340" s="120"/>
      <c r="S340" s="120"/>
      <c r="T340" s="120"/>
      <c r="U340" s="120"/>
      <c r="V340" s="120"/>
      <c r="W340" s="120"/>
      <c r="X340" s="120"/>
      <c r="Y340" s="120"/>
      <c r="Z340" s="120"/>
      <c r="AA340" s="120"/>
      <c r="AB340" s="120"/>
      <c r="AC340" s="120"/>
      <c r="AD340" s="120"/>
      <c r="AE340" s="120"/>
      <c r="AF340" s="120"/>
      <c r="AG340" s="120"/>
      <c r="AH340" s="120"/>
      <c r="AI340" s="120"/>
      <c r="AJ340" s="120"/>
      <c r="AK340" s="120"/>
      <c r="AL340" s="120"/>
      <c r="AM340" s="120"/>
    </row>
    <row r="341" spans="1:39" ht="32.25" customHeight="1" x14ac:dyDescent="0.25">
      <c r="A341" s="120"/>
      <c r="B341" s="120"/>
      <c r="C341" s="120"/>
      <c r="D341" s="120"/>
      <c r="E341" s="120"/>
      <c r="F341" s="120"/>
      <c r="G341" s="120"/>
      <c r="H341" s="120"/>
      <c r="I341" s="120"/>
      <c r="J341" s="120"/>
      <c r="K341" s="120"/>
      <c r="L341" s="120"/>
      <c r="M341" s="120"/>
      <c r="N341" s="120"/>
      <c r="O341" s="120"/>
      <c r="P341" s="120"/>
      <c r="Q341" s="120"/>
      <c r="R341" s="120"/>
      <c r="S341" s="120"/>
      <c r="T341" s="120"/>
      <c r="U341" s="120"/>
      <c r="V341" s="120"/>
      <c r="W341" s="120"/>
      <c r="X341" s="120"/>
      <c r="Y341" s="120"/>
      <c r="Z341" s="120"/>
      <c r="AA341" s="120"/>
      <c r="AB341" s="120"/>
      <c r="AC341" s="120"/>
      <c r="AD341" s="120"/>
      <c r="AE341" s="120"/>
      <c r="AF341" s="120"/>
      <c r="AG341" s="120"/>
      <c r="AH341" s="120"/>
      <c r="AI341" s="120"/>
      <c r="AJ341" s="120"/>
      <c r="AK341" s="120"/>
      <c r="AL341" s="120"/>
      <c r="AM341" s="120"/>
    </row>
    <row r="342" spans="1:39" ht="32.25" customHeight="1" x14ac:dyDescent="0.25">
      <c r="A342" s="120"/>
      <c r="B342" s="120"/>
      <c r="C342" s="120"/>
      <c r="D342" s="120"/>
      <c r="E342" s="120"/>
      <c r="F342" s="120"/>
      <c r="G342" s="120"/>
      <c r="H342" s="120"/>
      <c r="I342" s="120"/>
      <c r="J342" s="120"/>
      <c r="K342" s="120"/>
      <c r="L342" s="120"/>
      <c r="M342" s="120"/>
      <c r="N342" s="120"/>
      <c r="O342" s="120"/>
      <c r="P342" s="120"/>
      <c r="Q342" s="120"/>
      <c r="R342" s="120"/>
      <c r="S342" s="120"/>
      <c r="T342" s="120"/>
      <c r="U342" s="120"/>
      <c r="V342" s="120"/>
      <c r="W342" s="120"/>
      <c r="X342" s="120"/>
      <c r="Y342" s="120"/>
      <c r="Z342" s="120"/>
      <c r="AA342" s="120"/>
      <c r="AB342" s="120"/>
      <c r="AC342" s="120"/>
      <c r="AD342" s="120"/>
      <c r="AE342" s="120"/>
      <c r="AF342" s="120"/>
      <c r="AG342" s="120"/>
      <c r="AH342" s="120"/>
      <c r="AI342" s="120"/>
      <c r="AJ342" s="120"/>
      <c r="AK342" s="120"/>
      <c r="AL342" s="120"/>
      <c r="AM342" s="120"/>
    </row>
    <row r="343" spans="1:39" ht="32.25" customHeight="1" x14ac:dyDescent="0.25">
      <c r="A343" s="120"/>
      <c r="B343" s="120"/>
      <c r="C343" s="120"/>
      <c r="D343" s="120"/>
      <c r="E343" s="120"/>
      <c r="F343" s="120"/>
      <c r="G343" s="120"/>
      <c r="H343" s="120"/>
      <c r="I343" s="120"/>
      <c r="J343" s="120"/>
      <c r="K343" s="120"/>
      <c r="L343" s="120"/>
      <c r="M343" s="120"/>
      <c r="N343" s="120"/>
      <c r="O343" s="120"/>
      <c r="P343" s="120"/>
      <c r="Q343" s="120"/>
      <c r="R343" s="120"/>
      <c r="S343" s="120"/>
      <c r="T343" s="120"/>
      <c r="U343" s="120"/>
      <c r="V343" s="120"/>
      <c r="W343" s="120"/>
      <c r="X343" s="120"/>
      <c r="Y343" s="120"/>
      <c r="Z343" s="120"/>
      <c r="AA343" s="120"/>
      <c r="AB343" s="120"/>
      <c r="AC343" s="120"/>
      <c r="AD343" s="120"/>
      <c r="AE343" s="120"/>
      <c r="AF343" s="120"/>
      <c r="AG343" s="120"/>
      <c r="AH343" s="120"/>
      <c r="AI343" s="120"/>
      <c r="AJ343" s="120"/>
      <c r="AK343" s="120"/>
      <c r="AL343" s="120"/>
      <c r="AM343" s="120"/>
    </row>
    <row r="344" spans="1:39" ht="30.75" customHeight="1" x14ac:dyDescent="0.25">
      <c r="A344" s="120"/>
      <c r="B344" s="120"/>
      <c r="C344" s="120"/>
      <c r="D344" s="120"/>
      <c r="E344" s="120"/>
      <c r="F344" s="120"/>
      <c r="G344" s="120"/>
      <c r="H344" s="120"/>
      <c r="I344" s="120"/>
      <c r="J344" s="120"/>
      <c r="K344" s="120"/>
      <c r="L344" s="120"/>
      <c r="M344" s="120"/>
      <c r="N344" s="120"/>
      <c r="O344" s="120"/>
      <c r="P344" s="120"/>
      <c r="Q344" s="120"/>
      <c r="R344" s="120"/>
      <c r="S344" s="120"/>
      <c r="T344" s="120"/>
      <c r="U344" s="120"/>
      <c r="V344" s="120"/>
      <c r="W344" s="120"/>
      <c r="X344" s="120"/>
      <c r="Y344" s="120"/>
      <c r="Z344" s="120"/>
      <c r="AA344" s="120"/>
      <c r="AB344" s="120"/>
      <c r="AC344" s="120"/>
      <c r="AD344" s="120"/>
      <c r="AE344" s="120"/>
      <c r="AF344" s="120"/>
      <c r="AG344" s="120"/>
      <c r="AH344" s="120"/>
      <c r="AI344" s="120"/>
      <c r="AJ344" s="120"/>
      <c r="AK344" s="120"/>
      <c r="AL344" s="120"/>
      <c r="AM344" s="120"/>
    </row>
    <row r="345" spans="1:39" ht="32.25" customHeight="1" x14ac:dyDescent="0.25">
      <c r="A345" s="120"/>
      <c r="B345" s="120"/>
      <c r="C345" s="120"/>
      <c r="D345" s="120"/>
      <c r="E345" s="120"/>
      <c r="F345" s="120"/>
      <c r="G345" s="120"/>
      <c r="H345" s="120"/>
      <c r="I345" s="120"/>
      <c r="J345" s="120"/>
      <c r="K345" s="120"/>
      <c r="L345" s="120"/>
      <c r="M345" s="120"/>
      <c r="N345" s="120"/>
      <c r="O345" s="120"/>
      <c r="P345" s="120"/>
      <c r="Q345" s="120"/>
      <c r="R345" s="120"/>
      <c r="S345" s="120"/>
      <c r="T345" s="120"/>
      <c r="U345" s="120"/>
      <c r="V345" s="120"/>
      <c r="W345" s="120"/>
      <c r="X345" s="120"/>
      <c r="Y345" s="120"/>
      <c r="Z345" s="120"/>
      <c r="AA345" s="120"/>
      <c r="AB345" s="120"/>
      <c r="AC345" s="120"/>
      <c r="AD345" s="120"/>
      <c r="AE345" s="120"/>
      <c r="AF345" s="120"/>
      <c r="AG345" s="120"/>
      <c r="AH345" s="120"/>
      <c r="AI345" s="120"/>
      <c r="AJ345" s="120"/>
      <c r="AK345" s="120"/>
      <c r="AL345" s="120"/>
      <c r="AM345" s="120"/>
    </row>
    <row r="346" spans="1:39" ht="30" customHeight="1" x14ac:dyDescent="0.25">
      <c r="A346" s="120"/>
      <c r="B346" s="120"/>
      <c r="C346" s="120"/>
      <c r="D346" s="120"/>
      <c r="E346" s="120"/>
      <c r="F346" s="120"/>
      <c r="G346" s="120"/>
      <c r="H346" s="120"/>
      <c r="I346" s="120"/>
      <c r="J346" s="120"/>
      <c r="K346" s="120"/>
      <c r="L346" s="120"/>
      <c r="M346" s="120"/>
      <c r="N346" s="120"/>
      <c r="O346" s="120"/>
      <c r="P346" s="120"/>
      <c r="Q346" s="120"/>
      <c r="R346" s="120"/>
      <c r="S346" s="120"/>
      <c r="T346" s="120"/>
      <c r="U346" s="120"/>
      <c r="V346" s="120"/>
      <c r="W346" s="120"/>
      <c r="X346" s="120"/>
      <c r="Y346" s="120"/>
      <c r="Z346" s="120"/>
      <c r="AA346" s="120"/>
      <c r="AB346" s="120"/>
      <c r="AC346" s="120"/>
      <c r="AD346" s="120"/>
      <c r="AE346" s="120"/>
      <c r="AF346" s="120"/>
      <c r="AG346" s="120"/>
      <c r="AH346" s="120"/>
      <c r="AI346" s="120"/>
      <c r="AJ346" s="120"/>
      <c r="AK346" s="120"/>
      <c r="AL346" s="120"/>
      <c r="AM346" s="120"/>
    </row>
    <row r="347" spans="1:39" ht="30.75" customHeight="1" x14ac:dyDescent="0.25">
      <c r="A347" s="120"/>
      <c r="B347" s="120"/>
      <c r="C347" s="120"/>
      <c r="D347" s="120"/>
      <c r="E347" s="120"/>
      <c r="F347" s="120"/>
      <c r="G347" s="120"/>
      <c r="H347" s="120"/>
      <c r="I347" s="120"/>
      <c r="J347" s="120"/>
      <c r="K347" s="120"/>
      <c r="L347" s="120"/>
      <c r="M347" s="120"/>
      <c r="N347" s="120"/>
      <c r="O347" s="120"/>
      <c r="P347" s="120"/>
      <c r="Q347" s="120"/>
      <c r="R347" s="120"/>
      <c r="S347" s="120"/>
      <c r="T347" s="120"/>
      <c r="U347" s="120"/>
      <c r="V347" s="120"/>
      <c r="W347" s="120"/>
      <c r="X347" s="120"/>
      <c r="Y347" s="120"/>
      <c r="Z347" s="120"/>
      <c r="AA347" s="120"/>
      <c r="AB347" s="120"/>
      <c r="AC347" s="120"/>
      <c r="AD347" s="120"/>
      <c r="AE347" s="120"/>
      <c r="AF347" s="120"/>
      <c r="AG347" s="120"/>
      <c r="AH347" s="120"/>
      <c r="AI347" s="120"/>
      <c r="AJ347" s="120"/>
      <c r="AK347" s="120"/>
      <c r="AL347" s="120"/>
      <c r="AM347" s="120"/>
    </row>
    <row r="348" spans="1:39" ht="29.25" customHeight="1" x14ac:dyDescent="0.25">
      <c r="A348" s="120"/>
      <c r="B348" s="120"/>
      <c r="C348" s="120"/>
      <c r="D348" s="120"/>
      <c r="E348" s="120"/>
      <c r="F348" s="120"/>
      <c r="G348" s="120"/>
      <c r="H348" s="120"/>
      <c r="I348" s="120"/>
      <c r="J348" s="120"/>
      <c r="K348" s="120"/>
      <c r="L348" s="120"/>
      <c r="M348" s="120"/>
      <c r="N348" s="120"/>
      <c r="O348" s="120"/>
      <c r="P348" s="120"/>
      <c r="Q348" s="120"/>
      <c r="R348" s="120"/>
      <c r="S348" s="120"/>
      <c r="T348" s="120"/>
      <c r="U348" s="120"/>
      <c r="V348" s="120"/>
      <c r="W348" s="120"/>
      <c r="X348" s="120"/>
      <c r="Y348" s="120"/>
      <c r="Z348" s="120"/>
      <c r="AA348" s="120"/>
      <c r="AB348" s="120"/>
      <c r="AC348" s="120"/>
      <c r="AD348" s="120"/>
      <c r="AE348" s="120"/>
      <c r="AF348" s="120"/>
      <c r="AG348" s="120"/>
      <c r="AH348" s="120"/>
      <c r="AI348" s="120"/>
      <c r="AJ348" s="120"/>
      <c r="AK348" s="120"/>
      <c r="AL348" s="120"/>
      <c r="AM348" s="120"/>
    </row>
    <row r="349" spans="1:39" ht="45" customHeight="1" x14ac:dyDescent="0.25">
      <c r="A349" s="120"/>
      <c r="B349" s="120"/>
      <c r="C349" s="120"/>
      <c r="D349" s="120"/>
      <c r="E349" s="120"/>
      <c r="F349" s="120"/>
      <c r="G349" s="120"/>
      <c r="H349" s="120"/>
      <c r="I349" s="120"/>
      <c r="J349" s="120"/>
      <c r="K349" s="120"/>
      <c r="L349" s="120"/>
      <c r="M349" s="120"/>
      <c r="N349" s="120"/>
      <c r="O349" s="120"/>
      <c r="P349" s="120"/>
      <c r="Q349" s="120"/>
      <c r="R349" s="120"/>
      <c r="S349" s="120"/>
      <c r="T349" s="120"/>
      <c r="U349" s="120"/>
      <c r="V349" s="120"/>
      <c r="W349" s="120"/>
      <c r="X349" s="120"/>
      <c r="Y349" s="120"/>
      <c r="Z349" s="120"/>
      <c r="AA349" s="120"/>
      <c r="AB349" s="120"/>
      <c r="AC349" s="120"/>
      <c r="AD349" s="120"/>
      <c r="AE349" s="120"/>
      <c r="AF349" s="120"/>
      <c r="AG349" s="120"/>
      <c r="AH349" s="120"/>
      <c r="AI349" s="120"/>
      <c r="AJ349" s="120"/>
      <c r="AK349" s="120"/>
      <c r="AL349" s="120"/>
      <c r="AM349" s="120"/>
    </row>
    <row r="350" spans="1:39" ht="35.25" customHeight="1" x14ac:dyDescent="0.25">
      <c r="A350" s="120"/>
      <c r="B350" s="120"/>
      <c r="C350" s="120"/>
      <c r="D350" s="120"/>
      <c r="E350" s="120"/>
      <c r="F350" s="120"/>
      <c r="G350" s="120"/>
      <c r="H350" s="120"/>
      <c r="I350" s="120"/>
      <c r="J350" s="120"/>
      <c r="K350" s="120"/>
      <c r="L350" s="120"/>
      <c r="M350" s="120"/>
      <c r="N350" s="120"/>
      <c r="O350" s="120"/>
      <c r="P350" s="120"/>
      <c r="Q350" s="120"/>
      <c r="R350" s="120"/>
      <c r="S350" s="120"/>
      <c r="T350" s="120"/>
      <c r="U350" s="120"/>
      <c r="V350" s="120"/>
      <c r="W350" s="120"/>
      <c r="X350" s="120"/>
      <c r="Y350" s="120"/>
      <c r="Z350" s="120"/>
      <c r="AA350" s="120"/>
      <c r="AB350" s="120"/>
      <c r="AC350" s="120"/>
      <c r="AD350" s="120"/>
      <c r="AE350" s="120"/>
      <c r="AF350" s="120"/>
      <c r="AG350" s="120"/>
      <c r="AH350" s="120"/>
      <c r="AI350" s="120"/>
      <c r="AJ350" s="120"/>
      <c r="AK350" s="120"/>
      <c r="AL350" s="120"/>
      <c r="AM350" s="120"/>
    </row>
    <row r="351" spans="1:39" ht="27.75" customHeight="1" x14ac:dyDescent="0.25">
      <c r="A351" s="121" t="s">
        <v>186</v>
      </c>
      <c r="B351" s="120"/>
      <c r="C351" s="120"/>
      <c r="D351" s="120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0"/>
      <c r="V351" s="120"/>
      <c r="W351" s="120"/>
      <c r="X351" s="120"/>
      <c r="Y351" s="120"/>
      <c r="Z351" s="120"/>
      <c r="AA351" s="120"/>
      <c r="AB351" s="120"/>
      <c r="AC351" s="120"/>
      <c r="AD351" s="120"/>
      <c r="AE351" s="120"/>
      <c r="AF351" s="120"/>
      <c r="AG351" s="120"/>
      <c r="AH351" s="120"/>
      <c r="AI351" s="120"/>
      <c r="AJ351" s="120"/>
      <c r="AK351" s="120"/>
      <c r="AL351" s="120"/>
      <c r="AM351" s="120"/>
    </row>
    <row r="352" spans="1:39" ht="30.75" customHeight="1" x14ac:dyDescent="0.25">
      <c r="A352" s="120"/>
      <c r="B352" s="120"/>
      <c r="C352" s="120"/>
      <c r="D352" s="120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0"/>
      <c r="V352" s="120"/>
      <c r="W352" s="120"/>
      <c r="X352" s="120"/>
      <c r="Y352" s="120"/>
      <c r="Z352" s="120"/>
      <c r="AA352" s="120"/>
      <c r="AB352" s="120"/>
      <c r="AC352" s="120"/>
      <c r="AD352" s="120"/>
      <c r="AE352" s="120"/>
      <c r="AF352" s="120"/>
      <c r="AG352" s="120"/>
      <c r="AH352" s="120"/>
      <c r="AI352" s="120"/>
      <c r="AJ352" s="120"/>
      <c r="AK352" s="120"/>
      <c r="AL352" s="120"/>
      <c r="AM352" s="120"/>
    </row>
    <row r="353" spans="1:39" ht="27.75" customHeight="1" x14ac:dyDescent="0.25">
      <c r="A353" s="120"/>
      <c r="B353" s="120"/>
      <c r="C353" s="120"/>
      <c r="D353" s="120"/>
      <c r="E353" s="120"/>
      <c r="F353" s="120"/>
      <c r="G353" s="120"/>
      <c r="H353" s="120"/>
      <c r="I353" s="120"/>
      <c r="J353" s="120"/>
      <c r="K353" s="120"/>
      <c r="L353" s="120"/>
      <c r="M353" s="120"/>
      <c r="N353" s="120"/>
      <c r="O353" s="120"/>
      <c r="P353" s="120"/>
      <c r="Q353" s="120"/>
      <c r="R353" s="120"/>
      <c r="S353" s="120"/>
      <c r="T353" s="120"/>
      <c r="U353" s="120"/>
      <c r="V353" s="120"/>
      <c r="W353" s="120"/>
      <c r="X353" s="120"/>
      <c r="Y353" s="120"/>
      <c r="Z353" s="120"/>
      <c r="AA353" s="120"/>
      <c r="AB353" s="120"/>
      <c r="AC353" s="120"/>
      <c r="AD353" s="120"/>
      <c r="AE353" s="120"/>
      <c r="AF353" s="120"/>
      <c r="AG353" s="120"/>
      <c r="AH353" s="120"/>
      <c r="AI353" s="120"/>
      <c r="AJ353" s="120"/>
      <c r="AK353" s="120"/>
      <c r="AL353" s="120"/>
      <c r="AM353" s="120"/>
    </row>
    <row r="354" spans="1:39" ht="29.25" customHeight="1" x14ac:dyDescent="0.25">
      <c r="A354" s="120"/>
      <c r="B354" s="120"/>
      <c r="C354" s="120"/>
      <c r="D354" s="120"/>
      <c r="E354" s="120"/>
      <c r="F354" s="120"/>
      <c r="G354" s="120"/>
      <c r="H354" s="120"/>
      <c r="I354" s="120"/>
      <c r="J354" s="120"/>
      <c r="K354" s="120"/>
      <c r="L354" s="120"/>
      <c r="M354" s="120"/>
      <c r="N354" s="120"/>
      <c r="O354" s="120"/>
      <c r="P354" s="120"/>
      <c r="Q354" s="120"/>
      <c r="R354" s="120"/>
      <c r="S354" s="120"/>
      <c r="T354" s="120"/>
      <c r="U354" s="120"/>
      <c r="V354" s="120"/>
      <c r="W354" s="120"/>
      <c r="X354" s="120"/>
      <c r="Y354" s="120"/>
      <c r="Z354" s="120"/>
      <c r="AA354" s="120"/>
      <c r="AB354" s="120"/>
      <c r="AC354" s="120"/>
      <c r="AD354" s="120"/>
      <c r="AE354" s="120"/>
      <c r="AF354" s="120"/>
      <c r="AG354" s="120"/>
      <c r="AH354" s="120"/>
      <c r="AI354" s="120"/>
      <c r="AJ354" s="120"/>
      <c r="AK354" s="120"/>
      <c r="AL354" s="120"/>
      <c r="AM354" s="120"/>
    </row>
    <row r="355" spans="1:39" x14ac:dyDescent="0.25">
      <c r="A355" s="120"/>
      <c r="B355" s="120"/>
      <c r="C355" s="120"/>
      <c r="D355" s="120"/>
      <c r="E355" s="120"/>
      <c r="F355" s="120"/>
      <c r="G355" s="120"/>
      <c r="H355" s="120"/>
      <c r="I355" s="120"/>
      <c r="J355" s="120"/>
      <c r="K355" s="120"/>
      <c r="L355" s="120"/>
      <c r="M355" s="120"/>
      <c r="N355" s="120"/>
      <c r="O355" s="120"/>
      <c r="P355" s="120"/>
      <c r="Q355" s="120"/>
      <c r="R355" s="120"/>
      <c r="S355" s="120"/>
      <c r="T355" s="120"/>
      <c r="U355" s="120"/>
      <c r="V355" s="120"/>
      <c r="W355" s="120"/>
      <c r="X355" s="120"/>
      <c r="Y355" s="120"/>
      <c r="Z355" s="120"/>
      <c r="AA355" s="120"/>
      <c r="AB355" s="120"/>
      <c r="AC355" s="120"/>
      <c r="AD355" s="120"/>
      <c r="AE355" s="120"/>
      <c r="AF355" s="120"/>
      <c r="AG355" s="120"/>
      <c r="AH355" s="120"/>
      <c r="AI355" s="120"/>
      <c r="AJ355" s="120"/>
      <c r="AK355" s="120"/>
      <c r="AL355" s="120"/>
      <c r="AM355" s="120"/>
    </row>
    <row r="356" spans="1:39" x14ac:dyDescent="0.25">
      <c r="A356" s="120"/>
      <c r="B356" s="120"/>
      <c r="C356" s="120"/>
      <c r="D356" s="120"/>
      <c r="E356" s="120"/>
      <c r="F356" s="120"/>
      <c r="G356" s="120"/>
      <c r="H356" s="120"/>
      <c r="I356" s="120"/>
      <c r="J356" s="120"/>
      <c r="K356" s="120"/>
      <c r="L356" s="120"/>
      <c r="M356" s="120"/>
      <c r="N356" s="120"/>
      <c r="O356" s="120"/>
      <c r="P356" s="120"/>
      <c r="Q356" s="120"/>
      <c r="R356" s="120"/>
      <c r="S356" s="120"/>
      <c r="T356" s="120"/>
      <c r="U356" s="120"/>
      <c r="V356" s="120"/>
      <c r="W356" s="120"/>
      <c r="X356" s="120"/>
      <c r="Y356" s="120"/>
      <c r="Z356" s="120"/>
      <c r="AA356" s="120"/>
      <c r="AB356" s="120"/>
      <c r="AC356" s="120"/>
      <c r="AD356" s="120"/>
      <c r="AE356" s="120"/>
      <c r="AF356" s="120"/>
      <c r="AG356" s="120"/>
      <c r="AH356" s="120"/>
      <c r="AI356" s="120"/>
      <c r="AJ356" s="120"/>
      <c r="AK356" s="120"/>
      <c r="AL356" s="120"/>
      <c r="AM356" s="120"/>
    </row>
    <row r="357" spans="1:39" x14ac:dyDescent="0.25">
      <c r="A357" s="1"/>
      <c r="B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x14ac:dyDescent="0.25">
      <c r="A358" s="1"/>
      <c r="B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x14ac:dyDescent="0.25">
      <c r="A359" s="1"/>
      <c r="B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x14ac:dyDescent="0.25">
      <c r="A360" s="1"/>
      <c r="B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x14ac:dyDescent="0.25">
      <c r="A361" s="1"/>
      <c r="B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x14ac:dyDescent="0.25">
      <c r="A362" s="1"/>
      <c r="B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x14ac:dyDescent="0.25">
      <c r="A363" s="1"/>
      <c r="B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x14ac:dyDescent="0.25">
      <c r="A364" s="1"/>
      <c r="B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x14ac:dyDescent="0.25">
      <c r="A365" s="1"/>
      <c r="B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x14ac:dyDescent="0.25">
      <c r="A366" s="1"/>
      <c r="B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ht="18.75" customHeight="1" x14ac:dyDescent="0.25">
      <c r="A367" s="1"/>
      <c r="B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x14ac:dyDescent="0.25">
      <c r="A368" s="1"/>
      <c r="B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x14ac:dyDescent="0.25">
      <c r="A369" s="1"/>
      <c r="B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22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ht="408.95" customHeight="1" x14ac:dyDescent="0.25">
      <c r="A370" s="1"/>
      <c r="B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x14ac:dyDescent="0.25">
      <c r="A371" s="1"/>
      <c r="B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x14ac:dyDescent="0.25">
      <c r="A372" s="1"/>
      <c r="B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x14ac:dyDescent="0.25">
      <c r="A373" s="1"/>
      <c r="B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x14ac:dyDescent="0.25">
      <c r="A374" s="1"/>
      <c r="B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x14ac:dyDescent="0.25">
      <c r="A375" s="1"/>
      <c r="B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x14ac:dyDescent="0.25">
      <c r="A376" s="1"/>
      <c r="B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x14ac:dyDescent="0.25">
      <c r="A377" s="1"/>
      <c r="B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x14ac:dyDescent="0.25">
      <c r="A378" s="1"/>
      <c r="B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x14ac:dyDescent="0.25">
      <c r="A379" s="1"/>
      <c r="B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x14ac:dyDescent="0.25">
      <c r="A380" s="1"/>
      <c r="B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x14ac:dyDescent="0.25">
      <c r="A381" s="1"/>
      <c r="B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x14ac:dyDescent="0.25">
      <c r="A382" s="1"/>
      <c r="B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x14ac:dyDescent="0.25">
      <c r="A383" s="1"/>
      <c r="B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x14ac:dyDescent="0.25">
      <c r="A384" s="1"/>
      <c r="B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x14ac:dyDescent="0.25">
      <c r="A385" s="1"/>
      <c r="B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x14ac:dyDescent="0.25">
      <c r="A386" s="1"/>
      <c r="B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x14ac:dyDescent="0.25">
      <c r="A387" s="1"/>
      <c r="B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x14ac:dyDescent="0.25">
      <c r="A388" s="1"/>
      <c r="B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x14ac:dyDescent="0.25">
      <c r="A389" s="1"/>
      <c r="B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x14ac:dyDescent="0.25">
      <c r="A390" s="1"/>
      <c r="B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x14ac:dyDescent="0.25">
      <c r="A391" s="1"/>
      <c r="B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x14ac:dyDescent="0.25">
      <c r="A392" s="1"/>
      <c r="B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x14ac:dyDescent="0.25">
      <c r="A393" s="1"/>
      <c r="B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x14ac:dyDescent="0.25">
      <c r="A394" s="1"/>
      <c r="B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x14ac:dyDescent="0.25">
      <c r="A395" s="1"/>
      <c r="B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x14ac:dyDescent="0.25">
      <c r="A396" s="1"/>
      <c r="B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x14ac:dyDescent="0.25">
      <c r="A397" s="1"/>
      <c r="B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x14ac:dyDescent="0.25">
      <c r="A398" s="1"/>
      <c r="B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x14ac:dyDescent="0.25">
      <c r="A399" s="1"/>
      <c r="B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x14ac:dyDescent="0.25">
      <c r="A400" s="1"/>
      <c r="B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x14ac:dyDescent="0.25">
      <c r="A401" s="1"/>
      <c r="B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x14ac:dyDescent="0.25">
      <c r="A402" s="1"/>
      <c r="B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x14ac:dyDescent="0.25">
      <c r="A403" s="1"/>
      <c r="B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x14ac:dyDescent="0.25">
      <c r="A404" s="1"/>
      <c r="B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7" spans="1:39" x14ac:dyDescent="0.25">
      <c r="B407" s="123"/>
    </row>
    <row r="408" spans="1:39" x14ac:dyDescent="0.25">
      <c r="B408" s="123"/>
    </row>
    <row r="409" spans="1:39" x14ac:dyDescent="0.25">
      <c r="B409" s="123"/>
    </row>
    <row r="410" spans="1:39" ht="18.75" x14ac:dyDescent="0.25">
      <c r="B410" s="124" t="s">
        <v>187</v>
      </c>
    </row>
  </sheetData>
  <mergeCells count="35">
    <mergeCell ref="A312:AM312"/>
    <mergeCell ref="A311:AM311"/>
    <mergeCell ref="W19:Y19"/>
    <mergeCell ref="R19:S19"/>
    <mergeCell ref="C6:AM6"/>
    <mergeCell ref="C7:AM7"/>
    <mergeCell ref="C8:AM8"/>
    <mergeCell ref="C9:AM9"/>
    <mergeCell ref="C10:AM10"/>
    <mergeCell ref="C11:AM11"/>
    <mergeCell ref="I13:AM13"/>
    <mergeCell ref="I14:AM14"/>
    <mergeCell ref="Z19:AA19"/>
    <mergeCell ref="AC16:AC19"/>
    <mergeCell ref="AB16:AB19"/>
    <mergeCell ref="R16:AA18"/>
    <mergeCell ref="AD4:AM5"/>
    <mergeCell ref="AH3:AL3"/>
    <mergeCell ref="AM18:AM19"/>
    <mergeCell ref="AL18:AL19"/>
    <mergeCell ref="AK18:AK19"/>
    <mergeCell ref="AJ18:AJ19"/>
    <mergeCell ref="AI18:AI19"/>
    <mergeCell ref="AH18:AH19"/>
    <mergeCell ref="AG18:AG19"/>
    <mergeCell ref="AM16:AM17"/>
    <mergeCell ref="AD16:AL17"/>
    <mergeCell ref="A16:Q16"/>
    <mergeCell ref="F17:G19"/>
    <mergeCell ref="A17:C19"/>
    <mergeCell ref="D17:E19"/>
    <mergeCell ref="H19:I19"/>
    <mergeCell ref="H17:Q18"/>
    <mergeCell ref="K19:L19"/>
    <mergeCell ref="M19:Q19"/>
  </mergeCells>
  <pageMargins left="0.19685038924217199" right="0.19685038924217199" top="0.19685038924217199" bottom="0.19685038924217199" header="0.31496062874794001" footer="0.15748031437397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ЖКХ-1</cp:lastModifiedBy>
  <cp:lastPrinted>2023-06-20T05:55:56Z</cp:lastPrinted>
  <dcterms:modified xsi:type="dcterms:W3CDTF">2023-06-20T05:56:16Z</dcterms:modified>
</cp:coreProperties>
</file>